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8730"/>
  <x:workbookPr codeName="ThisWorkbook" defaultThemeVersion="166925"/>
  <mc:AlternateContent xmlns:mc="http://schemas.openxmlformats.org/markup-compatibility/2006">
    <mc:Choice Requires="x15">
      <x15ac:absPath xmlns:x15ac="http://schemas.microsoft.com/office/spreadsheetml/2010/11/ac" url="https://comcom-my.sharepoint.com/personal/frankie_toland_comcom_govt_nz/Documents/Ad Hoc/"/>
    </mc:Choice>
  </mc:AlternateContent>
  <xr:revisionPtr revIDLastSave="0" documentId="8_{29010820-A0F1-4AC5-8A8D-691FC39048FB}" xr6:coauthVersionLast="47" xr6:coauthVersionMax="47" xr10:uidLastSave="{00000000-0000-0000-0000-000000000000}"/>
  <x:bookViews>
    <x:workbookView xWindow="-9590" yWindow="-21710" windowWidth="51820" windowHeight="21100" tabRatio="746" xr2:uid="{1F5EC871-D82B-4B5A-BE30-E2551634CBF1}"/>
  </x:bookViews>
  <x:sheets>
    <x:sheet name="CoverSheet" sheetId="30" r:id="rId1"/>
    <x:sheet name="TOC" sheetId="23" r:id="rId2"/>
    <x:sheet name="Instructions" sheetId="31" r:id="rId3"/>
    <x:sheet name="S1.Analytical Ratios" sheetId="1" r:id="rId4"/>
    <x:sheet name="S2.Return on Investment" sheetId="2" r:id="rId5"/>
    <x:sheet name="S3.Regulatory Profit" sheetId="7" r:id="rId6"/>
    <x:sheet name="S4.RAB Value (Rolled Forward)" sheetId="8" r:id="rId7"/>
    <x:sheet name="S5a.Regulatory Tax Allowance" sheetId="9" r:id="rId8"/>
    <x:sheet name="S5b.Related Party Transactions" sheetId="10" r:id="rId9"/>
    <x:sheet name="S5c.TCSD Allowance " sheetId="12" r:id="rId10"/>
    <x:sheet name="S5d.Cost Allocations" sheetId="13" r:id="rId11"/>
    <x:sheet name="S5e.Asset Allocations" sheetId="14" r:id="rId12"/>
    <x:sheet name="S6a.Actual Expenditure Capex" sheetId="15" r:id="rId13"/>
    <x:sheet name="S6b.Actual Expenditure Opex" sheetId="16" r:id="rId14"/>
    <x:sheet name="S7.Actual vs Forecast Exp" sheetId="17" r:id="rId15"/>
    <x:sheet name="S8.Billed Quantities+Revenues" sheetId="18" r:id="rId16"/>
    <x:sheet name="S9a.Asset Register" sheetId="19" r:id="rId17"/>
    <x:sheet name="S9b.Asset Age Profile" sheetId="20" r:id="rId18"/>
    <x:sheet name="S9c.Pipeline Data" sheetId="22" r:id="rId19"/>
    <x:sheet name="S9d.Demand" sheetId="24" r:id="rId20"/>
    <x:sheet name="S10a.Reliability" sheetId="25" r:id="rId21"/>
    <x:sheet name="S10b.Integrity" sheetId="26" r:id="rId22"/>
    <x:sheet name="Drop downs" sheetId="11" state="hidden" r:id="rId23"/>
  </x:sheets>
  <x:definedNames>
    <x:definedName name="_company_name">CoverSheet!$C$8</x:definedName>
    <x:definedName name="_disclosure_date">CoverSheet!$C$10</x:definedName>
    <x:definedName name="_disclosure_year_ended">CoverSheet!$C$12</x:definedName>
    <x:definedName name="_network_name_s10a">'S10a.Reliability'!$F$1</x:definedName>
    <x:definedName name="_network_name_s10b">'S10b.Integrity'!$F$1</x:definedName>
    <x:definedName name="_network_name_s8">'S8.Billed Quantities+Revenues'!$M$1</x:definedName>
    <x:definedName name="_network_name_s9a">'S9a.Asset Register'!$K$1</x:definedName>
    <x:definedName name="_network_name_s9b">'S9b.Asset Age Profile'!$AW$1</x:definedName>
    <x:definedName name="_network_name_s9c">'S9c.Pipeline Data'!$G$1</x:definedName>
    <x:definedName name="_network_name_s9d">'S9d.Demand'!$F$1</x:definedName>
    <x:definedName name="_template_version">CoverSheet!$A$16</x:definedName>
    <x:definedName name="_title">CoverSheet!$A$15</x:definedName>
    <x:definedName name="_xlnm.Print_Area" localSheetId="2">Instructions!$A$1:$A$40</x:definedName>
    <x:definedName name="_xlnm.Print_Area" localSheetId="3">'S1.Analytical Ratios'!$A$1:$I$40</x:definedName>
    <x:definedName name="_xlnm.Print_Area" localSheetId="20">'S10a.Reliability'!$A$1:$H$36</x:definedName>
    <x:definedName name="_xlnm.Print_Area" localSheetId="21">'S10b.Integrity'!$A$1:$I$43</x:definedName>
    <x:definedName name="_xlnm.Print_Area" localSheetId="4">'S2.Return on Investment'!$A$1:$L$93</x:definedName>
    <x:definedName name="_xlnm.Print_Area" localSheetId="5">'S3.Regulatory Profit'!$A$1:$F$37</x:definedName>
    <x:definedName name="_xlnm.Print_Area" localSheetId="6">'S4.RAB Value (Rolled Forward)'!$A$1:$O$107</x:definedName>
    <x:definedName name="_xlnm.Print_Area" localSheetId="7">'S5a.Regulatory Tax Allowance'!$A$1:$F$83</x:definedName>
    <x:definedName name="_xlnm.Print_Area" localSheetId="8">'S5b.Related Party Transactions'!$A$1:$F$49</x:definedName>
    <x:definedName name="_xlnm.Print_Area" localSheetId="9">'S5c.TCSD Allowance '!$A$1:$L$21</x:definedName>
    <x:definedName name="_xlnm.Print_Area" localSheetId="10">'S5d.Cost Allocations'!$A$1:$O$40</x:definedName>
    <x:definedName name="_xlnm.Print_Area" localSheetId="11">'S5e.Asset Allocations'!$A$1:$O$36</x:definedName>
    <x:definedName name="_xlnm.Print_Area" localSheetId="12">'S6a.Actual Expenditure Capex'!$A$1:$G$144</x:definedName>
    <x:definedName name="_xlnm.Print_Area" localSheetId="13">'S6b.Actual Expenditure Opex'!$A$1:$F$18</x:definedName>
    <x:definedName name="_xlnm.Print_Area" localSheetId="14">'S7.Actual vs Forecast Exp'!$A$1:$H$44</x:definedName>
    <x:definedName name="_xlnm.Print_Area" localSheetId="15">'S8.Billed Quantities+Revenues'!$A$1:$N$42</x:definedName>
    <x:definedName name="_xlnm.Print_Area" localSheetId="16">'S9a.Asset Register'!$A$1:$K$32</x:definedName>
    <x:definedName name="_xlnm.Print_Area" localSheetId="17">'S9b.Asset Age Profile'!$A$1:$AW$32</x:definedName>
    <x:definedName name="_xlnm.Print_Area" localSheetId="18">'S9c.Pipeline Data'!$A$1:$I$18</x:definedName>
    <x:definedName name="_xlnm.Print_Area" localSheetId="19">'S9d.Demand'!$A$1:$F$22</x:definedName>
    <x:definedName name="_xlnm.Print_Area" localSheetId="1">TOC!$A$1:$D$23</x:definedName>
  </x:definedNames>
  <x:calcPr calcId="191029"/>
  <x:extLst>
    <x:ext xmlns:x15="http://schemas.microsoft.com/office/spreadsheetml/2010/11/main" uri="{140A7094-0E35-4892-8432-C4D2E57EDEB5}">
      <x15:workbookPr chartTrackingRefBase="1"/>
    </x:ex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calcChain.xml><?xml version="1.0" encoding="utf-8"?>
<x:calcChain xmlns:x="http://schemas.openxmlformats.org/spreadsheetml/2006/main">
  <x:c r="F46" i="8" l="1"/>
  <x:c r="F9" i="9" l="1"/>
  <x:c r="F10" i="9"/>
  <x:c r="F13" i="9"/>
  <x:c r="G60" i="8" l="1"/>
  <x:c r="H60" i="8"/>
  <x:c r="F9" i="25" l="1"/>
  <x:c r="F21" i="24"/>
  <x:c r="L17" i="22"/>
  <x:c r="K17" i="22"/>
  <x:c r="G6" i="22"/>
  <x:c r="AU4" i="20"/>
  <x:c r="J7" i="19"/>
  <x:c r="F11" i="16"/>
  <x:c r="L32" i="14"/>
  <x:c r="G45" i="8"/>
  <x:c r="F11" i="8"/>
  <x:c r="S107" i="2"/>
  <x:c r="T75" i="2"/>
  <x:c r="T76" i="2"/>
  <x:c r="T36" i="2"/>
  <x:c r="T35" i="2"/>
  <x:c r="L57" i="2"/>
  <x:c r="F50" i="2"/>
  <x:c r="U52" i="2" s="1"/>
  <x:c r="F52" i="2"/>
  <x:c r="F56" i="2"/>
  <x:c r="F57" i="2"/>
  <x:c r="F58" i="2"/>
  <x:c r="F59" i="2"/>
  <x:c r="F60" i="2"/>
  <x:c r="F61" i="2"/>
  <x:c r="F62" i="2"/>
  <x:c r="F63" i="2"/>
  <x:c r="F64" i="2"/>
  <x:c r="F65" i="2"/>
  <x:c r="F66" i="2"/>
  <x:c r="F67" i="2"/>
  <x:c r="F68" i="2"/>
  <x:c r="G9" i="1"/>
  <x:c r="F39" i="8" l="1"/>
  <x:c r="L63" i="2" l="1"/>
  <x:c r="G50" i="2"/>
  <x:c r="G51" i="2" l="1"/>
  <x:c r="G52" i="2" l="1"/>
  <x:c r="G53" i="2" s="1"/>
  <x:c r="G54" i="2" l="1"/>
  <x:c r="G56" i="2"/>
  <x:c r="G55" i="2"/>
  <x:c r="G57" i="2" l="1"/>
  <x:c r="G63" i="2" s="1"/>
  <x:c r="G58" i="2"/>
  <x:c r="G59" i="2"/>
  <x:c r="G60" i="2"/>
  <x:c r="G61" i="2"/>
  <x:c r="G62" i="2"/>
  <x:c r="G64" i="2" l="1"/>
  <x:c r="G66" i="2" s="1"/>
  <x:c r="G65" i="2"/>
  <x:c r="G67" i="2" l="1"/>
  <x:c r="G68" i="2" s="1"/>
  <x:c r="T68" i="2" l="1"/>
  <x:c r="T55" i="2" l="1"/>
  <x:c r="T39" i="2"/>
  <x:c r="S100" i="8"/>
  <x:c r="O97" i="8"/>
  <x:c r="O98" i="8"/>
  <x:c r="O99" i="8"/>
  <x:c r="O100" i="8"/>
  <x:c r="O101" i="8"/>
  <x:c r="O102" i="8"/>
  <x:c r="S101" i="8"/>
  <x:c r="F17" i="22"/>
  <x:c r="AU16" i="20"/>
  <x:c r="AU5" i="20" l="1"/>
  <x:c r="AU6" i="20"/>
  <x:c r="AU7" i="20"/>
  <x:c r="AU8" i="20"/>
  <x:c r="AU9" i="20"/>
  <x:c r="AU10" i="20"/>
  <x:c r="AU11" i="20"/>
  <x:c r="AU12" i="20"/>
  <x:c r="AU13" i="20"/>
  <x:c r="AU14" i="20"/>
  <x:c r="AU15" i="20"/>
  <x:c r="AU17" i="20"/>
  <x:c r="AU18" i="20"/>
  <x:c r="AU19" i="20"/>
  <x:c r="AU20" i="20"/>
  <x:c r="AU21" i="20"/>
  <x:c r="AU22" i="20"/>
  <x:c r="AU23" i="20"/>
  <x:c r="AU24" i="20"/>
  <x:c r="AU25" i="20"/>
  <x:c r="AU26" i="20"/>
  <x:c r="AU27" i="20"/>
  <x:c r="AU28" i="20"/>
  <x:c r="AU29" i="20"/>
  <x:c r="AU30" i="20"/>
  <x:c r="AU31" i="20"/>
  <x:c r="T65" i="2" l="1"/>
  <x:c r="F86" i="2" l="1"/>
  <x:c r="I17" i="22" l="1"/>
  <x:c r="H17" i="22"/>
  <x:c r="G17" i="22"/>
  <x:c r="B17" i="22"/>
  <x:c r="B16" i="22"/>
  <x:c r="B15" i="22"/>
  <x:c r="B14" i="22"/>
  <x:c r="K39" i="18" l="1"/>
  <x:c r="I39" i="18"/>
  <x:c r="M40" i="18"/>
  <x:c r="M39" i="18"/>
  <x:c r="L40" i="18"/>
  <x:c r="L39" i="18"/>
  <x:c r="K40" i="18"/>
  <x:c r="G28" i="18"/>
  <x:c r="M19" i="18"/>
  <x:c r="M18" i="18"/>
  <x:c r="L19" i="18"/>
  <x:c r="L18" i="18"/>
  <x:c r="K19" i="18"/>
  <x:c r="K18" i="18"/>
  <x:c r="F16" i="17"/>
  <x:c r="O32" i="14"/>
  <x:c r="L34" i="14"/>
  <x:c r="L33" i="14"/>
  <x:c r="F6" i="10"/>
  <x:c r="F18" i="10"/>
  <x:c r="K41" i="18" l="1"/>
  <x:c r="G18" i="18"/>
  <x:c r="H18" i="18"/>
  <x:c r="F15" i="1" s="1"/>
  <x:c r="G19" i="18"/>
  <x:c r="H19" i="18"/>
  <x:c r="I40" i="18" l="1"/>
  <x:c r="H40" i="18"/>
  <x:c r="J40" i="18"/>
  <x:c r="H39" i="18"/>
  <x:c r="J39" i="18"/>
  <x:c r="I19" i="18"/>
  <x:c r="J19" i="18"/>
  <x:c r="G20" i="18"/>
  <x:c r="J18" i="18"/>
  <x:c r="I18" i="18"/>
  <x:c r="B46" i="8"/>
  <x:c r="F45" i="8"/>
  <x:c r="B45" i="8"/>
  <x:c r="B44" i="8"/>
  <x:c r="B43" i="8"/>
  <x:c r="U69" i="2"/>
  <x:c r="B85" i="2"/>
  <x:c r="B86" i="2"/>
  <x:c r="B92" i="2"/>
  <x:c r="B91" i="2"/>
  <x:c r="M20" i="18" l="1"/>
  <x:c r="K20" i="18"/>
  <x:c r="J4" i="19"/>
  <x:c r="B25" i="18"/>
  <x:c r="B26" i="18"/>
  <x:c r="B27" i="18"/>
  <x:c r="G27" i="18"/>
  <x:c r="B28" i="18"/>
  <x:c r="B29" i="18"/>
  <x:c r="G29" i="18"/>
  <x:c r="B30" i="18"/>
  <x:c r="G30" i="18"/>
  <x:c r="B31" i="18"/>
  <x:c r="G31" i="18"/>
  <x:c r="B32" i="18"/>
  <x:c r="G32" i="18"/>
  <x:c r="B33" i="18"/>
  <x:c r="G33" i="18"/>
  <x:c r="G40" i="18" s="1"/>
  <x:c r="B34" i="18"/>
  <x:c r="G34" i="18"/>
  <x:c r="B35" i="18"/>
  <x:c r="G35" i="18"/>
  <x:c r="B36" i="18"/>
  <x:c r="G36" i="18"/>
  <x:c r="B37" i="18"/>
  <x:c r="G37" i="18"/>
  <x:c r="B38" i="18"/>
  <x:c r="G38" i="18"/>
  <x:c r="B39" i="18"/>
  <x:c r="B40" i="18"/>
  <x:c r="M41" i="18"/>
  <x:c r="B41" i="18"/>
  <x:c r="G39" i="18" l="1"/>
  <x:c r="G41" i="18" s="1"/>
  <x:c r="L41" i="18"/>
  <x:c r="H41" i="18"/>
  <x:c r="J41" i="18"/>
  <x:c r="I41" i="18"/>
  <x:c r="F7" i="16" l="1"/>
  <x:c r="F10" i="16"/>
  <x:c r="F117" i="15"/>
  <x:c r="F119" i="15" s="1"/>
  <x:c r="F142" i="15"/>
  <x:c r="F131" i="15"/>
  <x:c r="F143" i="15" l="1"/>
  <x:c r="F53" i="9"/>
  <x:c r="B8" i="18" l="1"/>
  <x:c r="B9" i="18"/>
  <x:c r="B10" i="18"/>
  <x:c r="B11" i="18"/>
  <x:c r="B12" i="18"/>
  <x:c r="T78" i="2" l="1"/>
  <x:c r="T79" i="2"/>
  <x:c r="T77" i="2"/>
  <x:c r="T69" i="2"/>
  <x:c r="T63" i="2"/>
  <x:c r="T52" i="2"/>
  <x:c r="T38" i="2"/>
  <x:c r="T37" i="2"/>
  <x:c r="F27" i="7"/>
  <x:c r="F9" i="7" s="1"/>
  <x:c r="H63" i="8"/>
  <x:c r="G63" i="8"/>
  <x:c r="G65" i="8" s="1"/>
  <x:c r="B22" i="8"/>
  <x:c r="B20" i="8"/>
  <x:c r="B57" i="8"/>
  <x:c r="B58" i="8"/>
  <x:c r="B59" i="8"/>
  <x:c r="B60" i="8"/>
  <x:c r="H65" i="8"/>
  <x:c r="B61" i="8"/>
  <x:c r="B62" i="8"/>
  <x:c r="B63" i="8"/>
  <x:c r="B64" i="8"/>
  <x:c r="B65" i="8"/>
  <x:c r="G4" i="8"/>
  <x:c r="H50" i="2"/>
  <x:c r="F44" i="2"/>
  <x:c r="F29" i="2"/>
  <x:c r="F104" i="8"/>
  <x:c r="O103" i="8"/>
  <x:c r="O96" i="8"/>
  <x:c r="N104" i="8"/>
  <x:c r="M104" i="8"/>
  <x:c r="L104" i="8"/>
  <x:c r="K104" i="8"/>
  <x:c r="J104" i="8"/>
  <x:c r="I104" i="8"/>
  <x:c r="H104" i="8"/>
  <x:c r="G104" i="8"/>
  <x:c r="G79" i="8"/>
  <x:c r="G17" i="8" s="1"/>
  <x:c r="S97" i="8" s="1"/>
  <x:c r="T97" i="8" s="1"/>
  <x:c r="F79" i="8"/>
  <x:c r="F17" i="8" s="1"/>
  <x:c r="F28" i="8"/>
  <x:c r="G28" i="8"/>
  <x:c r="G24" i="8"/>
  <x:c r="F24" i="8"/>
  <x:c r="G53" i="8" s="1"/>
  <x:c r="G55" i="8" s="1"/>
  <x:c r="J9" i="8"/>
  <x:c r="H20" i="13"/>
  <x:c r="G19" i="13"/>
  <x:c r="G20" i="13"/>
  <x:c r="J20" i="13"/>
  <x:c r="F20" i="13"/>
  <x:c r="F16" i="15"/>
  <x:c r="G36" i="17"/>
  <x:c r="F60" i="9"/>
  <x:c r="F59" i="9"/>
  <x:c r="F33" i="9"/>
  <x:c r="F62" i="9" s="1"/>
  <x:c r="F20" i="10"/>
  <x:c r="F19" i="10"/>
  <x:c r="F17" i="10"/>
  <x:c r="F16" i="10"/>
  <x:c r="F15" i="10"/>
  <x:c r="F14" i="10"/>
  <x:c r="F10" i="10"/>
  <x:c r="F8" i="10"/>
  <x:c r="F7" i="10"/>
  <x:c r="F19" i="12"/>
  <x:c r="L9" i="12"/>
  <x:c r="K9" i="12"/>
  <x:c r="J9" i="12"/>
  <x:c r="O36" i="13"/>
  <x:c r="O37" i="13"/>
  <x:c r="O38" i="13"/>
  <x:c r="L38" i="13"/>
  <x:c r="L37" i="13"/>
  <x:c r="L36" i="13"/>
  <x:c r="I27" i="13"/>
  <x:c r="I30" i="13"/>
  <x:c r="G28" i="13"/>
  <x:c r="G31" i="13"/>
  <x:c r="I17" i="13"/>
  <x:c r="I14" i="13"/>
  <x:c r="I11" i="13"/>
  <x:c r="I8" i="13"/>
  <x:c r="I5" i="13"/>
  <x:c r="G18" i="13"/>
  <x:c r="G15" i="13"/>
  <x:c r="G12" i="13"/>
  <x:c r="G9" i="13"/>
  <x:c r="G6" i="13"/>
  <x:c r="O34" i="14"/>
  <x:c r="O33" i="14"/>
  <x:c r="F9" i="14"/>
  <x:c r="F6" i="14"/>
  <x:c r="F26" i="14"/>
  <x:c r="F103" i="15"/>
  <x:c r="F105" i="15" s="1"/>
  <x:c r="F89" i="15"/>
  <x:c r="F91" i="15" s="1"/>
  <x:c r="F75" i="15"/>
  <x:c r="F77" i="15" s="1"/>
  <x:c r="G61" i="15"/>
  <x:c r="F61" i="15"/>
  <x:c r="G57" i="15"/>
  <x:c r="F57" i="15"/>
  <x:c r="G52" i="15"/>
  <x:c r="F52" i="15"/>
  <x:c r="F46" i="15"/>
  <x:c r="G46" i="15"/>
  <x:c r="F33" i="15"/>
  <x:c r="F35" i="15" s="1"/>
  <x:c r="F17" i="17"/>
  <x:c r="H36" i="17"/>
  <x:c r="H26" i="17"/>
  <x:c r="F27" i="17"/>
  <x:c r="F30" i="17"/>
  <x:c r="G25" i="17"/>
  <x:c r="H25" i="17" s="1"/>
  <x:c r="G24" i="17"/>
  <x:c r="H24" i="17" s="1"/>
  <x:c r="J21" i="19"/>
  <x:c r="J14" i="19"/>
  <x:c r="J13" i="19"/>
  <x:c r="J8" i="19"/>
  <x:c r="F10" i="22"/>
  <x:c r="F20" i="24"/>
  <x:c r="F9" i="24"/>
  <x:c r="H35" i="25"/>
  <x:c r="H34" i="25"/>
  <x:c r="H32" i="25"/>
  <x:c r="H26" i="25"/>
  <x:c r="H31" i="25"/>
  <x:c r="H30" i="25"/>
  <x:c r="H29" i="25"/>
  <x:c r="H28" i="25"/>
  <x:c r="H27" i="25"/>
  <x:c r="H25" i="25"/>
  <x:c r="H24" i="25"/>
  <x:c r="F82" i="9"/>
  <x:c r="B56" i="8"/>
  <x:c r="F22" i="2"/>
  <x:c r="G62" i="15" l="1"/>
  <x:c r="G64" i="15" s="1"/>
  <x:c r="J7" i="8"/>
  <x:c r="S99" i="8"/>
  <x:c r="R107" i="2"/>
  <x:c r="J8" i="8"/>
  <x:c r="F64" i="9" s="1"/>
  <x:c r="F23" i="1"/>
  <x:c r="F18" i="8"/>
  <x:c r="F31" i="8" s="1"/>
  <x:c r="G46" i="8"/>
  <x:c r="J5" i="8"/>
  <x:c r="H53" i="8"/>
  <x:c r="F62" i="15"/>
  <x:c r="F64" i="15" s="1"/>
  <x:c r="G21" i="13"/>
  <x:c r="I20" i="13"/>
  <x:c r="F15" i="12"/>
  <x:c r="L20" i="18"/>
  <x:c r="F16" i="1"/>
  <x:c r="G16" i="1"/>
  <x:c r="G4" i="17"/>
  <x:c r="H4" i="17" s="1"/>
  <x:c r="I20" i="18"/>
  <x:c r="G6" i="1"/>
  <x:c r="G5" i="1"/>
  <x:c r="G4" i="1"/>
  <x:c r="O104" i="8"/>
  <x:c r="G11" i="8"/>
  <x:c r="H4" i="8" s="1"/>
  <x:c r="F36" i="9"/>
  <x:c r="F9" i="10"/>
  <x:c r="J20" i="18"/>
  <x:c r="G4" i="22"/>
  <x:c r="F8" i="7"/>
  <x:c r="F7" i="9"/>
  <x:c r="H20" i="18"/>
  <x:c r="F31" i="17"/>
  <x:c r="F19" i="17"/>
  <x:c r="F24" i="1" l="1"/>
  <x:c r="F14" i="1"/>
  <x:c r="F20" i="12"/>
  <x:c r="F14" i="7" s="1"/>
  <x:c r="F31" i="2" s="1"/>
  <x:c r="U38" i="2" s="1"/>
  <x:c r="W38" i="2" s="1"/>
  <x:c r="Y38" i="2" s="1"/>
  <x:c r="G18" i="8"/>
  <x:c r="S98" i="8" s="1"/>
  <x:c r="F12" i="7"/>
  <x:c r="G14" i="1"/>
  <x:c r="F4" i="7"/>
  <x:c r="F24" i="2" s="1"/>
  <x:c r="R91" i="2" s="1"/>
  <x:c r="G15" i="1"/>
  <x:c r="F6" i="1"/>
  <x:c r="F4" i="1"/>
  <x:c r="F5" i="1"/>
  <x:c r="H11" i="8"/>
  <x:c r="I4" i="8" s="1"/>
  <x:c r="T73" i="2"/>
  <x:c r="T74" i="2"/>
  <x:c r="T72" i="2"/>
  <x:c r="T53" i="2"/>
  <x:c r="T54" i="2"/>
  <x:c r="T56" i="2"/>
  <x:c r="T57" i="2"/>
  <x:c r="T58" i="2"/>
  <x:c r="T59" i="2"/>
  <x:c r="T60" i="2"/>
  <x:c r="T61" i="2"/>
  <x:c r="T62" i="2"/>
  <x:c r="T64" i="2"/>
  <x:c r="T66" i="2"/>
  <x:c r="T67" i="2"/>
  <x:c r="T70" i="2"/>
  <x:c r="T71" i="2"/>
  <x:c r="F7" i="7" l="1"/>
  <x:c r="F10" i="7" s="1"/>
  <x:c r="I11" i="8"/>
  <x:c r="J4" i="8" s="1"/>
  <x:c r="B13" i="18"/>
  <x:c r="B14" i="18"/>
  <x:c r="B15" i="18"/>
  <x:c r="B16" i="18"/>
  <x:c r="B17" i="18"/>
  <x:c r="B18" i="18"/>
  <x:c r="B19" i="18"/>
  <x:c r="B20" i="18"/>
  <x:c r="U37" i="2" l="1"/>
  <x:c r="W37" i="2" s="1"/>
  <x:c r="G16" i="8"/>
  <x:c r="S96" i="8" s="1"/>
  <x:c r="T96" i="8" s="1"/>
  <x:c r="F22" i="1"/>
  <x:c r="B70" i="8" l="1"/>
  <x:c r="B23" i="9" l="1"/>
  <x:c r="F30" i="1"/>
  <x:c r="F15" i="14" l="1"/>
  <x:c r="F25" i="14"/>
  <x:c r="F27" i="14" s="1"/>
  <x:c r="F4" i="15"/>
  <x:c r="F8" i="15"/>
  <x:c r="H6" i="1"/>
  <x:c r="H5" i="1"/>
  <x:c r="G42" i="17"/>
  <x:c r="G41" i="17"/>
  <x:c r="G29" i="17"/>
  <x:c r="H29" i="17" s="1"/>
  <x:c r="G28" i="17"/>
  <x:c r="G26" i="17"/>
  <x:c r="G27" i="17" s="1"/>
  <x:c r="B4" i="18"/>
  <x:c r="B5" i="18"/>
  <x:c r="J5" i="19"/>
  <x:c r="B40" i="1"/>
  <x:c r="B35" i="1"/>
  <x:c r="B30" i="1"/>
  <x:c r="B31" i="1"/>
  <x:c r="B32" i="1"/>
  <x:c r="B33" i="1"/>
  <x:c r="B34" i="1"/>
  <x:c r="B16" i="1"/>
  <x:c r="B15" i="1"/>
  <x:c r="B29" i="1"/>
  <x:c r="B24" i="1"/>
  <x:c r="B23" i="1"/>
  <x:c r="B22" i="1"/>
  <x:c r="B21" i="1"/>
  <x:c r="B14" i="1"/>
  <x:c r="B9" i="1"/>
  <x:c r="B8" i="1"/>
  <x:c r="B7" i="1"/>
  <x:c r="B6" i="1"/>
  <x:c r="B5" i="1"/>
  <x:c r="B4" i="1"/>
  <x:c r="B4" i="8"/>
  <x:c r="B5" i="8"/>
  <x:c r="B6" i="8"/>
  <x:c r="B7" i="8"/>
  <x:c r="B8" i="8"/>
  <x:c r="B9" i="8"/>
  <x:c r="F34" i="2"/>
  <x:c r="B10" i="8"/>
  <x:c r="B11" i="8"/>
  <x:c r="B16" i="8"/>
  <x:c r="B17" i="8"/>
  <x:c r="B18" i="8"/>
  <x:c r="B19" i="8"/>
  <x:c r="B21" i="8"/>
  <x:c r="B23" i="8"/>
  <x:c r="B24" i="8"/>
  <x:c r="B25" i="8"/>
  <x:c r="B26" i="8"/>
  <x:c r="B27" i="8"/>
  <x:c r="B28" i="8"/>
  <x:c r="B29" i="8"/>
  <x:c r="B30" i="8"/>
  <x:c r="B31" i="8"/>
  <x:c r="B37" i="8"/>
  <x:c r="B38" i="8"/>
  <x:c r="B39" i="8"/>
  <x:c r="B51" i="8"/>
  <x:c r="B52" i="8"/>
  <x:c r="B53" i="8"/>
  <x:c r="B54" i="8"/>
  <x:c r="B55" i="8"/>
  <x:c r="B75" i="8"/>
  <x:c r="B76" i="8"/>
  <x:c r="B77" i="8"/>
  <x:c r="B78" i="8"/>
  <x:c r="B79" i="8"/>
  <x:c r="F44" i="9"/>
  <x:c r="B84" i="8"/>
  <x:c r="B85" i="8"/>
  <x:c r="B86" i="8"/>
  <x:c r="B87" i="8"/>
  <x:c r="B88" i="8"/>
  <x:c r="B89" i="8"/>
  <x:c r="B90" i="8"/>
  <x:c r="B91" i="8"/>
  <x:c r="B96" i="8"/>
  <x:c r="B97" i="8"/>
  <x:c r="B98" i="8"/>
  <x:c r="B99" i="8"/>
  <x:c r="T99" i="8"/>
  <x:c r="B100" i="8"/>
  <x:c r="T100" i="8"/>
  <x:c r="B101" i="8"/>
  <x:c r="T101" i="8"/>
  <x:c r="B102" i="8"/>
  <x:c r="B103" i="8"/>
  <x:c r="B104" i="8"/>
  <x:c r="B105" i="8"/>
  <x:c r="B106" i="8"/>
  <x:c r="B84" i="2"/>
  <x:c r="B83" i="2"/>
  <x:c r="B82" i="2"/>
  <x:c r="B81" i="2"/>
  <x:c r="B80" i="2"/>
  <x:c r="B79" i="2"/>
  <x:c r="B74" i="2"/>
  <x:c r="B73" i="2"/>
  <x:c r="B68" i="2"/>
  <x:c r="B67" i="2"/>
  <x:c r="B66" i="2"/>
  <x:c r="B65" i="2"/>
  <x:c r="B64" i="2"/>
  <x:c r="B63" i="2"/>
  <x:c r="B62" i="2"/>
  <x:c r="B61" i="2"/>
  <x:c r="B60" i="2"/>
  <x:c r="B59" i="2"/>
  <x:c r="B58" i="2"/>
  <x:c r="B57" i="2"/>
  <x:c r="B56" i="2"/>
  <x:c r="B55" i="2"/>
  <x:c r="B54" i="2"/>
  <x:c r="B53" i="2"/>
  <x:c r="B52" i="2"/>
  <x:c r="B51" i="2"/>
  <x:c r="B50" i="2"/>
  <x:c r="B45" i="2"/>
  <x:c r="B44" i="2"/>
  <x:c r="B43" i="2"/>
  <x:c r="B42" i="2"/>
  <x:c r="B41" i="2"/>
  <x:c r="B36" i="2"/>
  <x:c r="B35" i="2"/>
  <x:c r="B34" i="2"/>
  <x:c r="B33" i="2"/>
  <x:c r="B32" i="2"/>
  <x:c r="B31" i="2"/>
  <x:c r="B30" i="2"/>
  <x:c r="B29" i="2"/>
  <x:c r="B28" i="2"/>
  <x:c r="B27" i="2"/>
  <x:c r="B26" i="2"/>
  <x:c r="B25" i="2"/>
  <x:c r="B24" i="2"/>
  <x:c r="B23" i="2"/>
  <x:c r="B22" i="2"/>
  <x:c r="B21" i="2"/>
  <x:c r="B16" i="2"/>
  <x:c r="B15" i="2"/>
  <x:c r="B14" i="2"/>
  <x:c r="B13" i="2"/>
  <x:c r="B12" i="2"/>
  <x:c r="B11" i="2"/>
  <x:c r="B10" i="2"/>
  <x:c r="B9" i="2"/>
  <x:c r="B8" i="2"/>
  <x:c r="B7" i="2"/>
  <x:c r="B6" i="2"/>
  <x:c r="B5" i="2"/>
  <x:c r="B4" i="2"/>
  <x:c r="B82" i="9"/>
  <x:c r="B81" i="9"/>
  <x:c r="B80" i="9"/>
  <x:c r="B79" i="9"/>
  <x:c r="B78" i="9"/>
  <x:c r="B77" i="9"/>
  <x:c r="B76" i="9"/>
  <x:c r="B75" i="9"/>
  <x:c r="B66" i="9"/>
  <x:c r="B65" i="9"/>
  <x:c r="B64" i="9"/>
  <x:c r="B63" i="9"/>
  <x:c r="B62" i="9"/>
  <x:c r="B61" i="9"/>
  <x:c r="B60" i="9"/>
  <x:c r="B59" i="9"/>
  <x:c r="B58" i="9"/>
  <x:c r="B53" i="9"/>
  <x:c r="B52" i="9"/>
  <x:c r="B51" i="9"/>
  <x:c r="B50" i="9"/>
  <x:c r="U65" i="2" l="1"/>
  <x:c r="L51" i="2"/>
  <x:c r="U53" i="2" s="1"/>
  <x:c r="F45" i="9"/>
  <x:c r="F8" i="9" s="1"/>
  <x:c r="G30" i="17"/>
  <x:c r="H30" i="17" s="1"/>
  <x:c r="G31" i="17"/>
  <x:c r="H31" i="17" s="1"/>
  <x:c r="H27" i="17"/>
  <x:c r="G13" i="17"/>
  <x:c r="G9" i="17"/>
  <x:c r="H9" i="17" s="1"/>
  <x:c r="F27" i="2"/>
  <x:c r="I6" i="1"/>
  <x:c r="F40" i="1"/>
  <x:c r="I5" i="1"/>
  <x:c r="F21" i="1"/>
  <x:c r="T98" i="8"/>
  <x:c r="F7" i="15"/>
  <x:c r="I4" i="1"/>
  <x:c r="F26" i="2"/>
  <x:c r="R99" i="2" s="1"/>
  <x:c r="G7" i="22"/>
  <x:c r="G9" i="22"/>
  <x:c r="G5" i="22"/>
  <x:c r="G8" i="22"/>
  <x:c r="F11" i="7"/>
  <x:c r="F13" i="7" s="1"/>
  <x:c r="R103" i="2" l="1"/>
  <x:c r="U66" i="2"/>
  <x:c r="L52" i="2"/>
  <x:c r="U54" i="2" s="1"/>
  <x:c r="U67" i="2"/>
  <x:c r="F31" i="1"/>
  <x:c r="G10" i="22"/>
  <x:c r="H13" i="17"/>
  <x:c r="H4" i="1"/>
  <x:c r="F21" i="2"/>
  <x:c r="U68" i="2" l="1"/>
  <x:c r="L53" i="2"/>
  <x:c r="U55" i="2" s="1"/>
  <x:c r="F23" i="2"/>
  <x:c r="H63" i="2"/>
  <x:c r="J6" i="8"/>
  <x:c r="F25" i="2"/>
  <x:c r="R95" i="2" s="1"/>
  <x:c r="S95" i="2" s="1"/>
  <x:c r="F29" i="1"/>
  <x:c r="U35" i="2" l="1"/>
  <x:c r="W35" i="2" s="1"/>
  <x:c r="Y35" i="2" s="1"/>
  <x:c r="L54" i="2"/>
  <x:c r="U56" i="2" s="1"/>
  <x:c r="U71" i="2" l="1"/>
  <x:c r="L55" i="2"/>
  <x:c r="U57" i="2" s="1"/>
  <x:c r="L56" i="2"/>
  <x:c r="U58" i="2" s="1"/>
  <x:c r="K63" i="2"/>
  <x:c r="U72" i="2" l="1"/>
  <x:c r="U70" i="2"/>
  <x:c r="U73" i="2" l="1"/>
  <x:c r="U59" i="2"/>
  <x:c r="J63" i="2"/>
  <x:c r="S103" i="2" s="1"/>
  <x:c r="U74" i="2" l="1"/>
  <x:c r="L58" i="2"/>
  <x:c r="U60" i="2" s="1"/>
  <x:c r="U75" i="2" l="1"/>
  <x:c r="L59" i="2"/>
  <x:c r="U61" i="2" s="1"/>
  <x:c r="L60" i="2" l="1"/>
  <x:c r="U62" i="2" s="1"/>
  <x:c r="L61" i="2"/>
  <x:c r="U63" i="2" s="1"/>
  <x:c r="S91" i="2" l="1"/>
  <x:c r="U76" i="2"/>
  <x:c r="L62" i="2"/>
  <x:c r="U64" i="2" s="1"/>
  <x:c r="B37" i="9"/>
  <x:c r="B36" i="9"/>
  <x:c r="B9" i="9"/>
  <x:c r="B15" i="9"/>
  <x:c r="B4" i="9"/>
  <x:c r="B5" i="9"/>
  <x:c r="B6" i="9"/>
  <x:c r="B45" i="9"/>
  <x:c r="B44" i="9"/>
  <x:c r="B43" i="9"/>
  <x:c r="B42" i="9"/>
  <x:c r="B35" i="9"/>
  <x:c r="B34" i="9"/>
  <x:c r="B33" i="9"/>
  <x:c r="B32" i="9"/>
  <x:c r="B18" i="9"/>
  <x:c r="B17" i="9"/>
  <x:c r="B16" i="9"/>
  <x:c r="B14" i="9"/>
  <x:c r="B13" i="9"/>
  <x:c r="B12" i="9"/>
  <x:c r="B11" i="9"/>
  <x:c r="B10" i="9"/>
  <x:c r="B8" i="9"/>
  <x:c r="B7" i="9"/>
  <x:c r="B47" i="10"/>
  <x:c r="B46" i="10"/>
  <x:c r="B45" i="10"/>
  <x:c r="B44" i="10"/>
  <x:c r="B43" i="10"/>
  <x:c r="B42" i="10"/>
  <x:c r="B41" i="10"/>
  <x:c r="B40" i="10"/>
  <x:c r="B39" i="10"/>
  <x:c r="B38" i="10"/>
  <x:c r="B37" i="10"/>
  <x:c r="B36" i="10"/>
  <x:c r="B35" i="10"/>
  <x:c r="B34" i="10"/>
  <x:c r="B33" i="10"/>
  <x:c r="B32" i="10"/>
  <x:c r="B27" i="10"/>
  <x:c r="B26" i="10"/>
  <x:c r="B25" i="10"/>
  <x:c r="B24" i="10"/>
  <x:c r="B23" i="10"/>
  <x:c r="B22" i="10"/>
  <x:c r="B21" i="10"/>
  <x:c r="B20" i="10"/>
  <x:c r="B19" i="10"/>
  <x:c r="B18" i="10"/>
  <x:c r="B17" i="10"/>
  <x:c r="B16" i="10"/>
  <x:c r="B15" i="10"/>
  <x:c r="B14" i="10"/>
  <x:c r="F13" i="10"/>
  <x:c r="F21" i="10" s="1"/>
  <x:c r="B13" i="10"/>
  <x:c r="B12" i="10"/>
  <x:c r="F11" i="10"/>
  <x:c r="F12" i="10" s="1"/>
  <x:c r="B11" i="10"/>
  <x:c r="B10" i="10"/>
  <x:c r="B9" i="10"/>
  <x:c r="B8" i="10"/>
  <x:c r="B7" i="10"/>
  <x:c r="B6" i="10"/>
  <x:c r="B5" i="10"/>
  <x:c r="B4" i="10"/>
  <x:c r="B20" i="12"/>
  <x:c r="B19" i="12"/>
  <x:c r="B18" i="12"/>
  <x:c r="B17" i="12"/>
  <x:c r="B16" i="12"/>
  <x:c r="B15" i="12"/>
  <x:c r="B9" i="12"/>
  <x:c r="B8" i="12"/>
  <x:c r="B7" i="12"/>
  <x:c r="B6" i="12"/>
  <x:c r="B5" i="12"/>
  <x:c r="B4" i="12"/>
  <x:c r="B38" i="13"/>
  <x:c r="B37" i="13"/>
  <x:c r="B36" i="13"/>
  <x:c r="B31" i="13"/>
  <x:c r="B30" i="13"/>
  <x:c r="B29" i="13"/>
  <x:c r="B28" i="13"/>
  <x:c r="B27" i="13"/>
  <x:c r="B26" i="13"/>
  <x:c r="B21" i="13"/>
  <x:c r="B20" i="13"/>
  <x:c r="B19" i="13"/>
  <x:c r="B18" i="13"/>
  <x:c r="B17" i="13"/>
  <x:c r="B16" i="13"/>
  <x:c r="B15" i="13"/>
  <x:c r="B14" i="13"/>
  <x:c r="B13" i="13"/>
  <x:c r="B12" i="13"/>
  <x:c r="B11" i="13"/>
  <x:c r="B10" i="13"/>
  <x:c r="B9" i="13"/>
  <x:c r="B8" i="13"/>
  <x:c r="B7" i="13"/>
  <x:c r="B6" i="13"/>
  <x:c r="B5" i="13"/>
  <x:c r="B4" i="13"/>
  <x:c r="B34" i="14"/>
  <x:c r="B33" i="14"/>
  <x:c r="B32" i="14"/>
  <x:c r="B27" i="14"/>
  <x:c r="B26" i="14"/>
  <x:c r="B25" i="14"/>
  <x:c r="F24" i="14"/>
  <x:c r="B24" i="14"/>
  <x:c r="B23" i="14"/>
  <x:c r="B22" i="14"/>
  <x:c r="F21" i="14"/>
  <x:c r="B21" i="14"/>
  <x:c r="B20" i="14"/>
  <x:c r="B19" i="14"/>
  <x:c r="F18" i="14"/>
  <x:c r="B18" i="14"/>
  <x:c r="B17" i="14"/>
  <x:c r="B16" i="14"/>
  <x:c r="B15" i="14"/>
  <x:c r="B14" i="14"/>
  <x:c r="B13" i="14"/>
  <x:c r="F12" i="14"/>
  <x:c r="B12" i="14"/>
  <x:c r="B11" i="14"/>
  <x:c r="B10" i="14"/>
  <x:c r="B9" i="14"/>
  <x:c r="B8" i="14"/>
  <x:c r="B7" i="14"/>
  <x:c r="B6" i="14"/>
  <x:c r="B5" i="14"/>
  <x:c r="B4" i="14"/>
  <x:c r="B17" i="16"/>
  <x:c r="B16" i="16"/>
  <x:c r="B11" i="16"/>
  <x:c r="B10" i="16"/>
  <x:c r="B9" i="16"/>
  <x:c r="B8" i="16"/>
  <x:c r="B7" i="16"/>
  <x:c r="B6" i="16"/>
  <x:c r="B5" i="16"/>
  <x:c r="B4" i="16"/>
  <x:c r="B143" i="15"/>
  <x:c r="F13" i="15"/>
  <x:c r="B142" i="15"/>
  <x:c r="B141" i="15"/>
  <x:c r="B140" i="15"/>
  <x:c r="B139" i="15"/>
  <x:c r="B138" i="15"/>
  <x:c r="B137" i="15"/>
  <x:c r="B136" i="15"/>
  <x:c r="B131" i="15"/>
  <x:c r="B130" i="15"/>
  <x:c r="B129" i="15"/>
  <x:c r="B128" i="15"/>
  <x:c r="B127" i="15"/>
  <x:c r="B126" i="15"/>
  <x:c r="B125" i="15"/>
  <x:c r="B119" i="15"/>
  <x:c r="B118" i="15"/>
  <x:c r="B117" i="15"/>
  <x:c r="B116" i="15"/>
  <x:c r="B115" i="15"/>
  <x:c r="B114" i="15"/>
  <x:c r="B113" i="15"/>
  <x:c r="B112" i="15"/>
  <x:c r="B111" i="15"/>
  <x:c r="B105" i="15"/>
  <x:c r="B104" i="15"/>
  <x:c r="B103" i="15"/>
  <x:c r="B102" i="15"/>
  <x:c r="B101" i="15"/>
  <x:c r="B100" i="15"/>
  <x:c r="B99" i="15"/>
  <x:c r="B98" i="15"/>
  <x:c r="B97" i="15"/>
  <x:c r="B91" i="15"/>
  <x:c r="B90" i="15"/>
  <x:c r="B89" i="15"/>
  <x:c r="B88" i="15"/>
  <x:c r="B87" i="15"/>
  <x:c r="B86" i="15"/>
  <x:c r="B85" i="15"/>
  <x:c r="B84" i="15"/>
  <x:c r="B83" i="15"/>
  <x:c r="B77" i="15"/>
  <x:c r="B76" i="15"/>
  <x:c r="B75" i="15"/>
  <x:c r="B74" i="15"/>
  <x:c r="B73" i="15"/>
  <x:c r="B72" i="15"/>
  <x:c r="B71" i="15"/>
  <x:c r="B70" i="15"/>
  <x:c r="B69" i="15"/>
  <x:c r="B64" i="15"/>
  <x:c r="B63" i="15"/>
  <x:c r="B62" i="15"/>
  <x:c r="B61" i="15"/>
  <x:c r="B60" i="15"/>
  <x:c r="B59" i="15"/>
  <x:c r="B58" i="15"/>
  <x:c r="B57" i="15"/>
  <x:c r="B56" i="15"/>
  <x:c r="B55" i="15"/>
  <x:c r="B54" i="15"/>
  <x:c r="B53" i="15"/>
  <x:c r="B52" i="15"/>
  <x:c r="B51" i="15"/>
  <x:c r="B50" i="15"/>
  <x:c r="B49" i="15"/>
  <x:c r="B48" i="15"/>
  <x:c r="B47" i="15"/>
  <x:c r="B46" i="15"/>
  <x:c r="B45" i="15"/>
  <x:c r="B44" i="15"/>
  <x:c r="B43" i="15"/>
  <x:c r="B42" i="15"/>
  <x:c r="B41" i="15"/>
  <x:c r="B35" i="15"/>
  <x:c r="B34" i="15"/>
  <x:c r="B33" i="15"/>
  <x:c r="B32" i="15"/>
  <x:c r="B31" i="15"/>
  <x:c r="B30" i="15"/>
  <x:c r="B29" i="15"/>
  <x:c r="B28" i="15"/>
  <x:c r="B23" i="15"/>
  <x:c r="B18" i="15"/>
  <x:c r="B17" i="15"/>
  <x:c r="B16" i="15"/>
  <x:c r="B15" i="15"/>
  <x:c r="B14" i="15"/>
  <x:c r="B13" i="15"/>
  <x:c r="B12" i="15"/>
  <x:c r="B11" i="15"/>
  <x:c r="B10" i="15"/>
  <x:c r="B9" i="15"/>
  <x:c r="B8" i="15"/>
  <x:c r="B7" i="15"/>
  <x:c r="B6" i="15"/>
  <x:c r="B5" i="15"/>
  <x:c r="B4" i="15"/>
  <x:c r="H42" i="17"/>
  <x:c r="B42" i="17"/>
  <x:c r="H41" i="17"/>
  <x:c r="B41" i="17"/>
  <x:c r="B36" i="17"/>
  <x:c r="B31" i="17"/>
  <x:c r="B30" i="17"/>
  <x:c r="B29" i="17"/>
  <x:c r="H28" i="17"/>
  <x:c r="B28" i="17"/>
  <x:c r="B27" i="17"/>
  <x:c r="B26" i="17"/>
  <x:c r="B25" i="17"/>
  <x:c r="B24" i="17"/>
  <x:c r="B19" i="17"/>
  <x:c r="B18" i="17"/>
  <x:c r="B17" i="17"/>
  <x:c r="B16" i="17"/>
  <x:c r="B15" i="17"/>
  <x:c r="B14" i="17"/>
  <x:c r="B13" i="17"/>
  <x:c r="B12" i="17"/>
  <x:c r="B11" i="17"/>
  <x:c r="B10" i="17"/>
  <x:c r="B9" i="17"/>
  <x:c r="B4" i="17"/>
  <x:c r="J28" i="19"/>
  <x:c r="J29" i="19"/>
  <x:c r="J30" i="19"/>
  <x:c r="J31" i="19"/>
  <x:c r="J16" i="19"/>
  <x:c r="B28" i="19"/>
  <x:c r="B29" i="19"/>
  <x:c r="B30" i="19"/>
  <x:c r="B31" i="19"/>
  <x:c r="B28" i="20"/>
  <x:c r="B29" i="20"/>
  <x:c r="B30" i="20"/>
  <x:c r="B31" i="20"/>
  <x:c r="B10" i="22"/>
  <x:c r="B20" i="24"/>
  <x:c r="B21" i="24"/>
  <x:c r="H33" i="25"/>
  <x:c r="B32" i="25"/>
  <x:c r="B33" i="25"/>
  <x:c r="B34" i="25"/>
  <x:c r="B35" i="25"/>
  <x:c r="B16" i="25"/>
  <x:c r="B17" i="25"/>
  <x:c r="B18" i="25"/>
  <x:c r="B19" i="25"/>
  <x:c r="B15" i="25"/>
  <x:c r="B11" i="25"/>
  <x:c r="B12" i="25"/>
  <x:c r="B13" i="25"/>
  <x:c r="B14" i="25"/>
  <x:c r="B10" i="25"/>
  <x:c r="B9" i="25"/>
  <x:c r="B6" i="25"/>
  <x:c r="B7" i="25"/>
  <x:c r="B8" i="25"/>
  <x:c r="B24" i="25"/>
  <x:c r="B25" i="25"/>
  <x:c r="B29" i="26"/>
  <x:c r="B25" i="26"/>
  <x:c r="B26" i="26"/>
  <x:c r="B27" i="26"/>
  <x:c r="B28" i="26"/>
  <x:c r="B24" i="26"/>
  <x:c r="B20" i="26"/>
  <x:c r="B21" i="26"/>
  <x:c r="B22" i="26"/>
  <x:c r="B23" i="26"/>
  <x:c r="B19" i="26"/>
  <x:c r="B15" i="26"/>
  <x:c r="B16" i="26"/>
  <x:c r="B17" i="26"/>
  <x:c r="B18" i="26"/>
  <x:c r="B14" i="26"/>
  <x:c r="B13" i="26"/>
  <x:c r="B12" i="26"/>
  <x:c r="B11" i="26"/>
  <x:c r="B10" i="26"/>
  <x:c r="B9" i="26"/>
  <x:c r="B8" i="26"/>
  <x:c r="B7" i="26"/>
  <x:c r="B6" i="26"/>
  <x:c r="B5" i="26"/>
  <x:c r="B4" i="26"/>
  <x:c r="F25" i="10" l="1"/>
  <x:c r="F26" i="10" s="1"/>
  <x:c r="I63" i="2"/>
  <x:c r="G18" i="17"/>
  <x:c r="H18" i="17" s="1"/>
  <x:c r="F9" i="1"/>
  <x:c r="F6" i="15"/>
  <x:c r="F9" i="15"/>
  <x:c r="F10" i="15"/>
  <x:c r="G15" i="17" s="1"/>
  <x:c r="H15" i="17" s="1"/>
  <x:c r="G12" i="17"/>
  <x:c r="H12" i="17" s="1"/>
  <x:c r="G31" i="8"/>
  <x:c r="F32" i="10" l="1"/>
  <x:c r="F33" i="10" s="1"/>
  <x:c r="G30" i="8"/>
  <x:c r="S102" i="8" s="1"/>
  <x:c r="T102" i="8" s="1"/>
  <x:c r="S104" i="8"/>
  <x:c r="T104" i="8" s="1"/>
  <x:c r="S99" i="2"/>
  <x:c r="F11" i="15"/>
  <x:c r="G11" i="17"/>
  <x:c r="H11" i="17" s="1"/>
  <x:c r="F5" i="15"/>
  <x:c r="F12" i="15" s="1"/>
  <x:c r="H9" i="1"/>
  <x:c r="I9" i="1"/>
  <x:c r="G14" i="17"/>
  <x:c r="G16" i="17" s="1"/>
  <x:c r="H16" i="17" s="1"/>
  <x:c r="F34" i="10" l="1"/>
  <x:c r="J10" i="8"/>
  <x:c r="J11" i="8" s="1"/>
  <x:c r="F32" i="2" s="1"/>
  <x:c r="L64" i="2"/>
  <x:c r="L66" i="2"/>
  <x:c r="L65" i="2"/>
  <x:c r="U78" i="2" s="1"/>
  <x:c r="V78" i="2" s="1"/>
  <x:c r="F14" i="15"/>
  <x:c r="F18" i="15" s="1"/>
  <x:c r="H52" i="8" s="1"/>
  <x:c r="H55" i="8" s="1"/>
  <x:c r="G8" i="1"/>
  <x:c r="F8" i="1"/>
  <x:c r="G10" i="17"/>
  <x:c r="H10" i="17" s="1"/>
  <x:c r="H14" i="17"/>
  <x:c r="H8" i="1"/>
  <x:c r="I8" i="1"/>
  <x:c r="J17" i="19"/>
  <x:c r="F35" i="10" l="1"/>
  <x:c r="U79" i="2"/>
  <x:c r="V79" i="2" s="1"/>
  <x:c r="F53" i="2"/>
  <x:c r="U77" i="2"/>
  <x:c r="F51" i="2"/>
  <x:c r="F7" i="1"/>
  <x:c r="G7" i="1"/>
  <x:c r="F65" i="9"/>
  <x:c r="F66" i="9" s="1"/>
  <x:c r="F35" i="2" s="1"/>
  <x:c r="F33" i="2"/>
  <x:c r="V80" i="2"/>
  <x:c r="V81" i="2" s="1"/>
  <x:c r="V68" i="2" s="1"/>
  <x:c r="G17" i="17"/>
  <x:c r="H7" i="1"/>
  <x:c r="I7" i="1"/>
  <x:c r="B9" i="24"/>
  <x:c r="F36" i="10" l="1"/>
  <x:c r="F37" i="10" s="1"/>
  <x:c r="F36" i="2"/>
  <x:c r="U39" i="2" s="1"/>
  <x:c r="W39" i="2" s="1"/>
  <x:c r="Y39" i="2" s="1"/>
  <x:c r="V65" i="2"/>
  <x:c r="V76" i="2"/>
  <x:c r="V69" i="2"/>
  <x:c r="V63" i="2"/>
  <x:c r="V74" i="2"/>
  <x:c r="V62" i="2"/>
  <x:c r="V54" i="2"/>
  <x:c r="V55" i="2"/>
  <x:c r="V64" i="2"/>
  <x:c r="V56" i="2"/>
  <x:c r="V70" i="2"/>
  <x:c r="V71" i="2"/>
  <x:c r="V77" i="2"/>
  <x:c r="V59" i="2"/>
  <x:c r="V57" i="2"/>
  <x:c r="V75" i="2"/>
  <x:c r="V66" i="2"/>
  <x:c r="V53" i="2"/>
  <x:c r="V67" i="2"/>
  <x:c r="V58" i="2"/>
  <x:c r="V60" i="2"/>
  <x:c r="V72" i="2"/>
  <x:c r="V73" i="2"/>
  <x:c r="V61" i="2"/>
  <x:c r="V52" i="2"/>
  <x:c r="H17" i="17"/>
  <x:c r="G19" i="17"/>
  <x:c r="H19" i="17" s="1"/>
  <x:c r="F35" i="1"/>
  <x:c r="Y37" i="2"/>
  <x:c r="G34" i="1" l="1"/>
  <x:c r="G29" i="1"/>
  <x:c r="F38" i="10"/>
  <x:c r="F39" i="10"/>
  <x:c r="F40" i="10" s="1"/>
  <x:c r="G30" i="1"/>
  <x:c r="G31" i="1"/>
  <x:c r="J6" i="19"/>
  <x:c r="J9" i="19"/>
  <x:c r="J10" i="19"/>
  <x:c r="J11" i="19"/>
  <x:c r="J12" i="19"/>
  <x:c r="J15" i="19"/>
  <x:c r="J18" i="19"/>
  <x:c r="J19" i="19"/>
  <x:c r="J20" i="19"/>
  <x:c r="J22" i="19"/>
  <x:c r="J23" i="19"/>
  <x:c r="J24" i="19"/>
  <x:c r="J25" i="19"/>
  <x:c r="J26" i="19"/>
  <x:c r="J27" i="19"/>
  <x:c r="F41" i="10" l="1"/>
  <x:c r="F42" i="10" s="1"/>
  <x:c r="F43" i="10" s="1"/>
  <x:c r="F44" i="10"/>
  <x:c r="F45" i="10" s="1"/>
  <x:c r="F46" i="10" s="1"/>
  <x:c r="F47" i="10" s="1"/>
  <x:c r="B27" i="25"/>
  <x:c r="B28" i="25"/>
  <x:c r="B29" i="25"/>
  <x:c r="B30" i="25"/>
  <x:c r="B31" i="25"/>
  <x:c r="B26" i="25"/>
  <x:c r="B5" i="25"/>
  <x:c r="B4" i="25"/>
  <x:c r="B19" i="24"/>
  <x:c r="B16" i="24"/>
  <x:c r="B17" i="24"/>
  <x:c r="B18" i="24"/>
  <x:c r="B15" i="24"/>
  <x:c r="B4" i="24"/>
  <x:c r="B5" i="24"/>
  <x:c r="B6" i="24"/>
  <x:c r="B7" i="24"/>
  <x:c r="B8" i="24"/>
  <x:c r="B5" i="22"/>
  <x:c r="B6" i="22"/>
  <x:c r="B7" i="22"/>
  <x:c r="B8" i="22"/>
  <x:c r="B9" i="22"/>
  <x:c r="B4" i="22"/>
  <x:c r="B5" i="20"/>
  <x:c r="B6" i="20"/>
  <x:c r="B7" i="20"/>
  <x:c r="B8" i="20"/>
  <x:c r="B9" i="20"/>
  <x:c r="B10" i="20"/>
  <x:c r="B11" i="20"/>
  <x:c r="B12" i="20"/>
  <x:c r="B13" i="20"/>
  <x:c r="B14" i="20"/>
  <x:c r="B15" i="20"/>
  <x:c r="B16" i="20"/>
  <x:c r="B17" i="20"/>
  <x:c r="B18" i="20"/>
  <x:c r="B19" i="20"/>
  <x:c r="B20" i="20"/>
  <x:c r="B21" i="20"/>
  <x:c r="B22" i="20"/>
  <x:c r="B23" i="20"/>
  <x:c r="B24" i="20"/>
  <x:c r="B25" i="20"/>
  <x:c r="B26" i="20"/>
  <x:c r="B27" i="20"/>
  <x:c r="B4" i="20"/>
  <x:c r="B5" i="19"/>
  <x:c r="B6" i="19"/>
  <x:c r="B7" i="19"/>
  <x:c r="B8" i="19"/>
  <x:c r="B9" i="19"/>
  <x:c r="B10" i="19"/>
  <x:c r="B11" i="19"/>
  <x:c r="B12" i="19"/>
  <x:c r="B13" i="19"/>
  <x:c r="B14" i="19"/>
  <x:c r="B15" i="19"/>
  <x:c r="B16" i="19"/>
  <x:c r="B17" i="19"/>
  <x:c r="B18" i="19"/>
  <x:c r="B19" i="19"/>
  <x:c r="B20" i="19"/>
  <x:c r="B21" i="19"/>
  <x:c r="B22" i="19"/>
  <x:c r="B23" i="19"/>
  <x:c r="B24" i="19"/>
  <x:c r="B25" i="19"/>
  <x:c r="B26" i="19"/>
  <x:c r="B27" i="19"/>
  <x:c r="B4" i="19"/>
  <x:c r="B7" i="18"/>
  <x:c r="B6" i="18"/>
  <x:c r="B37" i="7"/>
  <x:c r="B32" i="7"/>
  <x:c r="B22" i="7"/>
  <x:c r="B23" i="7"/>
  <x:c r="B24" i="7"/>
  <x:c r="B25" i="7"/>
  <x:c r="B26" i="7"/>
  <x:c r="B27" i="7"/>
  <x:c r="B21" i="7"/>
  <x:c r="B5" i="7"/>
  <x:c r="B6" i="7"/>
  <x:c r="B7" i="7"/>
  <x:c r="B8" i="7"/>
  <x:c r="B9" i="7"/>
  <x:c r="B10" i="7"/>
  <x:c r="B11" i="7"/>
  <x:c r="B12" i="7"/>
  <x:c r="B13" i="7"/>
  <x:c r="B14" i="7"/>
  <x:c r="B15" i="7"/>
  <x:c r="B16" i="7"/>
  <x:c r="B4" i="7"/>
  <x:c r="H47" i="10" l="1"/>
  <x:c r="F14" i="9"/>
  <x:c r="F4" i="9"/>
  <x:c r="F15" i="9" s="1"/>
  <x:c r="F32" i="1"/>
  <x:c r="G32" i="1" s="1"/>
  <x:c r="F17" i="9" l="1"/>
  <x:c r="F18" i="9" s="1"/>
  <x:c r="F15" i="7" s="1"/>
  <x:c r="F28" i="2" s="1"/>
  <x:c r="F30" i="2" s="1"/>
  <x:c r="F16" i="7" l="1"/>
  <x:c r="U36" i="2"/>
  <x:c r="F33" i="1"/>
  <x:c r="G33" i="1" s="1"/>
  <x:c r="V41" i="2" l="1"/>
  <x:c r="V42" i="2" s="1"/>
  <x:c r="V36" i="2" s="1"/>
  <x:c r="W36" i="2"/>
  <x:c r="X41" i="2" s="1"/>
  <x:c r="X42" i="2" s="1"/>
  <x:c r="F73" i="2"/>
  <x:c r="F74" i="2" s="1"/>
  <x:c r="F34" i="1"/>
  <x:c r="V39" i="2" l="1"/>
  <x:c r="V38" i="2"/>
  <x:c r="V35" i="2"/>
  <x:c r="V37" i="2"/>
  <x:c r="Y36" i="2"/>
  <x:c r="Z41" i="2" s="1"/>
  <x:c r="Z42" i="2" s="1"/>
  <x:c r="Z38" i="2" l="1"/>
  <x:c r="Z36" i="2"/>
  <x:c r="Z35" i="2"/>
  <x:c r="Z37" i="2"/>
  <x:c r="Z39" i="2"/>
  <x:c r="V43" i="2"/>
  <x:c r="V44" i="2" s="1"/>
  <x:c r="X35" i="2"/>
  <x:c r="X39" i="2"/>
  <x:c r="X37" i="2"/>
  <x:c r="X38" i="2"/>
  <x:c r="X36" i="2"/>
  <x:c r="Z43" i="2" l="1"/>
  <x:c r="X43" i="2"/>
  <x:c r="F41" i="2"/>
  <x:c r="F45" i="2" l="1"/>
  <x:c r="H4" i="2" s="1"/>
  <x:c r="Z44" i="2"/>
  <x:c r="H12" i="2" s="1"/>
  <x:c r="X44" i="2"/>
  <x:c r="H11" i="2" s="1"/>
  <x:c r="H5" i="2" s="1"/>
  <x:c r="H10" i="2"/>
  <x:c r="H6" i="2" l="1"/>
  <x:c r="F92" i="2"/>
  <x:c r="F91" i="2"/>
  <x:c r="V82" i="2"/>
  <x:c r="V83" i="2" l="1"/>
  <x:c r="L67" i="2" l="1"/>
  <x:c r="L68" i="2" l="1"/>
  <x:c r="F55" i="2" s="1"/>
  <x:c r="F54" i="2"/>
</x:calcChain>
</file>

<file path=xl/sharedStrings.xml><?xml version="1.0" encoding="utf-8"?>
<x:sst xmlns:x="http://schemas.openxmlformats.org/spreadsheetml/2006/main" count="2982" uniqueCount="968">
  <x:si>
    <x:t>Section</x:t>
  </x:si>
  <x:si>
    <x:t>Row</x:t>
  </x:si>
  <x:si>
    <x:t>Category1</x:t>
  </x:si>
  <x:si>
    <x:t>Category2</x:t>
  </x:si>
  <x:si>
    <x:t>Total attributable to regulated service</x:t>
  </x:si>
  <x:si>
    <x:t>Business support</x:t>
  </x:si>
  <x:si>
    <x:t>Insurance</x:t>
  </x:si>
  <x:si>
    <x:t xml:space="preserve">Operating costs not directly attributable </x:t>
  </x:si>
  <x:si>
    <x:t>1(i): Expenditure Metrics</x:t>
  </x:si>
  <x:si>
    <x:t>Operational expenditure</x:t>
  </x:si>
  <x:si>
    <x:t>Network</x:t>
  </x:si>
  <x:si>
    <x:t>Non-network</x:t>
  </x:si>
  <x:si>
    <x:t>Expenditure on assets</x:t>
  </x:si>
  <x:si>
    <x:t>Quantity of gas delivered per km of system length (TJ/km)</x:t>
  </x:si>
  <x:si>
    <x:t>Total depreciation</x:t>
  </x:si>
  <x:si>
    <x:t>Total revaluations</x:t>
  </x:si>
  <x:si>
    <x:t>Regulatory tax allowance</x:t>
  </x:si>
  <x:si>
    <x:t>Regulatory profit/(loss) including financial incentives and wash-ups</x:t>
  </x:si>
  <x:si>
    <x:t>Total regulatory income</x:t>
  </x:si>
  <x:si>
    <x:t>Interruption rate</x:t>
  </x:si>
  <x:si>
    <x:t>% of revenue</x:t>
  </x:si>
  <x:si>
    <x:t>Interruptions per 100km of system length</x:t>
  </x:si>
  <x:si>
    <x:t>2(i): Return on Investment</x:t>
  </x:si>
  <x:si>
    <x:t>ROI - comparable to a post tax WACC</x:t>
  </x:si>
  <x:si>
    <x:t>Reflecting all revenue earned</x:t>
  </x:si>
  <x:si>
    <x:t>Excluding revenue earned from financial incentives and wash-ups</x:t>
  </x:si>
  <x:si>
    <x:t>Mid-point estimate of post tax WACC</x:t>
  </x:si>
  <x:si>
    <x:t>ROI - comparable to a vanilla WACC</x:t>
  </x:si>
  <x:si>
    <x:t>WACC rate used to set regulatory price path</x:t>
  </x:si>
  <x:si>
    <x:t>Mid-point estimate of vanilla WACC</x:t>
  </x:si>
  <x:si>
    <x:t>2(ii): Information Supporting the ROI</x:t>
  </x:si>
  <x:si>
    <x:t>Total opening RAB value</x:t>
  </x:si>
  <x:si>
    <x:t>Opening RIV</x:t>
  </x:si>
  <x:si>
    <x:t>Line charge revenue</x:t>
  </x:si>
  <x:si>
    <x:t>Expenses cash outflow</x:t>
  </x:si>
  <x:si>
    <x:t>Assets commissioned</x:t>
  </x:si>
  <x:si>
    <x:t>less</x:t>
  </x:si>
  <x:si>
    <x:t>Asset disposals</x:t>
  </x:si>
  <x:si>
    <x:t>Other regulated income</x:t>
  </x:si>
  <x:si>
    <x:t>Mid-year net cash outflows</x:t>
  </x:si>
  <x:si>
    <x:t xml:space="preserve">Term credit spread differential allowance </x:t>
  </x:si>
  <x:si>
    <x:t>Total closing RAB value</x:t>
  </x:si>
  <x:si>
    <x:t>Adjustment resulting from asset allocation</x:t>
  </x:si>
  <x:si>
    <x:t>Lost and found assets adjustment</x:t>
  </x:si>
  <x:si>
    <x:t>Closing RIV</x:t>
  </x:si>
  <x:si>
    <x:t>Leverage (%)</x:t>
  </x:si>
  <x:si>
    <x:t>Cost of debt assumption (%)</x:t>
  </x:si>
  <x:si>
    <x:t>2(iii): Information Supporting the Monthly ROI</x:t>
  </x:si>
  <x:si>
    <x:t>($000)</x:t>
  </x:si>
  <x:si>
    <x:t>Context</x:t>
  </x:si>
  <x:si>
    <x:t>Corporate tax rate (%)</x:t>
  </x:si>
  <x:si>
    <x:t>2(iii): Information Supporting the monthly ROI</x:t>
  </x:si>
  <x:si>
    <x:t>Month 1</x:t>
  </x:si>
  <x:si>
    <x:t>Month 2</x:t>
  </x:si>
  <x:si>
    <x:t>Month 3</x:t>
  </x:si>
  <x:si>
    <x:t>Month 4</x:t>
  </x:si>
  <x:si>
    <x:t>Month 5</x:t>
  </x:si>
  <x:si>
    <x:t>Month 6</x:t>
  </x:si>
  <x:si>
    <x:t>Month 7</x:t>
  </x:si>
  <x:si>
    <x:t>Month 8</x:t>
  </x:si>
  <x:si>
    <x:t>Month 9</x:t>
  </x:si>
  <x:si>
    <x:t>Month 10</x:t>
  </x:si>
  <x:si>
    <x:t>Month 11</x:t>
  </x:si>
  <x:si>
    <x:t>Month 12</x:t>
  </x:si>
  <x:si>
    <x:t xml:space="preserve">Total </x:t>
  </x:si>
  <x:si>
    <x:t>Term credit spread differential allowance</x:t>
  </x:si>
  <x:si>
    <x:t>Monthly ROI - comparable to a vanilla WACC</x:t>
  </x:si>
  <x:si>
    <x:t>Monthly ROI - comparable to a post tax WACC</x:t>
  </x:si>
  <x:si>
    <x:t xml:space="preserve">Opening RIV </x:t>
  </x:si>
  <x:si>
    <x:t>Year-end ROI - comparable to a vanilla WACC</x:t>
  </x:si>
  <x:si>
    <x:t>2(iv): Year-end ROI rates for comparison purposes</x:t>
  </x:si>
  <x:si>
    <x:t>2(v): Financial Incentives and Wash-Ups</x:t>
  </x:si>
  <x:si>
    <x:t>Financial incentives</x:t>
  </x:si>
  <x:si>
    <x:t>Input methodology claw-back</x:t>
  </x:si>
  <x:si>
    <x:t>CPP application recoverable costs</x:t>
  </x:si>
  <x:si>
    <x:t>Wash-up costs</x:t>
  </x:si>
  <x:si>
    <x:t>Impact of wash-up costs on ROI</x:t>
  </x:si>
  <x:si>
    <x:t>3(i): Regulatory Profit</x:t>
  </x:si>
  <x:si>
    <x:t>Income</x:t>
  </x:si>
  <x:si>
    <x:t>Expenses</x:t>
  </x:si>
  <x:si>
    <x:t>Operating surplus / (deficit)</x:t>
  </x:si>
  <x:si>
    <x:t>Regulatory profit / (loss) before tax</x:t>
  </x:si>
  <x:si>
    <x:t>Regulatory profit / (loss) including financial incentives and wash-ups</x:t>
  </x:si>
  <x:si>
    <x:t>3(ii): Pass- through and Recoverable Costs excluding Financial Incentives and Wash-Ups</x:t>
  </x:si>
  <x:si>
    <x:t>Pass through costs</x:t>
  </x:si>
  <x:si>
    <x:t>Rates</x:t>
  </x:si>
  <x:si>
    <x:t>Commerce Act levies</x:t>
  </x:si>
  <x:si>
    <x:t>Industry Levies</x:t>
  </x:si>
  <x:si>
    <x:t>Recoverable costs excluding financial incentives and wash-ups</x:t>
  </x:si>
  <x:si>
    <x:t>FENZ levies</x:t>
  </x:si>
  <x:si>
    <x:t>Other CPP recoverable costs excluding financial incentives and wash-ups</x:t>
  </x:si>
  <x:si>
    <x:t>Pass-through and recoverable costs excluding financial incentives and wash-ups</x:t>
  </x:si>
  <x:si>
    <x:t>3(v): Other Disclosures</x:t>
  </x:si>
  <x:si>
    <x:t>SCHEDULE 3: REPORT ON REGULATORY PROFIT</x:t>
  </x:si>
  <x:si>
    <x:t>SCHEDULE 1: ANALYTICAL RATIOS</x:t>
  </x:si>
  <x:si>
    <x:t>plus</x:t>
  </x:si>
  <x:si>
    <x:t>RAB
CY-4
($000)</x:t>
  </x:si>
  <x:si>
    <x:t>Total opening  RAB value</x:t>
  </x:si>
  <x:si>
    <x:t>Unallocated RAB*
($000)</x:t>
  </x:si>
  <x:si>
    <x:t>RAB
($000)</x:t>
  </x:si>
  <x:si>
    <x:t>Asset disposals (other than below)</x:t>
  </x:si>
  <x:si>
    <x:t>Asset disposals to a regulated supplier</x:t>
  </x:si>
  <x:si>
    <x:t>Asset disposals to a related party</x:t>
  </x:si>
  <x:si>
    <x:t>Highest rate of capitalised finance applied</x:t>
  </x:si>
  <x:si>
    <x:t xml:space="preserve">4(iii): Calculation of Revaluation Rate and Revaluation of Assets </x:t>
  </x:si>
  <x:si>
    <x:r>
      <x:t>CPI</x:t>
    </x:r>
    <x:r>
      <x:rPr>
        <x:vertAlign val="subscript"/>
        <x:sz val="10"/>
        <x:color indexed="8"/>
        <x:rFont val="Calibri"/>
        <x:family val="2"/>
      </x:rPr>
      <x:t>4</x:t>
    </x:r>
  </x:si>
  <x:si>
    <x:r>
      <x:t>CPI</x:t>
    </x:r>
    <x:r>
      <x:rPr>
        <x:vertAlign val="subscript"/>
        <x:sz val="10"/>
        <x:color indexed="8"/>
        <x:rFont val="Calibri"/>
        <x:family val="2"/>
      </x:rPr>
      <x:t>4</x:t>
    </x:r>
    <x:r>
      <x:rPr>
        <x:vertAlign val="superscript"/>
        <x:sz val="10"/>
        <x:color indexed="8"/>
        <x:rFont val="Calibri"/>
        <x:family val="2"/>
      </x:rPr>
      <x:t>-4</x:t>
    </x:r>
  </x:si>
  <x:si>
    <x:t>Revaluation rate (%)</x:t>
  </x:si>
  <x:si>
    <x:t>Unallocated RAB ($000)</x:t>
  </x:si>
  <x:si>
    <x:t>Opening value of fully depreciated, disposed and lost assets</x:t>
  </x:si>
  <x:si>
    <x:t>4(iv): Roll Forward of Works Under Construction</x:t>
  </x:si>
  <x:si>
    <x:t>Capital expenditure</x:t>
  </x:si>
  <x:si>
    <x:t>Unallocated works under construction</x:t>
  </x:si>
  <x:si>
    <x:t>Allocated works under construction</x:t>
  </x:si>
  <x:si>
    <x:t>WUC acquired from a regulated supplier</x:t>
  </x:si>
  <x:si>
    <x:t>WUC capital expenditure - other</x:t>
  </x:si>
  <x:si>
    <x:t>Total WUC capital expenditure</x:t>
  </x:si>
  <x:si>
    <x:t>WUC capital contributions</x:t>
  </x:si>
  <x:si>
    <x:t>WUC other revenue</x:t>
  </x:si>
  <x:si>
    <x:t>Assets commissioned out of WUC</x:t>
  </x:si>
  <x:si>
    <x:t>Works under construction - current disclosure year</x:t>
  </x:si>
  <x:si>
    <x:t>4(v): Regulatory Depreciation</x:t>
  </x:si>
  <x:si>
    <x:t>Depreciation - no standard life assets</x:t>
  </x:si>
  <x:si>
    <x:t>Depreciation - modified life assets</x:t>
  </x:si>
  <x:si>
    <x:t>Depreciation - alternative depreciation in accordance with CPP</x:t>
  </x:si>
  <x:si>
    <x:t xml:space="preserve">Unallocated RAB
($000)
</x:t>
  </x:si>
  <x:si>
    <x:t>4(vi): Disclosure of Changes to Depreciation Profiles</x:t>
  </x:si>
  <x:si>
    <x:t>4(vii): Disclosure by Asset Category</x:t>
  </x:si>
  <x:si>
    <x:t>Asset category transfers</x:t>
  </x:si>
  <x:si>
    <x:t>Stations</x:t>
  </x:si>
  <x:si>
    <x:t>Special crossings</x:t>
  </x:si>
  <x:si>
    <x:t>Other network assets</x:t>
  </x:si>
  <x:si>
    <x:t>Asset Life</x:t>
  </x:si>
  <x:si>
    <x:t xml:space="preserve">                                                                                                                                                                                                                                                                                                                                                                                                                                                                                                                                                                                                                                                                                                                                                                                                                                                                                                                                                                                                                                                                                                                                                                                                                                                                                                                                                                                                                                                                                                                                                                                                                                                                                                                                                                                                                                                                                                                                                                                                                                                                                                                                                                                                                                                                                                                                                                                                                                                                                                                                                                                                                                                                                                                                                                                                                                                                                                                                                                                                                                                                                                                                                                                                                                                                                                                                                                                                                                                                                                                                                                                                                                                                                                                                                                                                                                                                                                                                                                                                                                                                                                                                                                                                                                                                                                                                                                                                                                                                                                                                                                                                                                                                                                                                                                                                                                                                                                                                                                                                                                                                                                                                                                 </x:t>
  </x:si>
  <x:si>
    <x:t>SCHEDULE 4: REPORT ON VALUE OF THE REGULATORY ASSET BASE (ROLLED FORWARD)</x:t>
  </x:si>
  <x:si>
    <x:t>Tax depreciation</x:t>
  </x:si>
  <x:si>
    <x:t>Expenditure or loss deductible but not in regulatory profit / (loss) before tax</x:t>
  </x:si>
  <x:si>
    <x:t>Notional deductible interest</x:t>
  </x:si>
  <x:si>
    <x:t>Utilised tax losses</x:t>
  </x:si>
  <x:si>
    <x:t xml:space="preserve">5a(i): Regulatory Tax Allowance </x:t>
  </x:si>
  <x:si>
    <x:t>5a(iii): Reconciliation of Tax Losses</x:t>
  </x:si>
  <x:si>
    <x:t>Opening tax losses</x:t>
  </x:si>
  <x:si>
    <x:t>Opening sum of regulatory tax asset values</x:t>
  </x:si>
  <x:si>
    <x:t>Regulatory tax asset value of assets commissioned</x:t>
  </x:si>
  <x:si>
    <x:t>Regulatory tax asset value of asset disposals</x:t>
  </x:si>
  <x:si>
    <x:t>SCHEDULE 5b: REPORT ON RELATED PARTY TRANSACTIONS</x:t>
  </x:si>
  <x:si>
    <x:t xml:space="preserve">SCHEDULE 5a: REPORT ON REGULATORY TAX ALLOWANCE </x:t>
  </x:si>
  <x:si>
    <x:t>5a(i): Regulatory Tax Allowance</x:t>
  </x:si>
  <x:si>
    <x:t>Income not included in regulatory profit / (loss) before tax but taxable</x:t>
  </x:si>
  <x:si>
    <x:t>Expenditure or loss in regulatory profit / (loss) before tax but not deductible</x:t>
  </x:si>
  <x:si>
    <x:t>5b(i): Summary—Related Party Transactions</x:t>
  </x:si>
  <x:si>
    <x:t>Market value of asset disposals</x:t>
  </x:si>
  <x:si>
    <x:t>Service interruptions, incidents and emergencies</x:t>
  </x:si>
  <x:si>
    <x:t>Routine and corrective maintenance and inspection</x:t>
  </x:si>
  <x:si>
    <x:t>Asset replacement and renewal (opex)</x:t>
  </x:si>
  <x:si>
    <x:t>Network opex</x:t>
  </x:si>
  <x:si>
    <x:t xml:space="preserve">Operational expenditure </x:t>
  </x:si>
  <x:si>
    <x:t>Consumer connection</x:t>
  </x:si>
  <x:si>
    <x:t xml:space="preserve">System growth </x:t>
  </x:si>
  <x:si>
    <x:t>Asset replacement and renewal (capex)</x:t>
  </x:si>
  <x:si>
    <x:t>Asset relocations</x:t>
  </x:si>
  <x:si>
    <x:t xml:space="preserve">Quality of supply </x:t>
  </x:si>
  <x:si>
    <x:t>Expenditure on non-network assets</x:t>
  </x:si>
  <x:si>
    <x:t xml:space="preserve">Cost of financing </x:t>
  </x:si>
  <x:si>
    <x:t>Value of capital contributions</x:t>
  </x:si>
  <x:si>
    <x:t>Value of vested assets</x:t>
  </x:si>
  <x:si>
    <x:t xml:space="preserve">Capital expenditure </x:t>
  </x:si>
  <x:si>
    <x:t xml:space="preserve">Total expenditure </x:t>
  </x:si>
  <x:si>
    <x:t xml:space="preserve">Other related party transactions </x:t>
  </x:si>
  <x:si>
    <x:t>5b(iii): Total Opex and Capex Related Party Transactions</x:t>
  </x:si>
  <x:si>
    <x:t>Total value of transactions ($000)</x:t>
  </x:si>
  <x:si>
    <x:t>[Select one]</x:t>
  </x:si>
  <x:si>
    <x:t>Schedule 5b(iii)</x:t>
  </x:si>
  <x:si>
    <x:t xml:space="preserve">Legislative and regulatory </x:t>
  </x:si>
  <x:si>
    <x:t>SCHEDULE 5c: REPORT ON TERM CREDIT SPREAD DIFFERENTIAL ALLOWANCE</x:t>
  </x:si>
  <x:si>
    <x:t>5c(i): Qualifying Debt (may be Commission only)</x:t>
  </x:si>
  <x:si>
    <x:t>*Workings to be provided in Schedule 14</x:t>
  </x:si>
  <x:si>
    <x:t>Pricing date</x:t>
  </x:si>
  <x:si>
    <x:t>Original tenor (in years)</x:t>
  </x:si>
  <x:si>
    <x:t>Coupon rate (%)</x:t>
  </x:si>
  <x:si>
    <x:t>Book value at issue date (NZD)</x:t>
  </x:si>
  <x:si>
    <x:t>Book value at date of financial statements (NZD)</x:t>
  </x:si>
  <x:si>
    <x:t>Term Credit Spread Difference</x:t>
  </x:si>
  <x:si>
    <x:t xml:space="preserve">Debt issue cost readjustment </x:t>
  </x:si>
  <x:si>
    <x:t xml:space="preserve">Gross term credit spread differential </x:t>
  </x:si>
  <x:si>
    <x:t>Total book value of interest bearing debt leverage</x:t>
  </x:si>
  <x:si>
    <x:t xml:space="preserve">Average opening and closing RAB values </x:t>
  </x:si>
  <x:si>
    <x:t>Attribution Rate (%)</x:t>
  </x:si>
  <x:si>
    <x:t>Leverage</x:t>
  </x:si>
  <x:si>
    <x:t>%</x:t>
  </x:si>
  <x:si>
    <x:t>Works under construction - preceding disclosure year</x:t>
  </x:si>
  <x:si>
    <x:t>*include additional rows if needed</x:t>
  </x:si>
  <x:si>
    <x:t>Total value of related party transactions</x:t>
  </x:si>
  <x:si>
    <x:t>Category2|Nature of opex or capex service provided</x:t>
  </x:si>
  <x:si>
    <x:t>SCHEDULE 5d: REPORT ON COST ALLOCATIONS</x:t>
  </x:si>
  <x:si>
    <x:t xml:space="preserve">5d(i): Operating Cost Allocations </x:t>
  </x:si>
  <x:si>
    <x:t>Value allocated ($000)|Arm's length deduction</x:t>
  </x:si>
  <x:si>
    <x:t xml:space="preserve">Value allocated ($000)| Total </x:t>
  </x:si>
  <x:si>
    <x:t xml:space="preserve">Directly attributable </x:t>
  </x:si>
  <x:si>
    <x:t xml:space="preserve">Not directly attributable </x:t>
  </x:si>
  <x:si>
    <x:t xml:space="preserve">Total attributable to regulated service </x:t>
  </x:si>
  <x:si>
    <x:t xml:space="preserve">Asset replacement and renewal </x:t>
  </x:si>
  <x:si>
    <x:t>Operating costs directly attributable</x:t>
  </x:si>
  <x:si>
    <x:t>5d(ii): Other Cost Allocations</x:t>
  </x:si>
  <x:si>
    <x:t>Pass through and recoverable costs</x:t>
  </x:si>
  <x:si>
    <x:t>Recoverable costs</x:t>
  </x:si>
  <x:si>
    <x:t>Value allocated ($000s)|Arm's length deduction</x:t>
  </x:si>
  <x:si>
    <x:t>Value allocated ($000s)|Gas distribution services</x:t>
  </x:si>
  <x:si>
    <x:t>Value allocated ($000s)|Non-gas distribution services</x:t>
  </x:si>
  <x:si>
    <x:t xml:space="preserve">Value allocated ($000s)|Total </x:t>
  </x:si>
  <x:si>
    <x:t xml:space="preserve">5d(iii): Changes in Cost Allocations* † </x:t>
  </x:si>
  <x:si>
    <x:t>* a change in cost allocation must be completed for each allocator or component change that has occurred in the disclosure year. A movement in an allocator metric is not a change in allocator or component.</x:t>
  </x:si>
  <x:si>
    <x:t>† include additional rows if needed</x:t>
  </x:si>
  <x:si>
    <x:t>Change in cost allocation 1</x:t>
  </x:si>
  <x:si>
    <x:t>Change in cost allocation 2</x:t>
  </x:si>
  <x:si>
    <x:t>Change in cost allocation 3</x:t>
  </x:si>
  <x:si>
    <x:t xml:space="preserve">Cost category </x:t>
  </x:si>
  <x:si>
    <x:t>Original allocator or line items</x:t>
  </x:si>
  <x:si>
    <x:t>New allocator or line items</x:t>
  </x:si>
  <x:si>
    <x:t xml:space="preserve">Rationale for change </x:t>
  </x:si>
  <x:si>
    <x:t xml:space="preserve">Original allocator or line items </x:t>
  </x:si>
  <x:si>
    <x:t xml:space="preserve">Rational for change </x:t>
  </x:si>
  <x:si>
    <x:t>Original allocation|
CY-1|
($000)</x:t>
  </x:si>
  <x:si>
    <x:t>Original allocation|
Current Year (CY)|
($000)</x:t>
  </x:si>
  <x:si>
    <x:t xml:space="preserve">New allocation|
Current Year (CY)|
($000) </x:t>
  </x:si>
  <x:si>
    <x:t>Difference|
CY-1|
($000)</x:t>
  </x:si>
  <x:si>
    <x:t xml:space="preserve">Difference|
CY-1|
($000) </x:t>
  </x:si>
  <x:si>
    <x:t>SCHEDULE 5e: REPORT ON ASSET ALLOCATIONS</x:t>
  </x:si>
  <x:si>
    <x:t>5e(i): Regulated Service Asset Values</x:t>
  </x:si>
  <x:si>
    <x:t>Non-network assets</x:t>
  </x:si>
  <x:si>
    <x:t xml:space="preserve">Regulated service asset value directly attributable </x:t>
  </x:si>
  <x:si>
    <x:t xml:space="preserve">Asset category </x:t>
  </x:si>
  <x:si>
    <x:t xml:space="preserve">New allocation|
CY-1|
($000) </x:t>
  </x:si>
  <x:si>
    <x:t>5e(ii): Changes in Asset Allocations* †</x:t>
  </x:si>
  <x:si>
    <x:t>* a change in asset allocation must be completed for each allocator or component change that has occurred in the disclosure year.  A movement in an allocator metric is not a change in allocator or component.</x:t>
  </x:si>
  <x:si>
    <x:t xml:space="preserve">Original allocation|
Current Year (CY)|
($000) </x:t>
  </x:si>
  <x:si>
    <x:t>New allocation|
CY-1|
($000)</x:t>
  </x:si>
  <x:si>
    <x:t xml:space="preserve">Difference|
Current Year (CY)|
($000) </x:t>
  </x:si>
  <x:si>
    <x:t>6a(i): Expenditure on Assets</x:t>
  </x:si>
  <x:si>
    <x:t>SCHEDULE 6a: REPORT ON CAPITAL EXPENDITURE FOR THE DISCLOSURE YEAR</x:t>
  </x:si>
  <x:si>
    <x:t>Total reliability, safety and environment</x:t>
  </x:si>
  <x:si>
    <x:t>Expenditure on network assets</x:t>
  </x:si>
  <x:si>
    <x:t>Cost of financing</x:t>
  </x:si>
  <x:si>
    <x:t xml:space="preserve">Other reliability, safety and environment </x:t>
  </x:si>
  <x:si>
    <x:t>Research and development</x:t>
  </x:si>
  <x:si>
    <x:t>6a(iii): Consumer Connection</x:t>
  </x:si>
  <x:si>
    <x:t>Consumer connection expenditure</x:t>
  </x:si>
  <x:si>
    <x:t>Consumer connection less capital contributions</x:t>
  </x:si>
  <x:si>
    <x:t>Cathodic protection</x:t>
  </x:si>
  <x:si>
    <x:t>System growth and asset replacement and renewal expenditure</x:t>
  </x:si>
  <x:si>
    <x:t>System Growth|($000)</x:t>
  </x:si>
  <x:si>
    <x:t xml:space="preserve">6a(iv): System Growth and Asset Replacement and Renewal </x:t>
  </x:si>
  <x:si>
    <x:t>6a(v): Asset Relocations</x:t>
  </x:si>
  <x:si>
    <x:t>Project or programme*</x:t>
  </x:si>
  <x:si>
    <x:t>Quality of supply expenditure</x:t>
  </x:si>
  <x:si>
    <x:t>Quality of supply less capital contributions</x:t>
  </x:si>
  <x:si>
    <x:t>6a(vi): Quality of Supply</x:t>
  </x:si>
  <x:si>
    <x:t>All other projects or programmes - asset relocations</x:t>
  </x:si>
  <x:si>
    <x:t>Capital contributions funding asset relocations</x:t>
  </x:si>
  <x:si>
    <x:t>Asset relocations less capital contributions</x:t>
  </x:si>
  <x:si>
    <x:t xml:space="preserve">Capital contributions funding quality of supply </x:t>
  </x:si>
  <x:si>
    <x:t xml:space="preserve">6a(vii): Legislative and Regulatory </x:t>
  </x:si>
  <x:si>
    <x:t xml:space="preserve">All other projects or programmes - legislative and regulatory </x:t>
  </x:si>
  <x:si>
    <x:t xml:space="preserve">Legislative and regulatory expenditure </x:t>
  </x:si>
  <x:si>
    <x:t xml:space="preserve">Capital contributions funding legislative and regulatory </x:t>
  </x:si>
  <x:si>
    <x:t>All other projects or programmes - Quality of supply</x:t>
  </x:si>
  <x:si>
    <x:t>Other reliability, safety and environment expenditure</x:t>
  </x:si>
  <x:si>
    <x:t>Other reliability, safety and environment less capital contributions</x:t>
  </x:si>
  <x:si>
    <x:t xml:space="preserve">All other projects or programmes - routine expenditure </x:t>
  </x:si>
  <x:si>
    <x:t xml:space="preserve">Routine expenditure </x:t>
  </x:si>
  <x:si>
    <x:t xml:space="preserve">6b(i): Operational Expenditure </x:t>
  </x:si>
  <x:si>
    <x:t>6b(ii): Subcomponents of Operational Expenditure (where known)</x:t>
  </x:si>
  <x:si>
    <x:t xml:space="preserve">Research and development </x:t>
  </x:si>
  <x:si>
    <x:t xml:space="preserve">Insurance </x:t>
  </x:si>
  <x:si>
    <x:t>Network asset</x:t>
  </x:si>
  <x:si>
    <x:r>
      <x:t>*</x:t>
    </x:r>
    <x:r>
      <x:rPr>
        <x:i/>
        <x:sz val="11"/>
        <x:rFont val="Calibri"/>
        <x:family val="2"/>
        <x:scheme val="minor"/>
      </x:rPr>
      <x:t>include additional rows if needed</x:t>
    </x:r>
  </x:si>
  <x:si>
    <x:r>
      <x:t>*</x:t>
    </x:r>
    <x:r>
      <x:rPr>
        <x:i/>
        <x:sz val="10"/>
        <x:color theme="1"/>
        <x:rFont val="Calibri"/>
        <x:family val="2"/>
        <x:scheme val="minor"/>
      </x:rPr>
      <x:t>include additional rows if needed</x:t>
    </x:r>
  </x:si>
  <x:si>
    <x:r>
      <x:t>*</x:t>
    </x:r>
    <x:r>
      <x:rPr>
        <x:i/>
        <x:sz val="10"/>
        <x:rFont val="Calibri"/>
        <x:family val="2"/>
        <x:scheme val="minor"/>
      </x:rPr>
      <x:t>include additional rows if needed</x:t>
    </x:r>
  </x:si>
  <x:si>
    <x:t xml:space="preserve">SCHEDULE 7: COMPARISON OF FORECASTS TO ACTUAL EXPENDITURE </x:t>
  </x:si>
  <x:si>
    <x:t>7(i): Revenue</x:t>
  </x:si>
  <x:si>
    <x:t>Actual ($000)</x:t>
  </x:si>
  <x:si>
    <x:t>% variance</x:t>
  </x:si>
  <x:si>
    <x:t>7(ii): Expenditure on Assets</x:t>
  </x:si>
  <x:si>
    <x:t>System growth</x:t>
  </x:si>
  <x:si>
    <x:t xml:space="preserve">Network asset </x:t>
  </x:si>
  <x:si>
    <x:t>Forecast ($000) ²</x:t>
  </x:si>
  <x:si>
    <x:t xml:space="preserve">% variance </x:t>
  </x:si>
  <x:si>
    <x:t>Target ($000) ¹</x:t>
  </x:si>
  <x:si>
    <x:t>7(iii): Operational Expenditure</x:t>
  </x:si>
  <x:si>
    <x:t>Asset replacement and renewal</x:t>
  </x:si>
  <x:si>
    <x:t>Non-network opex</x:t>
  </x:si>
  <x:si>
    <x:t xml:space="preserve">7(iv): Subcomponents of Operational Expenditure (where known) </x:t>
  </x:si>
  <x:si>
    <x:t xml:space="preserve">7(v): Subcomponents of Operational Expenditure (where known) </x:t>
  </x:si>
  <x:si>
    <x:t xml:space="preserve">7(iv): Subcomponents of Expenditure on Assets (where known) </x:t>
  </x:si>
  <x:si>
    <x:t>1  From the nominal dollar target revenue for the pricing year disclosed under clause 2.4.3(3) of this determination</x:t>
  </x:si>
  <x:si>
    <x:t>SCHEDULE 8: REPORT ON BILLED QUANTITIES AND LINE CHARGE REVENUES</x:t>
  </x:si>
  <x:si>
    <x:t>Total line charge revenue in disclosure year</x:t>
  </x:si>
  <x:si>
    <x:t>Notional revenue foregone from posted discounts (if applicable)</x:t>
  </x:si>
  <x:si>
    <x:t>SCHEDULE 9a: ASSET REGISTER</x:t>
  </x:si>
  <x:si>
    <x:t>km</x:t>
  </x:si>
  <x:si>
    <x:t>No.</x:t>
  </x:si>
  <x:si>
    <x:t>Items at start of year (quantity)</x:t>
  </x:si>
  <x:si>
    <x:t>Items at end of year (quantity)</x:t>
  </x:si>
  <x:si>
    <x:t>Net change</x:t>
  </x:si>
  <x:si>
    <x:t>SCHEDULE 9b: ASSET AGE PROFILE</x:t>
  </x:si>
  <x:si>
    <x:t>Schedule 9b</x:t>
  </x:si>
  <x:si>
    <x:t>N/A</x:t>
  </x:si>
  <x:si>
    <x:t>SCHEDULE 9c: REPORT ON PIPELINE DATA</x:t>
  </x:si>
  <x:si>
    <x:t>System length (km) (at year end)</x:t>
  </x:si>
  <x:si>
    <x:t>Reliability, safety and environment</x:t>
  </x:si>
  <x:si>
    <x:t>Expenditure on Assets</x:t>
  </x:si>
  <x:si>
    <x:t xml:space="preserve">Excluding revenue earned from financial incentives </x:t>
  </x:si>
  <x:si>
    <x:t xml:space="preserve">25th percentile estimate </x:t>
  </x:si>
  <x:si>
    <x:t xml:space="preserve">75th percentile estimate </x:t>
  </x:si>
  <x:si>
    <x:t>Gains / (losses) on asset disposals</x:t>
  </x:si>
  <x:si>
    <x:t>Other regulated income (other than gains / (losses) on asset disposals)</x:t>
  </x:si>
  <x:si>
    <x:t>CPP specified pass-through costs</x:t>
  </x:si>
  <x:si>
    <x:t>Merger and acquisition expenditure</x:t>
  </x:si>
  <x:si>
    <x:t>Self-insurance allowance</x:t>
  </x:si>
  <x:si>
    <x:t xml:space="preserve">Assets commissioned  </x:t>
  </x:si>
  <x:si>
    <x:t xml:space="preserve">Total closing RAB value </x:t>
  </x:si>
  <x:si>
    <x:t>Assets commissioned (other than below)</x:t>
  </x:si>
  <x:si>
    <x:t>Assets acquired from a regulated supplier</x:t>
  </x:si>
  <x:si>
    <x:t>Assets acquired from a related party</x:t>
  </x:si>
  <x:si>
    <x:t xml:space="preserve">Total opening RAB value subject to revaluation </x:t>
  </x:si>
  <x:si>
    <x:t>WUC acquired from a related party</x:t>
  </x:si>
  <x:si>
    <x:t xml:space="preserve">Depreciation - standard </x:t>
  </x:si>
  <x:si>
    <x:t>Weighted average remaining asset life</x:t>
  </x:si>
  <x:si>
    <x:t>Weighted average expected total asset life</x:t>
  </x:si>
  <x:si>
    <x:t>Expenditure on subcomponents</x:t>
  </x:si>
  <x:si>
    <x:t>SCHEDULE 6b: REPORT ON OPERATIONAL EXPENDITURE FOR THE DISCLOSURE YEAR</x:t>
  </x:si>
  <x:si>
    <x:t>from S4</x:t>
  </x:si>
  <x:si>
    <x:t>from S3</x:t>
  </x:si>
  <x:si>
    <x:t>to S5a</x:t>
  </x:si>
  <x:si>
    <x:t>from S5a</x:t>
  </x:si>
  <x:si>
    <x:t>to row 10</x:t>
  </x:si>
  <x:si>
    <x:t>Schedule 9a</x:t>
  </x:si>
  <x:si>
    <x:t>9a: Asset Register</x:t>
  </x:si>
  <x:si>
    <x:t>from S8</x:t>
  </x:si>
  <x:si>
    <x:t>from S6a</x:t>
  </x:si>
  <x:si>
    <x:t>from S6b</x:t>
  </x:si>
  <x:si>
    <x:t>to S7</x:t>
  </x:si>
  <x:si>
    <x:t>to S4</x:t>
  </x:si>
  <x:si>
    <x:t>from last year's ID disclosure</x:t>
  </x:si>
  <x:si>
    <x:t>Total column conditional formatting</x:t>
  </x:si>
  <x:si>
    <x:t>Table 4(ii)</x:t>
  </x:si>
  <x:si>
    <x:t>Agrees with Table 4(ii)</x:t>
  </x:si>
  <x:si>
    <x:t>Source</x:t>
  </x:si>
  <x:si>
    <x:t>Asset Replacement and Renewal|($000)</x:t>
  </x:si>
  <x:si>
    <x:t>SCHEDULE 9d: REPORT ON DEMAND</x:t>
  </x:si>
  <x:si>
    <x:t xml:space="preserve">9d(i): Consumer Connections </x:t>
  </x:si>
  <x:si>
    <x:t>Total</x:t>
  </x:si>
  <x:si>
    <x:t>* include additional rows if needed</x:t>
  </x:si>
  <x:si>
    <x:t>Quantity of gas delivered (TJ)</x:t>
  </x:si>
  <x:si>
    <x:t>SCHEDULE 10a: REPORT ON NETWORK RELIABILITY AND INTERRUPTIONS</x:t>
  </x:si>
  <x:si>
    <x:t>Response time to emergencies (RTE)</x:t>
  </x:si>
  <x:si>
    <x:t>Proportion of emergencies responded to within 3 hours (%)</x:t>
  </x:si>
  <x:si>
    <x:t>Average call response time (hours)</x:t>
  </x:si>
  <x:si>
    <x:t>Number of emergencies</x:t>
  </x:si>
  <x:si>
    <x:t>This schedule provides information on the valuation of related party transactions, in accordance with clause 2.3.6 of the ID determination. 
This information is part of audited disclosure information (as defined in clause 1.4 of the ID determination), and so is subject to the assurance report required by clause 2.8.</x:t>
  </x:si>
  <x:si>
    <x:t>Information Templates</x:t>
  </x:si>
  <x:si>
    <x:t>for</x:t>
  </x:si>
  <x:si>
    <x:t>Schedules 1–10</x:t>
  </x:si>
  <x:si>
    <x:t>Company Name</x:t>
  </x:si>
  <x:si>
    <x:t>Disclosure Date</x:t>
  </x:si>
  <x:si>
    <x:t>Disclosure Year (year ended)</x:t>
  </x:si>
  <x:si>
    <x:t>Disclosure Template Instructions</x:t>
  </x:si>
  <x:si>
    <x:t>Company Name and Dates</x:t>
  </x:si>
  <x:si>
    <x:t>Data Entry Cells and Calculated Cells</x:t>
  </x:si>
  <x:si>
    <x:t>In some cases, where the information for disclosure is able to be ascertained from disclosures elsewhere in the workbook, such information is disclosed in a calculated cell.</x:t>
  </x:si>
  <x:si>
    <x:t>Validation Settings on Data Entry Cells</x:t>
  </x:si>
  <x:si>
    <x:t>Conditional Formatting Settings on Data Entry Cells</x:t>
  </x:si>
  <x:si>
    <x:t>Inserting Additional Rows and Columns</x:t>
  </x:si>
  <x:si>
    <x:t>Schedule References</x:t>
  </x:si>
  <x:si>
    <x:t>Description of Calculation References</x:t>
  </x:si>
  <x:si>
    <x:t>Worksheet Completion Sequence</x:t>
  </x:si>
  <x:si>
    <x:t>Cell colouring</x:t>
  </x:si>
  <x:si>
    <x:t>Mid Year ROI Calculation</x:t>
  </x:si>
  <x:si>
    <x:t>Description</x:t>
  </x:si>
  <x:si>
    <x:t>Days before</x:t>
  </x:si>
  <x:si>
    <x:t>Transaction</x:t>
  </x:si>
  <x:si>
    <x:t>Including financial incentives and wash-ups</x:t>
  </x:si>
  <x:si>
    <x:t>year-end</x:t>
  </x:si>
  <x:si>
    <x:t>date</x:t>
  </x:si>
  <x:si>
    <x:t>Cashflow</x:t>
  </x:si>
  <x:si>
    <x:t>PV(cashflow)</x:t>
  </x:si>
  <x:si>
    <x:t>Cashflow at year-end</x:t>
  </x:si>
  <x:si>
    <x:t>XIRR search start</x:t>
  </x:si>
  <x:si>
    <x:t>XIRR</x:t>
  </x:si>
  <x:si>
    <x:t>NPV check</x:t>
  </x:si>
  <x:si>
    <x:t>IRR</x:t>
  </x:si>
  <x:si>
    <x:t xml:space="preserve">Excluding financial incentives </x:t>
  </x:si>
  <x:si>
    <x:t>Excluding financial incentives and wash-ups</x:t>
  </x:si>
  <x:si>
    <x:t>1. Light yellow: Data entry</x:t>
  </x:si>
  <x:si>
    <x:t>Monthly ROI Calculation</x:t>
  </x:si>
  <x:si>
    <x:t>Investing cash flow at year-start</x:t>
  </x:si>
  <x:si>
    <x:t>Mid month cash flow from Month 1 accruals</x:t>
  </x:si>
  <x:si>
    <x:t>Mid month cash flow from Month 2 accruals</x:t>
  </x:si>
  <x:si>
    <x:t>Mid month cash flow from Month 3 accruals</x:t>
  </x:si>
  <x:si>
    <x:t>Mid month cash flow from Month 4 accruals</x:t>
  </x:si>
  <x:si>
    <x:t>Mid month cash flow from Month 5 accruals</x:t>
  </x:si>
  <x:si>
    <x:t>Mid month cash flow from Month 6 accruals</x:t>
  </x:si>
  <x:si>
    <x:t>Mid month cash flow from Month 7 accruals</x:t>
  </x:si>
  <x:si>
    <x:t>Mid month cash flow from Month 8 accruals</x:t>
  </x:si>
  <x:si>
    <x:t>Mid month cash flow from Month 9 accruals</x:t>
  </x:si>
  <x:si>
    <x:t>Mid month cash flow from Month 10 accruals</x:t>
  </x:si>
  <x:si>
    <x:t>Mid month cash flow from Month 11 accruals</x:t>
  </x:si>
  <x:si>
    <x:t>Mid month cash flow from Month 12 accruals</x:t>
  </x:si>
  <x:si>
    <x:t>20th following mth cash flow from Month 1 accrual</x:t>
  </x:si>
  <x:si>
    <x:t>20th following mth cash flow from Month 2 accrual</x:t>
  </x:si>
  <x:si>
    <x:t>20th following mth cash flow from Month 3 accrual</x:t>
  </x:si>
  <x:si>
    <x:t>20th following mth cash flow from Month 4 accrual</x:t>
  </x:si>
  <x:si>
    <x:t>20th following mth cash flow from Month 5 accrual</x:t>
  </x:si>
  <x:si>
    <x:t>20th following mth cash flow from Month 6 accrual</x:t>
  </x:si>
  <x:si>
    <x:t>20th following mth cash flow from Month 7 accrual</x:t>
  </x:si>
  <x:si>
    <x:t>20th following mth cash flow from Month 8 accrual</x:t>
  </x:si>
  <x:si>
    <x:t>20th following mth cash flow from Month 9 accrual</x:t>
  </x:si>
  <x:si>
    <x:t>20th following mth cash flow from Month 10 accrual</x:t>
  </x:si>
  <x:si>
    <x:t>20th following mth cash flow from Month 11 accrual</x:t>
  </x:si>
  <x:si>
    <x:t>20th following mth cash flow from Month 12 accrual</x:t>
  </x:si>
  <x:si>
    <x:t>Data entered into this workbook may be entered only into the data entry cells inside excel table objects. Data entry cells are the bordered, shaded areas (light yellow cells) in each Schedule.  Under no circumstances should data be entered into the workbook outside a data entry cell.</x:t>
  </x:si>
  <x:si>
    <x:t>The templates for some Schedules may require additional rows to be inserted in tables marked 'include additional rows if needed' or similar. When inserting rows do so from within the table and the 'Row" column should prepopulate with the row number.</x:t>
  </x:si>
  <x:si>
    <x:t>Additional rows must not be inserted directly above the first row or below the last row of a table. This is to ensure that entries made in the new row are included in the totals.</x:t>
  </x:si>
  <x:si>
    <x:t>The column labelled "Row "of each table can be used to reference individual rows of the schedule. It may be useful to refer to this row number when writing explanatory notes about a specific data point.</x:t>
  </x:si>
  <x:si>
    <x:t>Table of Contents</x:t>
  </x:si>
  <x:si>
    <x:t>Schedule</x:t>
  </x:si>
  <x:si>
    <x:t>Schedule name</x:t>
  </x:si>
  <x:si>
    <x:t>Sheetname</x:t>
  </x:si>
  <x:si>
    <x:t>ANALYTICAL RATIOS</x:t>
  </x:si>
  <x:si>
    <x:t>REPORT ON RETURN ON INVESTMENT</x:t>
  </x:si>
  <x:si>
    <x:t>REPORT ON REGULATORY PROFIT</x:t>
  </x:si>
  <x:si>
    <x:t>REPORT ON VALUE OF THE REGULATORY ASSET BASE (ROLLED FORWARD)</x:t>
  </x:si>
  <x:si>
    <x:t>REPORT ON REGULATORY TAX ALLOWANCE</x:t>
  </x:si>
  <x:si>
    <x:t>REPORT ON RELATED PARTY TRANSACTIONS</x:t>
  </x:si>
  <x:si>
    <x:t>1</x:t>
  </x:si>
  <x:si>
    <x:t>2</x:t>
  </x:si>
  <x:si>
    <x:t>3</x:t>
  </x:si>
  <x:si>
    <x:t>5a</x:t>
  </x:si>
  <x:si>
    <x:t>5b</x:t>
  </x:si>
  <x:si>
    <x:t>REPORT ON COST ALLOCATIONS</x:t>
  </x:si>
  <x:si>
    <x:t>REPORT ON ASSET ALLOCATIONS</x:t>
  </x:si>
  <x:si>
    <x:t>REPORT ON CAPITAL EXPENDITURE FOR THE DISCLOSURE YEAR</x:t>
  </x:si>
  <x:si>
    <x:t>REPORT ON OPERATIONAL EXPENDITURE FOR THE DISCLOSURE YEAR</x:t>
  </x:si>
  <x:si>
    <x:t>COMPARISON OF FORECASTS TO ACTUAL EXPENDITURE</x:t>
  </x:si>
  <x:si>
    <x:t>ASSET REGISTER</x:t>
  </x:si>
  <x:si>
    <x:t>ASSET AGE PROFILE</x:t>
  </x:si>
  <x:si>
    <x:t>REPORT ON PIPELINE DATA</x:t>
  </x:si>
  <x:si>
    <x:t>REPORT ON DEMAND</x:t>
  </x:si>
  <x:si>
    <x:t>REPORT ON NETWORK RELIABILITY AND INTERRUPTIONS</x:t>
  </x:si>
  <x:si>
    <x:t>5c</x:t>
  </x:si>
  <x:si>
    <x:t>5d</x:t>
  </x:si>
  <x:si>
    <x:t>5e</x:t>
  </x:si>
  <x:si>
    <x:t>6a</x:t>
  </x:si>
  <x:si>
    <x:t>6b</x:t>
  </x:si>
  <x:si>
    <x:t>9a</x:t>
  </x:si>
  <x:si>
    <x:t>9b</x:t>
  </x:si>
  <x:si>
    <x:t>9c</x:t>
  </x:si>
  <x:si>
    <x:t>9d</x:t>
  </x:si>
  <x:si>
    <x:t>10a</x:t>
  </x:si>
  <x:si>
    <x:t>10b</x:t>
  </x:si>
  <x:si>
    <x:t>Capital contributions funding consumer connection expenditure</x:t>
  </x:si>
  <x:si>
    <x:t>All other projects or programmes - atypical expenditure</x:t>
  </x:si>
  <x:si>
    <x:t>Atypical expenditure</x:t>
  </x:si>
  <x:si>
    <x:t>Category1|Atypical expeniture</x:t>
  </x:si>
  <x:si>
    <x:t xml:space="preserve">Category1|Routine expenditure </x:t>
  </x:si>
  <x:si>
    <x:t>2  From the CY+1 nominal dollar expenditure forecasts disclosed in accordance with clause 2.6.6 for the forecast period starting at the beginning of the disclosure year (the second to last disclosure of Schedules 11a and 11b)</x:t>
  </x:si>
  <x:si>
    <x:t>(years)</x:t>
  </x:si>
  <x:si>
    <x:t>Expenditure per average no. of ICPs ($/ICP)</x:t>
  </x:si>
  <x:si>
    <x:t>Ratio of expenditure to maximum monthly load                              ($ per GJ/month)</x:t>
  </x:si>
  <x:si>
    <x:t>Expenditure per km of pipeline for supply                     ($/km)</x:t>
  </x:si>
  <x:si>
    <x:t>Total line charge revenue</x:t>
  </x:si>
  <x:si>
    <x:t>Standard consumer line charge revenue</x:t>
  </x:si>
  <x:si>
    <x:t>Non-standard consumer line charge revenue</x:t>
  </x:si>
  <x:si>
    <x:t>Revenue per average no. of ICPs ($/ICP)</x:t>
  </x:si>
  <x:si>
    <x:t>Demand density</x:t>
  </x:si>
  <x:si>
    <x:t>Volume density</x:t>
  </x:si>
  <x:si>
    <x:t>Connection point density</x:t>
  </x:si>
  <x:si>
    <x:t>Energy intensity</x:t>
  </x:si>
  <x:si>
    <x:t>Maximum monthly load (GJ per month) per system length</x:t>
  </x:si>
  <x:si>
    <x:t>Average number of ICPs in disclosure year per system length</x:t>
  </x:si>
  <x:si>
    <x:t>Total GJ delivered to ICPs per average number of ICPs in disclosure year</x:t>
  </x:si>
  <x:si>
    <x:t>Opening deferred tax</x:t>
  </x:si>
  <x:si>
    <x:t>* these year-end ROI values are comparable to the ROI reported in pre 2012 disclosures by GDBs and do not represent the Commission's current view on ROI.</x:t>
  </x:si>
  <x:si>
    <x:t>3(ii): Pass-through and recoverable costs excluding financial incentives and wash-ups</x:t>
  </x:si>
  <x:si>
    <x:t>4(i): Regulatory Asset Base Value (Rolled Forward)</x:t>
  </x:si>
  <x:si>
    <x:t>Amortisation of initial differences in asset values</x:t>
  </x:si>
  <x:si>
    <x:t>Amortisation of revaluations</x:t>
  </x:si>
  <x:si>
    <x:t>Income included in regulatory profit / (loss) before tax but not taxable</x:t>
  </x:si>
  <x:si>
    <x:t>Opening unamortised initial differences in asset values</x:t>
  </x:si>
  <x:si>
    <x:t>Adjustment for unamortised initial differences in assets acquired</x:t>
  </x:si>
  <x:si>
    <x:t>Adjustment for unamortised initial differences in assets disposed</x:t>
  </x:si>
  <x:si>
    <x:t>Closing unamortised initial differences in asset values</x:t>
  </x:si>
  <x:si>
    <x:t>Opening weighted average remaining useful life of relevant assets (years)</x:t>
  </x:si>
  <x:si>
    <x:t>5a(iii): Amortisation of Initial Difference in Asset Values</x:t>
  </x:si>
  <x:si>
    <x:t>Opening sum of RAB values without revaluations</x:t>
  </x:si>
  <x:si>
    <x:t>Adjusted depreciation</x:t>
  </x:si>
  <x:si>
    <x:t xml:space="preserve">Current period tax losses </x:t>
  </x:si>
  <x:si>
    <x:t xml:space="preserve">Closing tax losses </x:t>
  </x:si>
  <x:si>
    <x:t>Tax effect of adjusted depreciation</x:t>
  </x:si>
  <x:si>
    <x:t>Tax effect of tax depreciation</x:t>
  </x:si>
  <x:si>
    <x:t>Tax effect of other temporary differences*</x:t>
  </x:si>
  <x:si>
    <x:t>Tax effect of amortisation of initial differences in asset values</x:t>
  </x:si>
  <x:si>
    <x:t>Deferred tax balance relating to assets acquired in the disclosure year</x:t>
  </x:si>
  <x:si>
    <x:t>Deferred tax balance relating to assets disposed in the disclosure year</x:t>
  </x:si>
  <x:si>
    <x:t>Deferred tax cost allocation adjustment</x:t>
  </x:si>
  <x:si>
    <x:t xml:space="preserve">Closing deferred tax </x:t>
  </x:si>
  <x:si>
    <x:t>Adjustments resulting from asset allocation</x:t>
  </x:si>
  <x:si>
    <x:t>Other adjustments to the RAB tax value</x:t>
  </x:si>
  <x:si>
    <x:t xml:space="preserve">Closing sum of regulatory tax asset values </x:t>
  </x:si>
  <x:si>
    <x:t>System operations and network support</x:t>
  </x:si>
  <x:si>
    <x:t>Other reliability, safety and environment</x:t>
  </x:si>
  <x:si>
    <x:t>Value allocated ($000)|Non-gas distribution services</x:t>
  </x:si>
  <x:si>
    <x:t>SCHEDULE 10b: REPORT ON NETWORK INTEGRITY AND CONSUMER SERVICE</x:t>
  </x:si>
  <x:si>
    <x:t>10b(i): System Condition and Integrity</x:t>
  </x:si>
  <x:si>
    <x:t>Number of confirmed public reported gas escapes per system length
(escapes/1000 km)</x:t>
  </x:si>
  <x:si>
    <x:t>Region_01</x:t>
  </x:si>
  <x:si>
    <x:t>Region_02</x:t>
  </x:si>
  <x:si>
    <x:t>Region_03</x:t>
  </x:si>
  <x:si>
    <x:t>Region_04</x:t>
  </x:si>
  <x:si>
    <x:t>Region_05</x:t>
  </x:si>
  <x:si>
    <x:t xml:space="preserve">Actual </x:t>
  </x:si>
  <x:si>
    <x:t>Number of leaks detected by routine survey per system length
(leaks/1000 km)</x:t>
  </x:si>
  <x:si>
    <x:t>Number of third party damage events per system length
(events/1000 km)</x:t>
  </x:si>
  <x:si>
    <x:t>Number of poor pressure events due to network causes</x:t>
  </x:si>
  <x:si>
    <x:t>Number of telephone calls to emergency numbers answered within 30 seconds per total number of calls</x:t>
  </x:si>
  <x:si>
    <x:t>Product control—safety of distribution gas</x:t>
  </x:si>
  <x:si>
    <x:t>Number of non-compliant odour tests</x:t>
  </x:si>
  <x:si>
    <x:t>10b(ii): Consumer Service</x:t>
  </x:si>
  <x:si>
    <x:t>Proportion of emergencies responded to within 1 hour (%)</x:t>
  </x:si>
  <x:si>
    <x:t>Number of complaints per average total consumer numbers</x:t>
  </x:si>
  <x:si>
    <x:t>Number of complaints</x:t>
  </x:si>
  <x:si>
    <x:t xml:space="preserve">10a(i): Interruptions </x:t>
  </x:si>
  <x:si>
    <x:t>Interruptions by class</x:t>
  </x:si>
  <x:si>
    <x:t>Class A (planned interruptions by GTB)</x:t>
  </x:si>
  <x:si>
    <x:t>Class B (planned interruptions on the network)</x:t>
  </x:si>
  <x:si>
    <x:t>Class C (unplanned interruptions on the network)</x:t>
  </x:si>
  <x:si>
    <x:t>Class D (unplanned interruptions by GTB)</x:t>
  </x:si>
  <x:si>
    <x:t>Class I (unplanned interruptions caused by third party damage)</x:t>
  </x:si>
  <x:si>
    <x:t>Actual</x:t>
  </x:si>
  <x:si>
    <x:t>Number of unplanned outage events (interruptions that affect more than 5 ICPs)</x:t>
  </x:si>
  <x:si>
    <x:t>Number of unplanned outage events caused by third party damage (interruptions that affect more than 5 ICPs)</x:t>
  </x:si>
  <x:si>
    <x:t>10a(ii): Reliability</x:t>
  </x:si>
  <x:si>
    <x:t>Category1|Overall reliability</x:t>
  </x:si>
  <x:si>
    <x:t>Based on the total number of interruptions</x:t>
  </x:si>
  <x:si>
    <x:t>SAIDI</x:t>
  </x:si>
  <x:si>
    <x:t>SAIFI</x:t>
  </x:si>
  <x:si>
    <x:t>CAIDI</x:t>
  </x:si>
  <x:si>
    <x:t>9d(i): Consumer Connections</x:t>
  </x:si>
  <x:si>
    <x:t>Number of ICPs connected in year by consumer type</x:t>
  </x:si>
  <x:si>
    <x:t>[GDB consumer type]</x:t>
  </x:si>
  <x:si>
    <x:t>Consumer types defined by GDB</x:t>
  </x:si>
  <x:si>
    <x:t>9d(ii): Gas Delivered</x:t>
  </x:si>
  <x:si>
    <x:t>Number of ICPs at year end</x:t>
  </x:si>
  <x:si>
    <x:t>Maximum daily load</x:t>
  </x:si>
  <x:si>
    <x:t>Maximum monthly load</x:t>
  </x:si>
  <x:si>
    <x:t>Number of directly billed ICPs</x:t>
  </x:si>
  <x:si>
    <x:t>Total gas conveyed</x:t>
  </x:si>
  <x:si>
    <x:t>Average daily delivery</x:t>
  </x:si>
  <x:si>
    <x:t>connections</x:t>
  </x:si>
  <x:si>
    <x:t>Load factor</x:t>
  </x:si>
  <x:si>
    <x:t>System length by material (defined by GDB)</x:t>
  </x:si>
  <x:si>
    <x:t>System length</x:t>
  </x:si>
  <x:si>
    <x:t>Length (km)</x:t>
  </x:si>
  <x:si>
    <x:t>Weighted average pipe diameter (mm)</x:t>
  </x:si>
  <x:si>
    <x:t>Number of ICPs (at year end)</x:t>
  </x:si>
  <x:si>
    <x:t>Gas conveyed for Persons not involved in the GDB (TJ)</x:t>
  </x:si>
  <x:si>
    <x:t>Intermediate pressure</x:t>
  </x:si>
  <x:si>
    <x:t>Medium pressure</x:t>
  </x:si>
  <x:si>
    <x:t>Low pressure</x:t>
  </x:si>
  <x:si>
    <x:t>By operating pressure</x:t>
  </x:si>
  <x:si>
    <x:t>2013</x:t>
  </x:si>
  <x:si>
    <x:t>2014</x:t>
  </x:si>
  <x:si>
    <x:t>2015</x:t>
  </x:si>
  <x:si>
    <x:t>2016</x:t>
  </x:si>
  <x:si>
    <x:t>2017</x:t>
  </x:si>
  <x:si>
    <x:t>2018</x:t>
  </x:si>
  <x:si>
    <x:t>2019</x:t>
  </x:si>
  <x:si>
    <x:t>2020</x:t>
  </x:si>
  <x:si>
    <x:t>2021</x:t>
  </x:si>
  <x:si>
    <x:t>2022</x:t>
  </x:si>
  <x:si>
    <x:t>2023</x:t>
  </x:si>
  <x:si>
    <x:t>2024</x:t>
  </x:si>
  <x:si>
    <x:t>No. with age unknown</x:t>
  </x:si>
  <x:si>
    <x:t>No. with default dates</x:t>
  </x:si>
  <x:si>
    <x:t>Category1|Operating Pressure</x:t>
  </x:si>
  <x:si>
    <x:t>Intermediate Pressure</x:t>
  </x:si>
  <x:si>
    <x:t>Medium Pressure</x:t>
  </x:si>
  <x:si>
    <x:t>Low Pressure</x:t>
  </x:si>
  <x:si>
    <x:t>All</x:t>
  </x:si>
  <x:si>
    <x:t>Category2|Asset category</x:t>
  </x:si>
  <x:si>
    <x:t>Main pipe</x:t>
  </x:si>
  <x:si>
    <x:t>Service pipe</x:t>
  </x:si>
  <x:si>
    <x:t>Line valve</x:t>
  </x:si>
  <x:si>
    <x:t>Monitoring and control systems</x:t>
  </x:si>
  <x:si>
    <x:t>Cathodic protection systems</x:t>
  </x:si>
  <x:si>
    <x:t>Category3|Asset Class</x:t>
  </x:si>
  <x:si>
    <x:t>IP PE main pipe</x:t>
  </x:si>
  <x:si>
    <x:t>IP steel main pipe</x:t>
  </x:si>
  <x:si>
    <x:t>IP other main pipe</x:t>
  </x:si>
  <x:si>
    <x:t>IP PE service pipe</x:t>
  </x:si>
  <x:si>
    <x:t>IP steel service pipe</x:t>
  </x:si>
  <x:si>
    <x:t>IP other service pipe</x:t>
  </x:si>
  <x:si>
    <x:t>Intermediate pressure DRS</x:t>
  </x:si>
  <x:si>
    <x:t>IP line valves</x:t>
  </x:si>
  <x:si>
    <x:t>IP crossings</x:t>
  </x:si>
  <x:si>
    <x:t>MP PE main pipe</x:t>
  </x:si>
  <x:si>
    <x:t>MP steel main pipe</x:t>
  </x:si>
  <x:si>
    <x:t>MP other main pipe</x:t>
  </x:si>
  <x:si>
    <x:t>MP PE service pipe</x:t>
  </x:si>
  <x:si>
    <x:t>MP steel service pipe</x:t>
  </x:si>
  <x:si>
    <x:t>MP other service pipe</x:t>
  </x:si>
  <x:si>
    <x:t>Medium pressure DRS</x:t>
  </x:si>
  <x:si>
    <x:t>MP line valves</x:t>
  </x:si>
  <x:si>
    <x:t>MP special crossings</x:t>
  </x:si>
  <x:si>
    <x:t>LP PE main pipe</x:t>
  </x:si>
  <x:si>
    <x:t>LP  steel main pipe</x:t>
  </x:si>
  <x:si>
    <x:t>LP  other main pipe</x:t>
  </x:si>
  <x:si>
    <x:t>LP  PE service pipe</x:t>
  </x:si>
  <x:si>
    <x:t>LP  steel service pipe</x:t>
  </x:si>
  <x:si>
    <x:t>LP  other service pipe</x:t>
  </x:si>
  <x:si>
    <x:t>LP line valves</x:t>
  </x:si>
  <x:si>
    <x:t>LP special crossings</x:t>
  </x:si>
  <x:si>
    <x:t>Remote terminal units</x:t>
  </x:si>
  <x:si>
    <x:t>Category 4|Units</x:t>
  </x:si>
  <x:si>
    <x:t xml:space="preserve">Category1|Operating Pressure  </x:t>
  </x:si>
  <x:si>
    <x:t>Category2|Asset Category</x:t>
  </x:si>
  <x:si>
    <x:t>Category4|Units</x:t>
  </x:si>
  <x:si>
    <x:t>8(i): Billed quantities by price component</x:t>
  </x:si>
  <x:si>
    <x:t>Standard or non-standard consumer group (specify)</x:t>
  </x:si>
  <x:si>
    <x:t>Average no. of ICPs in disclosure year</x:t>
  </x:si>
  <x:si>
    <x:t>Category1|Consumer group name or price category code</x:t>
  </x:si>
  <x:si>
    <x:t>Schedule 8(i)</x:t>
  </x:si>
  <x:si>
    <x:t>Standard</x:t>
  </x:si>
  <x:si>
    <x:t>Non-Standard</x:t>
  </x:si>
  <x:si>
    <x:t>Standard consumer totals</x:t>
  </x:si>
  <x:si>
    <x:t>Non-standard consumer totals</x:t>
  </x:si>
  <x:si>
    <x:t xml:space="preserve">Total for all consumers </x:t>
  </x:si>
  <x:si>
    <x:t>Add extra rows for additional consumer groups or price category codes as necessary</x:t>
  </x:si>
  <x:si>
    <x:t>Billed quantities by price component</x:t>
  </x:si>
  <x:si>
    <x:t>8(ii): Line charge revenues ($000) by price component</x:t>
  </x:si>
  <x:si>
    <x:t>Category2|Consumer type or types (eg, residential, commercial, etc.)</x:t>
  </x:si>
  <x:si>
    <x:t>[Description of material project or programme]</x:t>
  </x:si>
  <x:si>
    <x:t>Asset relocations expenditure</x:t>
  </x:si>
  <x:si>
    <x:t xml:space="preserve">Medium pressure  </x:t>
  </x:si>
  <x:si>
    <x:t>Medium pressure - total</x:t>
  </x:si>
  <x:si>
    <x:t>Low pressure - total</x:t>
  </x:si>
  <x:si>
    <x:t>Other assets (other than above)</x:t>
  </x:si>
  <x:si>
    <x:t>Other network assets - total</x:t>
  </x:si>
  <x:si>
    <x:t>Capital contributions funding system growth and asset replacement and renewal</x:t>
  </x:si>
  <x:si>
    <x:t>System growth and asset replacement and renewal less capital contributions</x:t>
  </x:si>
  <x:si>
    <x:t>Regulated service asset value not directly attributable</x:t>
  </x:si>
  <x:si>
    <x:t>Main Pipes</x:t>
  </x:si>
  <x:si>
    <x:t>5c(ii): Attribution of Term Credit Spread Differential</x:t>
  </x:si>
  <x:si>
    <x:t>Category1 | Issuing party</x:t>
  </x:si>
  <x:si>
    <x:t xml:space="preserve">Regulatory taxable income </x:t>
  </x:si>
  <x:si>
    <x:t>Regulatory net taxable income</x:t>
  </x:si>
  <x:si>
    <x:t>In Schedule 14, Box 5, provide descriptions and workings of items recorded in the asterisked categories in Schedule 5a(i).</x:t>
  </x:si>
  <x:si>
    <x:t>5a(vi): Calculation of Deferred Tax Balance</x:t>
  </x:si>
  <x:si>
    <x:t>5a(vii): Disclosure of Temporary Differences</x:t>
  </x:si>
  <x:si>
    <x:t>In Schedule 14, Box 6, provide descriptions and workings of items recorded in the asterisked category in Schedule 5a(vi) (Tax effect of other temporary differences).</x:t>
  </x:si>
  <x:si>
    <x:t>5a(viii): Regulatory Tax Asset Base Roll-Forward</x:t>
  </x:si>
  <x:si>
    <x:t>2(v):  Financial Incentives and Wash-Ups</x:t>
  </x:si>
  <x:si>
    <x:t xml:space="preserve">Impact of financial incentives on ROI </x:t>
  </x:si>
  <x:si>
    <x:t>Cell F27</x:t>
  </x:si>
  <x:si>
    <x:t>Expenditure per TJ energy delivered to ICPs                     ($/TJ)</x:t>
  </x:si>
  <x:si>
    <x:t>*Add extra rows for additional consumer groups or price category codes as necessary</x:t>
  </x:si>
  <x:si>
    <x:t>Number of connections (ICPs)</x:t>
  </x:si>
  <x:si>
    <x:t>Value allocated ($000)|OVABAA allocation increase</x:t>
  </x:si>
  <x:si>
    <x:t>Value allocated ($000s)|OVABAA allocation increase</x:t>
  </x:si>
  <x:si>
    <x:t>Price component</x:t>
  </x:si>
  <x:si>
    <x:t>Unit Charging basis (eg, days, GJ, etc.)</x:t>
  </x:si>
  <x:si>
    <x:t>Line charge revenues ($000) by price component</x:t>
  </x:si>
  <x:si>
    <x:t>Rate (eg, $ per day, $ per GJ, etc.)</x:t>
  </x:si>
  <x:si>
    <x:t>Line charge revenues ($000) by price component2</x:t>
  </x:si>
  <x:si>
    <x:t>Line charge revenues ($000) by price component3</x:t>
  </x:si>
  <x:si>
    <x:t>Line charge revenues ($000) by price component4</x:t>
  </x:si>
  <x:si>
    <x:t>Line charge revenues ($000) by price component5</x:t>
  </x:si>
  <x:si>
    <x:t>Billed quantities by price component2</x:t>
  </x:si>
  <x:si>
    <x:t>Billed quantities by price component3</x:t>
  </x:si>
  <x:si>
    <x:t>Billed quantities by price component4</x:t>
  </x:si>
  <x:si>
    <x:t>Billed quantities by price component5</x:t>
  </x:si>
  <x:si>
    <x:t>1970
–1974</x:t>
  </x:si>
  <x:si>
    <x:t>1975
–1979</x:t>
  </x:si>
  <x:si>
    <x:t>1980
–1984</x:t>
  </x:si>
  <x:si>
    <x:t>1985-1989</x:t>
  </x:si>
  <x:si>
    <x:t>1990
–1994</x:t>
  </x:si>
  <x:si>
    <x:t>1995
–1999</x:t>
  </x:si>
  <x:si>
    <x:t>2000</x:t>
  </x:si>
  <x:si>
    <x:t>2001</x:t>
  </x:si>
  <x:si>
    <x:t>2002</x:t>
  </x:si>
  <x:si>
    <x:t>2003</x:t>
  </x:si>
  <x:si>
    <x:t>2004</x:t>
  </x:si>
  <x:si>
    <x:t>2005</x:t>
  </x:si>
  <x:si>
    <x:t>2006</x:t>
  </x:si>
  <x:si>
    <x:t>2007</x:t>
  </x:si>
  <x:si>
    <x:t>2008</x:t>
  </x:si>
  <x:si>
    <x:t>2009</x:t>
  </x:si>
  <x:si>
    <x:t>2010</x:t>
  </x:si>
  <x:si>
    <x:t>2011</x:t>
  </x:si>
  <x:si>
    <x:t>2012</x:t>
  </x:si>
  <x:si>
    <x:t>Closing deferred tax</x:t>
  </x:si>
  <x:si>
    <x:t>Tax payments</x:t>
  </x:si>
  <x:si>
    <x:t>Capex wash-up adjustment</x:t>
  </x:si>
  <x:si>
    <x:t xml:space="preserve">Calculation cells may show an incorrect value until precedent cell entries have been completed. Data entry may be assisted by completing the schedules in the following order: </x:t>
  </x:si>
  <x:si>
    <x:t>Calculation cell formulas contain links to other cells within the same template or elsewhere in the workbook.  Key cell references are described in a column to the right of each template. These descriptions are provided to assist data entry. Cell references refer to the row of the template and not the schedule reference.</x:t>
  </x:si>
  <x:si>
    <x:t>6a(ii): Subcomponents of Expenditure on Assets (where known)</x:t>
  </x:si>
  <x:si>
    <x:t>6a(ix): Non-Network Assets</x:t>
  </x:si>
  <x:si>
    <x:t xml:space="preserve">Category1|Name of related party </x:t>
  </x:si>
  <x:si>
    <x:t>Value allocated ($000)|Gas distribution services</x:t>
  </x:si>
  <x:si>
    <x:t>Category2 | Issue date</x:t>
  </x:si>
  <x:si>
    <x:t>*Provide commentary on the benefits of merger and acquisition expenditure to the gas transmission business, including required disclosures in accordance with section 2.7, in Schedule 14 (Mandatory Explanatory Notes)</x:t>
  </x:si>
  <x:si>
    <x:t xml:space="preserve">1(v): Reliabiity </x:t>
  </x:si>
  <x:si>
    <x:t>Category3</x:t>
  </x:si>
  <x:si>
    <x:t>Not Required after DY2025</x:t>
  </x:si>
  <x:si>
    <x:t>Not Required before DY2026</x:t>
  </x:si>
  <x:si>
    <x:t>Assets acquired (other than below)</x:t>
  </x:si>
  <x:si>
    <x:t>Tax Payments</x:t>
  </x:si>
  <x:si>
    <x:t>1(iv): Composition of Revenue Requirement</x:t>
  </x:si>
  <x:si>
    <x:t>1(iii): Service Intensity Measures</x:t>
  </x:si>
  <x:si>
    <x:t>1(ii): Revenue Metrics</x:t>
  </x:si>
  <x:si>
    <x:t>Legislative and regulatory less capital contributions</x:t>
  </x:si>
  <x:si>
    <x:t>Tax payable</x:t>
  </x:si>
  <x:si>
    <x:t>Cell F29</x:t>
  </x:si>
  <x:si>
    <x:t>Agrees with cell J63 value</x:t>
  </x:si>
  <x:si>
    <x:t>Agrees with cell K63 value</x:t>
  </x:si>
  <x:si>
    <x:t>Intermediate pressure - total</x:t>
  </x:si>
  <x:si>
    <x:t>Data accuracy (1-4)</x:t>
  </x:si>
  <x:si>
    <x:t>CY-1 |
%</x:t>
  </x:si>
  <x:si>
    <x:t>CY-2 |
%</x:t>
  </x:si>
  <x:si>
    <x:t>Current year CY |
%</x:t>
  </x:si>
  <x:si>
    <x:t>Line charge revenue | ($000)</x:t>
  </x:si>
  <x:si>
    <x:t>Assets commissioned | ($000)</x:t>
  </x:si>
  <x:si>
    <x:t>Expenses cash outflow | ($000)</x:t>
  </x:si>
  <x:si>
    <x:t>Asset disposals | ($000)</x:t>
  </x:si>
  <x:si>
    <x:t>Other regulated income | ($000)</x:t>
  </x:si>
  <x:si>
    <x:t>Monthly net cash outflows | ($000)</x:t>
  </x:si>
  <x:si>
    <x:t>Year-end ROI - comparable to a post tax WACC</x:t>
  </x:si>
  <x:si>
    <x:t>2(iv): Year-End ROI Rates for Comparison Purposes</x:t>
  </x:si>
  <x:si>
    <x:t>Reopener event allowance</x:t>
  </x:si>
  <x:si>
    <x:t>CPP Urgent project allowance</x:t>
  </x:si>
  <x:si>
    <x:t>Other CPP wash-ups</x:t>
  </x:si>
  <x:si>
    <x:t>Plus</x:t>
  </x:si>
  <x:si>
    <x:t>Depreciation change for the period (RAB)
| ($000 unless otherwise specified)</x:t>
  </x:si>
  <x:si>
    <x:t>Closing RAB value under 'non-standard' depreciation
| ($000 unless otherwise specified)</x:t>
  </x:si>
  <x:si>
    <x:t>Closing RAB value under 'standard' depreciation
| ($000 unless otherwise specified)</x:t>
  </x:si>
  <x:si>
    <x:t>Intermediate pressure main pipelines | 
($000 unless otherwise specified)</x:t>
  </x:si>
  <x:si>
    <x:t>Medium pressure main pipelines | 
($000 unless otherwise specified)</x:t>
  </x:si>
  <x:si>
    <x:t>Low pressure main pipelines
| ($000 unless otherwise specified)</x:t>
  </x:si>
  <x:si>
    <x:t xml:space="preserve">Service pipe
| ($000 unless otherwise specified)
</x:t>
  </x:si>
  <x:si>
    <x:t>Stations
| ($000 unless otherwise specified)</x:t>
  </x:si>
  <x:si>
    <x:t>Line valve
| ($000 unless otherwise specified)</x:t>
  </x:si>
  <x:si>
    <x:t>Special crossings
| ($000 unless otherwise specified)</x:t>
  </x:si>
  <x:si>
    <x:t>Other network assets
| ($000 unless otherwise specified)</x:t>
  </x:si>
  <x:si>
    <x:t>Non-network assets
| ($000 unless otherwise specified)</x:t>
  </x:si>
  <x:si>
    <x:t>Total
| ($000 unless otherwise specified)</x:t>
  </x:si>
  <x:si>
    <x:t>Number of assets at disclosure year end by installation date | pre-1970</x:t>
  </x:si>
  <x:si>
    <x:t>at year end</x:t>
  </x:si>
  <x:si>
    <x:t>Category2 | Units</x:t>
  </x:si>
  <x:si>
    <x:t>proportion</x:t>
  </x:si>
  <x:si>
    <x:t>GJ/day</x:t>
  </x:si>
  <x:si>
    <x:t>GJ/month</x:t>
  </x:si>
  <x:si>
    <x:t>GJ/annum</x:t>
  </x:si>
  <x:si>
    <x:t xml:space="preserve">Category1 | Asset or assets with changes to depreciation
</x:t>
  </x:si>
  <x:si>
    <x:t xml:space="preserve">Category2 | Reason for non-standard depreciation (text entry)
</x:t>
  </x:si>
  <x:si>
    <x:t>REPORT ON BILLED QUANTITIES AND LINE CHARGE REVENUES (BY PRICE COMPONENT)</x:t>
  </x:si>
  <x:si>
    <x:t>To prepare the templates for disclosure, the suppliers company name should be entered in cell C8, the date of the last day of the current (disclosure) year should be entered in cell C12, and the date on which the information is disclosed should be entered in cell C10 of the CoverSheet worksheet.</x:t>
  </x:si>
  <x:si>
    <x:t>1(v): Reliability</x:t>
  </x:si>
  <x:si>
    <x:t>All other projects or programmes - other reliability, safety and environment</x:t>
  </x:si>
  <x:si>
    <x:t>Capital contributions funding other reliability, safety and environment</x:t>
  </x:si>
  <x:si>
    <x:t>6a(viii): Other Reliability, Safety and Environment</x:t>
  </x:si>
  <x:si>
    <x:t>3(iv): Merger and Acquisition Expenditure</x:t>
  </x:si>
  <x:si>
    <x:t>4(ii): Unallocated Regulatory Asset Base</x:t>
  </x:si>
  <x:si>
    <x:t>5a(iv): Amortisation of Revaluations</x:t>
  </x:si>
  <x:si>
    <x:t xml:space="preserve">5a(v): Reconciliation of Tax Losses </x:t>
  </x:si>
  <x:si>
    <x:t>Disclosures by Sub-Network</x:t>
  </x:si>
  <x:si>
    <x:t>Schedules 8, 9a, 9b, 9c, 9d, 10a and 10b must be completed for the network and for each sub-network. A copy of the schedule worksheet(s) must be made for each subnetwork and named accordingly.</x:t>
  </x:si>
  <x:si>
    <x:t>Service intensity measure</x:t>
  </x:si>
  <x:si>
    <x:t>(To check the results of the XIRR function, the IRR formula returns "ERROR" if  the derived XIRR results in an NPV of $10 or more)</x:t>
  </x:si>
  <x:si>
    <x:t>Test for cell G63 conditional formatting (line charge revenue)</x:t>
  </x:si>
  <x:si>
    <x:t>from SE9A Index column - CPI table (Statistics NZ Website)</x:t>
  </x:si>
  <x:si>
    <x:t>Legislative and regulatory</x:t>
  </x:si>
  <x:si>
    <x:t>Category1|Consumer type or types (eg, residential, commercial, etc.)</x:t>
  </x:si>
  <x:si>
    <x:t>*</x:t>
  </x:si>
  <x:si>
    <x:t>Network / Sub-Network Name</x:t>
  </x:si>
  <x:si>
    <x:t>Network/ Sub-Network Name</x:t>
  </x:si>
  <x:si>
    <x:t>Days before
year-end</x:t>
  </x:si>
  <x:si>
    <x:t>Transaction
date</x:t>
  </x:si>
  <x:si>
    <x:t>RAB
CY-3
($000)</x:t>
  </x:si>
  <x:si>
    <x:t>RAB
CY-2
'($000)</x:t>
  </x:si>
  <x:si>
    <x:t>RAB
CY-1
($000)</x:t>
  </x:si>
  <x:si>
    <x:t>RAB
CY
($000)</x:t>
  </x:si>
  <x:si>
    <x:t>index</x:t>
  </x:si>
  <x:si>
    <x:t xml:space="preserve">Revaluations </x:t>
  </x:si>
  <x:si>
    <x:t>2025</x:t>
  </x:si>
  <x:si>
    <x:t>2026</x:t>
  </x:si>
  <x:si>
    <x:t>2027</x:t>
  </x:si>
  <x:si>
    <x:t>2028</x:t>
  </x:si>
  <x:si>
    <x:t>2029</x:t>
  </x:si>
  <x:si>
    <x:t>2030</x:t>
  </x:si>
  <x:si>
    <x:t>Category1 | Network Information (end of year)</x:t>
  </x:si>
  <x:si>
    <x:t>Gas delivered</x:t>
  </x:si>
  <x:si>
    <x:t>GDB Information Disclosure Requirements</x:t>
  </x:si>
  <x:si>
    <x:t xml:space="preserve">Add extra columns for additional line charge revenues by price component as necessary. Please click inside the table when wanting to insert an extra column. </x:t>
  </x:si>
  <x:si>
    <x:t>GDB Templates for Schedules 1–10 excluding 5f–5g</x:t>
  </x:si>
  <x:si>
    <x:t>2. Dark yellow: Data entry - provided to Commission only</x:t>
  </x:si>
  <x:si>
    <x:t xml:space="preserve">3. Light grey: Formula </x:t>
  </x:si>
  <x:si>
    <x:t>4. Dark grey: Blank/ empty columns</x:t>
  </x:si>
  <x:si>
    <x:t xml:space="preserve">Add extra columns for additional billed quantities by price component as necessary. Please click inside the table when wanting to insert an extra column. </x:t>
  </x:si>
  <x:si>
    <x:t>Test for cell H63 conditional formatting (expenses cash outflow)</x:t>
  </x:si>
  <x:si>
    <x:t>Test for cell I63 conditional formatting (Assets commissioned)</x:t>
  </x:si>
  <x:si>
    <x:t>Agrees with cell G63 value</x:t>
  </x:si>
  <x:si>
    <x:t>Agrees with cell H63 value</x:t>
  </x:si>
  <x:si>
    <x:t>Agrees with cell I63 value</x:t>
  </x:si>
  <x:si>
    <x:t>Cell F24</x:t>
  </x:si>
  <x:si>
    <x:t>Cell F25</x:t>
  </x:si>
  <x:si>
    <x:t>Cell F26</x:t>
  </x:si>
  <x:si>
    <x:t>Test for cell J63 conditional formatting (asset  disposals)</x:t>
  </x:si>
  <x:si>
    <x:t>Test for cell K63 conditional formatting (other regulated income)</x:t>
  </x:si>
  <x:si>
    <x:t>Test for cell F17 conditional formatting</x:t>
  </x:si>
  <x:si>
    <x:t>to S1</x:t>
  </x:si>
  <x:si>
    <x:t>from row 33 &amp; to S7</x:t>
  </x:si>
  <x:si>
    <x:t>from row 62 &amp; to S7</x:t>
  </x:si>
  <x:si>
    <x:t>from row 75 &amp; to S7</x:t>
  </x:si>
  <x:si>
    <x:t>from row 89 &amp; to S7</x:t>
  </x:si>
  <x:si>
    <x:t>from row 103 &amp; to S7</x:t>
  </x:si>
  <x:si>
    <x:t>from row 117 &amp; to S7</x:t>
  </x:si>
  <x:si>
    <x:t>from row 143 &amp; to S7</x:t>
  </x:si>
  <x:si>
    <x:t>to row 8</x:t>
  </x:si>
  <x:si>
    <x:t>to row 11</x:t>
  </x:si>
  <x:si>
    <x:t>to row 13</x:t>
  </x:si>
  <x:si>
    <x:t>to row 15</x:t>
  </x:si>
  <x:si>
    <x:t>to row 4</x:t>
  </x:si>
  <x:si>
    <x:t>to rows 5 &amp; 6</x:t>
  </x:si>
  <x:si>
    <x:t>to row7</x:t>
  </x:si>
  <x:si>
    <x:t>to row 9</x:t>
  </x:si>
  <x:si>
    <x:t>unlocked row</x:t>
  </x:si>
  <x:si>
    <x:t>from row 9</x:t>
  </x:si>
  <x:si>
    <x:t>to S3</x:t>
  </x:si>
  <x:si>
    <x:t>from row 33</x:t>
  </x:si>
  <x:si>
    <x:t>from row 45</x:t>
  </x:si>
  <x:si>
    <x:t>to row 7</x:t>
  </x:si>
  <x:si>
    <x:t>from S2 &amp; S5c</x:t>
  </x:si>
  <x:si>
    <x:t>to S2</x:t>
  </x:si>
  <x:si>
    <x:t xml:space="preserve"> from last year's ID disclosure</x:t>
  </x:si>
  <x:si>
    <x:t>from rows 23 &amp; 43</x:t>
  </x:si>
  <x:si>
    <x:t>from rows 23 &amp; 76</x:t>
  </x:si>
  <x:si>
    <x:t>from rows 23 &amp; 33</x:t>
  </x:si>
  <x:si>
    <x:t>from rows 23 &amp; 78 and S4</x:t>
  </x:si>
  <x:si>
    <x:t>from row 11 &amp; to S2</x:t>
  </x:si>
  <x:si>
    <x:t>from row 31</x:t>
  </x:si>
  <x:si>
    <x:t>from row 18</x:t>
  </x:si>
  <x:si>
    <x:t>from row 19</x:t>
  </x:si>
  <x:si>
    <x:t>from row 23 &amp; to S2</x:t>
  </x:si>
  <x:si>
    <x:t>from row 27 &amp; to S2</x:t>
  </x:si>
  <x:si>
    <x:t>from row 29 &amp; to S2</x:t>
  </x:si>
  <x:si>
    <x:t>from row 31 &amp; to S2</x:t>
  </x:si>
  <x:si>
    <x:t>from row 4</x:t>
  </x:si>
  <x:si>
    <x:t>from row 63 &amp; to row 5</x:t>
  </x:si>
  <x:si>
    <x:t>from row 46 &amp; to row 6</x:t>
  </x:si>
  <x:si>
    <x:t>O28 —  from last year's ID disclosure</x:t>
  </x:si>
  <x:si>
    <x:t>from S5e</x:t>
  </x:si>
  <x:si>
    <x:t>to row 18 and S3</x:t>
  </x:si>
  <x:si>
    <x:t>from CY-1 ID disclosure</x:t>
  </x:si>
  <x:si>
    <x:t>from S6b &amp; to S1 and S2</x:t>
  </x:si>
  <x:si>
    <x:t>from S4 &amp; to S1</x:t>
  </x:si>
  <x:si>
    <x:t>from S4 &amp; to S1 and S5a</x:t>
  </x:si>
  <x:si>
    <x:t>from S5c</x:t>
  </x:si>
  <x:si>
    <x:t>from S5a &amp; to S1 and S2</x:t>
  </x:si>
  <x:si>
    <x:t>to S1 and S2</x:t>
  </x:si>
  <x:si>
    <x:t>from row 26 &amp; to S1 and S2</x:t>
  </x:si>
  <x:si>
    <x:t>from rows 11, 42, 42, 44</x:t>
  </x:si>
  <x:si>
    <x:t>from rows 12, 42, 43, 44</x:t>
  </x:si>
  <x:si>
    <x:t>from row 41</x:t>
  </x:si>
  <x:si>
    <x:t>from row 33 mid yr IRR calcs</x:t>
  </x:si>
  <x:si>
    <x:t>to S5a, row 50 and row 73</x:t>
  </x:si>
  <x:si>
    <x:t>from s3</x:t>
  </x:si>
  <x:si>
    <x:t>from S3, row 22 &amp; row 35</x:t>
  </x:si>
  <x:si>
    <x:t>from row 33 mid yr IRR calcs; to row 10</x:t>
  </x:si>
  <x:si>
    <x:t>from row 23</x:t>
  </x:si>
  <x:si>
    <x:t>from row 28</x:t>
  </x:si>
  <x:si>
    <x:t>from row 36</x:t>
  </x:si>
  <x:si>
    <x:t>from row 67 monthly IRR calc</x:t>
  </x:si>
  <x:si>
    <x:t>from row 67 less product of rows 42, 43 &amp; 44</x:t>
  </x:si>
  <x:si>
    <x:t>from row 73 less product of rows 42, 43 &amp; 44</x:t>
  </x:si>
  <x:si>
    <x:t>from S3 and rows 79, 85, 50 &amp; 26</x:t>
  </x:si>
  <x:si>
    <x:t>from row 10 and row 11</x:t>
  </x:si>
  <x:si>
    <x:t>from row 11 and row 12</x:t>
  </x:si>
  <x:si>
    <x:t>from S6b, S8, S9c &amp; S9d</x:t>
  </x:si>
  <x:si>
    <x:t>from S6a, S8, S9c &amp; S9d</x:t>
  </x:si>
  <x:si>
    <x:t>from S9c &amp; S9d</x:t>
  </x:si>
  <x:si>
    <x:t>from S8 &amp; S9c</x:t>
  </x:si>
  <x:si>
    <x:t>from S9c &amp; 10a</x:t>
  </x:si>
  <x:si>
    <x:t>G4 to J4 —  from last year's ID disclosure</x:t>
  </x:si>
  <x:si>
    <x:t>G5 to J5 —  from last year's ID disclosure</x:t>
  </x:si>
  <x:si>
    <x:t>G6 to J6 —  from last year's ID disclosure</x:t>
  </x:si>
  <x:si>
    <x:t>G7 to J7 —  from last year's ID disclosure</x:t>
  </x:si>
  <x:si>
    <x:t>G8 to J8 —  from last year's ID disclosure</x:t>
  </x:si>
  <x:si>
    <x:t>G9 to J9 —  from last year's ID disclosure</x:t>
  </x:si>
  <x:si>
    <x:t>G10 to J10 —  from last year's ID disclosure</x:t>
  </x:si>
  <x:si>
    <x:t>F4 &amp; G4 —  from last year's ID disclosure</x:t>
  </x:si>
  <x:si>
    <x:t>F5 &amp; G5 —  from last year's ID disclosure</x:t>
  </x:si>
  <x:si>
    <x:t>F6 &amp; G6  —  from last year's ID disclosure</x:t>
  </x:si>
  <x:si>
    <x:t>F9 to H9 — from applicable EDB ID cost of capital determination (ComCom website)</x:t>
  </x:si>
  <x:si>
    <x:t>F8 to H8 — from applicable EDB ID cost of capital determination (ComCom website)</x:t>
  </x:si>
  <x:si>
    <x:t>F7 to H7— from applicable EDB ID cost of capital determination (ComCom website)</x:t>
  </x:si>
  <x:si>
    <x:t>F10 &amp; G10 —  from last year's ID disclosure</x:t>
  </x:si>
  <x:si>
    <x:t>F11 &amp; G11 —  from last year's ID disclosure</x:t>
  </x:si>
  <x:si>
    <x:t>F12 &amp; G12 —  from last year's ID disclosure</x:t>
  </x:si>
  <x:si>
    <x:t>F14 to H14 — from applicable EDB ID cost of capital determination (ComCom website)</x:t>
  </x:si>
  <x:si>
    <x:t>F15 to H15 — from applicable EDB ID cost of capital determination (ComCom website)</x:t>
  </x:si>
  <x:si>
    <x:t>F16 to H16 — from applicable EDB ID cost of capital determination (ComCom website)</x:t>
  </x:si>
  <x:si>
    <x:t>To maintain a consistency of format and to help guard against errors in data entry, some data entry cells test keyboard entries for validity and accept only a limited range of values.  For example, entries may be limited to a list of category names, to values between 0% and 100%, or either a numeric entry or the text entry “N/A”.  These checks are applied to keyboard entries only and not, for example, to entries made using Excel’s copy and paste facility.</x:t>
  </x:si>
  <x:si>
    <x:t>Schedule 2 cells G63 and H63:K63 will change colour if the total cashflows do not equal the corresponding values in table 2(ii).
Schedule 4 cells O98:O104 and O106 will change colour if the RAB values do not equal the corresponding values in table 4(ii).
Schedule 9b cells AU4 to AU31 will change colour if the total assets at year end for each asset class does not equal the corresponding values in column I in Schedule 9a.
Schedule 9c cell F17 will change colour if F17 (system length by operating pressure) does not equal F10 (system length by material).</x:t>
  </x:si>
  <x:si>
    <x:t>Revenue per TJ energy delivered to ICPs  ($/TJ)</x:t>
  </x:si>
  <x:si>
    <x:t>SCHEDULE 2: REPORT ON RETURN ON INVESTMENT</x:t>
  </x:si>
  <x:si>
    <x:t xml:space="preserve">REPORT ON TERM CREDIT SPREAD DIFFERENTIAL ALLOWANCE </x:t>
  </x:si>
  <x:si>
    <x:t>This schedule requires a summary of the quantity of assets that make up the network, by asset category and asset class.</x:t>
  </x:si>
  <x:si>
    <x:t>This schedule requires a summary of the age profile (based on year of installation) of the assets that make up the network, by asset category and asset class.</x:t>
  </x:si>
  <x:si>
    <x:t>This schedule requires a summary of the key characteristics of the pipeline network.</x:t>
  </x:si>
  <x:si>
    <x:t>This schedule provides information on the allocation of operational costs.  GDBs must provide explanatory comment on their cost allocation in Schedule 14 (Mandatory Explanatory Notes), including on the impact of any reclassifications.
This information is part of audited disclosure information (as defined in section 1.4 of the ID determination), and so is subject to the assurance report required by section 2.8.</x:t>
  </x:si>
  <x:si>
    <x:t>This schedule requires information on the allocation of asset values. This information supports the calculation of the RAB value in Schedule 4. GDBs must provide explanatory comment on their cost allocation in Schedule 14 (Mandatory Explanatory Notes), including on the impact of any changes in asset allocations. This information is part of audited disclosure information (as defined in section 1.4 of the ID determination), and so is subject to the assurance report required by section 2.8.</x:t>
  </x:si>
  <x:si>
    <x:t>This schedule requires a breakdown of capital expenditure on assets incurred in the disclosure year, including any assets in respect of which capital contributions are received, but excluding assets that are vested assets. Information on expenditure on assets must be provided on an accounting accruals basis and must exclude finance costs.  
GDBs must provide explanatory comment on their expenditure on assets in Schedule 14 (Explanatory notes to templates).
This information is part of audited disclosure information (as defined in section 1.4 of the ID determination), and so is subject to the assurance report required by section 2.8.</x:t>
  </x:si>
  <x:si>
    <x:t>This schedule compares actual revenue and expenditure to the previous forecasts that were made for the disclosure year. Accordingly, this schedule requires the forecast revenue and expenditure information from previous disclosures to be inserted.           
GDBs must provide explanatory comment on the variance between actual and target revenue and forecast expenditure in Schedule 14 (Mandatory Explanatory Notes). This information is part of the audited disclosure information (as defined in section 1.4 of the ID determination), and so is subject to the assurance report required by section 2.8. For the purpose of this audit, target revenue and forecast expenditures only need to be verified back to previous disclosures.</x:t>
  </x:si>
  <x:si>
    <x:t>These templates have been prepared for use by GDBs when making disclosures under subclauses 2.3.1, 2.4.21, 2.4.22, 2.5.1, and 2.5.2 of the Gas Distribution Information Disclosure (amendments related to IM Review 2023) Amendment Determination 2024.</x:t>
  </x:si>
  <x:si>
    <x:t>This schedule requires information on the Return on Investment (ROI) for the GDB relative to the Commerce Commission's estimates of post tax WACC and vanilla WACC. GDBs must calculate their ROI based on a monthly basis if required by clause 2.3.3 of the ID Determination or if they elect to.  If a GDB makes this election, information supporting this calculation must be provided in 2(iii). 
GDBs must provide explanatory comment on their ROI in Schedule 14 (Mandatory Explanatory Notes).
This information is part of audited disclosure information (as defined in section 1.4 of the ID determination), and so is subject to the assurance report required by section 2.8.</x:t>
  </x:si>
  <x:si>
    <x:t>This schedule requires information on the calculation of the Regulatory Asset Base (RAB) value to the end of this disclosure year. This informs the ROI calculation in Schedule 2.  GDBs must provide explanatory comment on the value of their RAB in Schedule 14 (Mandatory Explanatory Notes). This information is part of audited disclosure information (as defined in section 1.4 of the ID determination), and so is subject to the assurance report required by section 2.8.</x:t>
  </x:si>
  <x:si>
    <x:t>This schedule is only to be completed if, as at the date of the most recently published financial statements, the weighted average original tenor of the debt portfolio (both qualifying debt and non-qualifying debt) is greater than five years. This information is part of audited disclosure information (as defined in section 1.4 of the ID determination), and so is subject to the assurance report required by section 2.8.</x:t>
  </x:si>
  <x:si>
    <x:t>This schedule requires a summary of the key measures of network demand for the disclosure year (number of new connections including, maximum monthly loads and  total gas conveyed)</x:t>
  </x:si>
  <x:si>
    <x:t>This schedule requires a summary of the key measures of network reliability (interruptions, SAIDI, SAIFI and CAIDI) for the disclosure year
GDBs must provide explanatory comment on their network reliability for the disclosure year in Schedule 14 (Explanatory Notes to Templates). The SAIDI and SAIFI information is part of audited disclosure information (as defined in section 1.4 of the ID determination), and so is subject to the assurance report required by section 2.8.</x:t>
  </x:si>
  <x:si>
    <x:t>This schedule requires a summary of the key measures of network Integrity (gas escapes, response time to emergencies etc) for the disclosure year.</x:t>
  </x:si>
  <x:si>
    <x:t>This schedule requires the billed quantities and associated line charge revenues for the disclosure year for each consumer group or price category code used by the GDB in its pricing schedules. Information is also required on the number of ICPs that are included in each consumer group or price category code, and the energy delivered to these ICPs.</x:t>
  </x:si>
  <x:si>
    <x:t>This schedule requires information on the calculation of the regulatory tax allowance.This information is used to calculate regulatory profit/loss in Schedule 3 (regulatory profit). GDBs must provide explanatory commentary on the information disclosed in this schedule, in Schedule 14 (Mandatory Explanatory Notes).
This information is part of audited disclosure information (as defined in section 1.4 of the ID determination), and so is subject to the assurance report required by section 2.8.</x:t>
  </x:si>
  <x:si>
    <x:t>This schedule requires information on the calculation of regulatory profit for the GDB for the disclosure year. GDBs must complete all sections and must provide explanatory comment on their regulatory profit in Schedule 14 (Mandatory Explanatory Notes). 
This information is part of audited disclosure information (as defined in section 1.4 of the ID determination), and so is subject to the assurance report required by section 2.8.</x:t>
  </x:si>
  <x:si>
    <x:t>Dates should be entered in day/month/year order (Example -"1 April 2024").</x:t>
  </x:si>
  <x:si>
    <x:t xml:space="preserve">REPORT ON NETWORK INTEGRITY AND CONSUMER SERVICES </x:t>
  </x:si>
  <x:si>
    <x:t xml:space="preserve">1. Coversheet
2. Schedules 5a–5e
3. Schedules 6a–6b
4. Schedule 8
5. Schedule 3
6. Schedule 4
7. Schedule 2
8. Schedule 7
9. Schedules 9a-9d 
10. Schedules 10a and 10b
</x:t>
  </x:si>
  <x:si>
    <x:t xml:space="preserve">*The 'unallocated RAB' is the total value of those assets used wholly or partially to provide gas distribution services without any allowance being made for the allocation of costs to services provided by the supplier that are not gas transmission services. The RAB value represents the value of these assets after applying this cost allocation. Neither value includes works under construction. </x:t>
  </x:si>
  <x:si>
    <x:t>Consumer types defined by GDB*</x:t>
  </x:si>
  <x:si>
    <x:t>[GDB connection type]</x:t>
  </x:si>
  <x:si>
    <x:t>S1.Analytical Ratios</x:t>
  </x:si>
  <x:si>
    <x:t>S2.Return on Investment</x:t>
  </x:si>
  <x:si>
    <x:t>S3.Regulatory Profit</x:t>
  </x:si>
  <x:si>
    <x:t>S4.RAB value (Rolled Forward)</x:t>
  </x:si>
  <x:si>
    <x:t>S5a.Regulatory Tax Allowance</x:t>
  </x:si>
  <x:si>
    <x:t>S5b.Related Party Transactions</x:t>
  </x:si>
  <x:si>
    <x:t>S5c.TCSD Allowance</x:t>
  </x:si>
  <x:si>
    <x:t>S5d.Cost Allocations</x:t>
  </x:si>
  <x:si>
    <x:t>S5e.Asset Allocations</x:t>
  </x:si>
  <x:si>
    <x:t>S6a.Actual Expenditure Capex</x:t>
  </x:si>
  <x:si>
    <x:t>S6b.Actual Expenditure Opex</x:t>
  </x:si>
  <x:si>
    <x:t>S7.Actual vs Forecast Exp</x:t>
  </x:si>
  <x:si>
    <x:t>S8.Billed Quantities + Revenues</x:t>
  </x:si>
  <x:si>
    <x:t>S9a.Asset Register</x:t>
  </x:si>
  <x:si>
    <x:t>S9b.Asset Age Profile</x:t>
  </x:si>
  <x:si>
    <x:t>S9c.Pipeline Data</x:t>
  </x:si>
  <x:si>
    <x:t>S9d.Demand (All)</x:t>
  </x:si>
  <x:si>
    <x:t>S10a.Reliability</x:t>
  </x:si>
  <x:si>
    <x:t>S10b.Integrity</x:t>
  </x:si>
  <x:si>
    <x:t>This schedule calculates expenditure, revenue and service ratios from the information disclosed. The disclosed ratios may vary for reasons that are company specific and, as a result, must be interpreted with care. The Commerce Commission will publish a summary and analysis of information disclosed in accordance with the ID determination.  This will include information disclosed in accordance with this and other schedules, and information disclosed under the other requirements of the determination.  This information is part of audited disclosure information (as defined in section 1.4 of the ID determination), and so is subject to the assurance report required by section 2.8.</x:t>
  </x:si>
  <x:si>
    <x:t>Cell F10</x:t>
  </x:si>
  <x:si>
    <x:t>Agrees with cell F17 value</x:t>
  </x:si>
  <x:si>
    <x:t>This schedule requires a breakdown of operational expenditure incurred in the current disclosure year. GDBs must provide explanatory comment on their operational expenditure in Schedule 14 (Explanatory notes to templates). This includes explanatory comment on any atypical operational expenditure and assets replaced or renewed as part of asset replacement and renewal operational expenditure, and additional information on insurance.
This information is part of audited disclosure information (as defined in section 1.4 of the ID determination), and so is subject to the assurance report required by section 2.8.</x:t>
  </x:si>
  <x:si>
    <x:t>5a(ii): Disclosure of Permenant Differences</x:t>
  </x:si>
  <x:si>
    <x:t>GDB Template Version 6. Prepared 3 July 2025</x:t>
  </x:si>
  <x:si>
    <x:t>Note: This entry may be excluded for sub-networks</x:t>
  </x:si>
  <x:si>
    <x:t xml:space="preserve">9b: Asset Age Profile </x:t>
  </x:si>
  <x:si>
    <x:t>9c: Pipeline Data</x:t>
  </x:si>
  <x:si>
    <x:t>Value allocated ($000s)|Gas Distribution services</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</x:si>
</x:sst>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xmlns:x="http://schemas.openxmlformats.org/spreadsheetml/2006/main" mc:Ignorable="x14ac x16r2 xr xr9">
  <x:numFmts count="28">
    <x:numFmt numFmtId="164" formatCode="&quot;$&quot;#,##0_);[Red]\(&quot;$&quot;#,##0\)"/>
    <x:numFmt numFmtId="165" formatCode="_(* #,##0.00_);_(* \(#,##0.00\);_(* &quot;-&quot;??_);_(@_)"/>
    <x:numFmt numFmtId="166" formatCode="_(&quot;$&quot;* #,##0_);_(&quot;$&quot;* \(#,##0\);_(&quot;$&quot;* &quot;-&quot;_);_(@_)"/>
    <x:numFmt numFmtId="167" formatCode="_(* #,##0_);_(* \(#,##0\);_(* &quot;-&quot;_);_(@_)"/>
    <x:numFmt numFmtId="168" formatCode="_(&quot;$&quot;* #,##0.00_);_(&quot;$&quot;* \(#,##0.00\);_(&quot;$&quot;* &quot;-&quot;??_);_(@_)"/>
    <x:numFmt numFmtId="169" formatCode="_(* #,##0.0,,_);_(* \(#,##0.0,,\);_(* &quot;-&quot;??_);_(@_)"/>
    <x:numFmt numFmtId="170" formatCode="_-* #,##0.0_-;\-* #,##0.0_-;_-* &quot;-&quot;?_-;_-@_-"/>
    <x:numFmt numFmtId="171" formatCode="_(@_)"/>
    <x:numFmt numFmtId="172" formatCode="#,##0\ ;\(#,##0\);\-"/>
    <x:numFmt numFmtId="173" formatCode="_([$-1409]d\ mmmm\ yyyy;_(@"/>
    <x:numFmt numFmtId="174" formatCode="#,##0.00;\(#,##0.00\);\-"/>
    <x:numFmt numFmtId="175" formatCode="_(* #,##0%_);_(* \(#,##0%\);_(* &quot;–&quot;???_);_(* @_)"/>
    <x:numFmt numFmtId="176" formatCode="_(* #,##0_);_(* \(#,##0\);_(* &quot;-&quot;??_);_(@_)"/>
    <x:numFmt numFmtId="177" formatCode="\(#,##0\);\(#,##0\);\-"/>
    <x:numFmt numFmtId="178" formatCode="#,##0.0\ ;\(#,##0.0\);\-"/>
    <x:numFmt numFmtId="179" formatCode="#,##0.00%;\(#,##0.00%\);\-"/>
    <x:numFmt numFmtId="180" formatCode="#,##0.00%\ ;\(#,##0.00%\);\-"/>
    <x:numFmt numFmtId="181" formatCode="#,##0%\ ;\(#,##0%\);\-"/>
    <x:numFmt numFmtId="182" formatCode="[$-C09]d\ mmmm\ yyyy;@"/>
    <x:numFmt numFmtId="183" formatCode="#,##0;\(#,##0\);\-"/>
    <x:numFmt numFmtId="184" formatCode="_(* #,##0.00_);_(* \(#,##0.00\);_(* &quot;–&quot;???_);_(* @_)"/>
    <x:numFmt numFmtId="185" formatCode="#,##0%;\(#,##0%\);\-"/>
    <x:numFmt numFmtId="186" formatCode="#,##0.000;\(#,##0.000\);\-"/>
    <x:numFmt numFmtId="187" formatCode="#,##0.00\ ;\(#,##0.00\);\-"/>
    <x:numFmt numFmtId="188" formatCode="#,##0.000\ ;\(#,##0.000\);\-"/>
    <x:numFmt numFmtId="189" formatCode="&quot;$&quot;#,##0\ ;\(&quot;$&quot;#,##0\);\-"/>
    <x:numFmt numFmtId="190" formatCode="_(* @_)"/>
    <x:numFmt numFmtId="191" formatCode="0.00000000"/>
  </x:numFmts>
  <x:fonts count="76" x14ac:knownFonts="1">
    <x:font>
      <x:sz val="11"/>
      <x:color theme="1"/>
      <x:name val="Calibri"/>
      <x:family val="2"/>
      <x:scheme val="minor"/>
    </x:font>
    <x:font>
      <x:sz val="11"/>
      <x:color theme="1"/>
      <x:name val="Calibri"/>
      <x:family val="2"/>
      <x:scheme val="minor"/>
    </x:font>
    <x:font>
      <x:sz val="11"/>
      <x:color rgb="FFFF0000"/>
      <x:name val="Calibri"/>
      <x:family val="2"/>
      <x:scheme val="minor"/>
    </x:font>
    <x:font>
      <x:b/>
      <x:sz val="11"/>
      <x:color theme="1"/>
      <x:name val="Calibri"/>
      <x:family val="2"/>
      <x:scheme val="minor"/>
    </x:font>
    <x:font>
      <x:b/>
      <x:sz val="18"/>
      <x:name val="Calibri"/>
      <x:family val="2"/>
      <x:scheme val="minor"/>
    </x:font>
    <x:font>
      <x:sz val="10"/>
      <x:name val="Calibri"/>
      <x:family val="2"/>
      <x:scheme val="minor"/>
    </x:font>
    <x:font>
      <x:i/>
      <x:sz val="10"/>
      <x:color rgb="FFFF0000"/>
      <x:name val="Calibri"/>
      <x:family val="2"/>
      <x:scheme val="minor"/>
    </x:font>
    <x:font>
      <x:b/>
      <x:sz val="16"/>
      <x:name val="Calibri"/>
      <x:family val="4"/>
      <x:scheme val="minor"/>
    </x:font>
    <x:font>
      <x:i/>
      <x:sz val="10"/>
      <x:name val="Calibri"/>
      <x:family val="2"/>
      <x:scheme val="minor"/>
    </x:font>
    <x:font>
      <x:b/>
      <x:sz val="16"/>
      <x:name val="Calibri"/>
      <x:family val="2"/>
      <x:scheme val="minor"/>
    </x:font>
    <x:font>
      <x:b/>
      <x:sz val="12"/>
      <x:color theme="0"/>
      <x:name val="Calibri"/>
      <x:family val="2"/>
      <x:scheme val="minor"/>
    </x:font>
    <x:font>
      <x:sz val="11"/>
      <x:name val="Calibri"/>
      <x:family val="2"/>
      <x:scheme val="minor"/>
    </x:font>
    <x:font>
      <x:b/>
      <x:sz val="11"/>
      <x:name val="Calibri"/>
      <x:family val="2"/>
      <x:scheme val="minor"/>
    </x:font>
    <x:font>
      <x:i/>
      <x:sz val="11"/>
      <x:color theme="1"/>
      <x:name val="Calibri"/>
      <x:family val="2"/>
      <x:scheme val="minor"/>
    </x:font>
    <x:font>
      <x:sz val="11"/>
      <x:color theme="1"/>
      <x:name val="Calibri"/>
      <x:family val="2"/>
    </x:font>
    <x:font>
      <x:sz val="8"/>
      <x:name val="Calibri"/>
      <x:family val="2"/>
      <x:scheme val="minor"/>
    </x:font>
    <x:font>
      <x:b/>
      <x:sz val="11"/>
      <x:color theme="1"/>
      <x:name val="Calibri"/>
      <x:family val="2"/>
    </x:font>
    <x:font>
      <x:b/>
      <x:sz val="12"/>
      <x:color theme="1"/>
      <x:name val="Calibri"/>
      <x:family val="2"/>
      <x:scheme val="minor"/>
    </x:font>
    <x:font>
      <x:i/>
      <x:sz val="11"/>
      <x:name val="Calibri"/>
      <x:family val="2"/>
      <x:scheme val="minor"/>
    </x:font>
    <x:font>
      <x:i/>
      <x:sz val="11"/>
      <x:color theme="1"/>
      <x:name val="Calibri"/>
      <x:family val="2"/>
    </x:font>
    <x:font>
      <x:vertAlign val="subscript"/>
      <x:sz val="10"/>
      <x:color indexed="8"/>
      <x:name val="Calibri"/>
      <x:family val="2"/>
    </x:font>
    <x:font>
      <x:vertAlign val="superscript"/>
      <x:sz val="10"/>
      <x:color indexed="8"/>
      <x:name val="Calibri"/>
      <x:family val="2"/>
    </x:font>
    <x:font>
      <x:sz val="10"/>
      <x:color theme="1"/>
      <x:name val="Calibri"/>
      <x:family val="2"/>
      <x:scheme val="minor"/>
    </x:font>
    <x:font>
      <x:i/>
      <x:sz val="10"/>
      <x:color theme="1"/>
      <x:name val="Calibri"/>
      <x:family val="2"/>
      <x:scheme val="minor"/>
    </x:font>
    <x:font>
      <x:b/>
      <x:sz val="13"/>
      <x:color theme="1"/>
      <x:name val="Calibri"/>
      <x:family val="2"/>
      <x:scheme val="minor"/>
    </x:font>
    <x:font>
      <x:b/>
      <x:sz val="11"/>
      <x:color theme="3"/>
      <x:name val="Calibri"/>
      <x:family val="2"/>
      <x:scheme val="minor"/>
    </x:font>
    <x:font>
      <x:u/>
      <x:sz val="10"/>
      <x:color theme="4"/>
      <x:name val="Calibri"/>
      <x:family val="2"/>
    </x:font>
    <x:font>
      <x:sz val="18"/>
      <x:color theme="3"/>
      <x:name val="Calibri Light"/>
      <x:family val="2"/>
      <x:scheme val="major"/>
    </x:font>
    <x:font>
      <x:b/>
      <x:sz val="15"/>
      <x:color theme="3"/>
      <x:name val="Calibri"/>
      <x:family val="2"/>
      <x:scheme val="minor"/>
    </x:font>
    <x:font>
      <x:b/>
      <x:sz val="13"/>
      <x:color theme="3"/>
      <x:name val="Calibri"/>
      <x:family val="2"/>
      <x:scheme val="minor"/>
    </x:font>
    <x:font>
      <x:sz val="11"/>
      <x:color rgb="FF006100"/>
      <x:name val="Calibri"/>
      <x:family val="2"/>
      <x:scheme val="minor"/>
    </x:font>
    <x:font>
      <x:sz val="11"/>
      <x:color rgb="FF9C0006"/>
      <x:name val="Calibri"/>
      <x:family val="2"/>
      <x:scheme val="minor"/>
    </x:font>
    <x:font>
      <x:sz val="11"/>
      <x:color rgb="FF9C5700"/>
      <x:name val="Calibri"/>
      <x:family val="2"/>
      <x:scheme val="minor"/>
    </x:font>
    <x:font>
      <x:sz val="11"/>
      <x:color rgb="FF3F3F76"/>
      <x:name val="Calibri"/>
      <x:family val="2"/>
      <x:scheme val="minor"/>
    </x:font>
    <x:font>
      <x:b/>
      <x:sz val="11"/>
      <x:color rgb="FF3F3F3F"/>
      <x:name val="Calibri"/>
      <x:family val="2"/>
      <x:scheme val="minor"/>
    </x:font>
    <x:font>
      <x:b/>
      <x:sz val="11"/>
      <x:color rgb="FFFA7D00"/>
      <x:name val="Calibri"/>
      <x:family val="2"/>
      <x:scheme val="minor"/>
    </x:font>
    <x:font>
      <x:sz val="11"/>
      <x:color rgb="FFFA7D00"/>
      <x:name val="Calibri"/>
      <x:family val="2"/>
      <x:scheme val="minor"/>
    </x:font>
    <x:font>
      <x:b/>
      <x:sz val="11"/>
      <x:color theme="0"/>
      <x:name val="Calibri"/>
      <x:family val="2"/>
      <x:scheme val="minor"/>
    </x:font>
    <x:font>
      <x:i/>
      <x:sz val="11"/>
      <x:color rgb="FF7F7F7F"/>
      <x:name val="Calibri"/>
      <x:family val="2"/>
      <x:scheme val="minor"/>
    </x:font>
    <x:font>
      <x:sz val="11"/>
      <x:color theme="0"/>
      <x:name val="Calibri"/>
      <x:family val="2"/>
      <x:scheme val="minor"/>
    </x:font>
    <x:font>
      <x:sz val="10"/>
      <x:color theme="1"/>
      <x:name val="Calibri"/>
      <x:family val="2"/>
    </x:font>
    <x:font>
      <x:sz val="10"/>
      <x:name val="Calibri"/>
      <x:family val="2"/>
    </x:font>
    <x:font>
      <x:b/>
      <x:sz val="10"/>
      <x:color theme="1"/>
      <x:name val="Calibri"/>
      <x:family val="2"/>
    </x:font>
    <x:font>
      <x:b/>
      <x:sz val="10"/>
      <x:name val="Calibri"/>
      <x:family val="2"/>
    </x:font>
    <x:font>
      <x:i/>
      <x:sz val="10"/>
      <x:color theme="1"/>
      <x:name val="Calibri"/>
      <x:family val="4"/>
      <x:scheme val="minor"/>
    </x:font>
    <x:font>
      <x:sz val="10"/>
      <x:color theme="8"/>
      <x:name val="Calibri"/>
      <x:family val="2"/>
    </x:font>
    <x:font>
      <x:b/>
      <x:sz val="14"/>
      <x:name val="Calibri"/>
      <x:family val="2"/>
    </x:font>
    <x:font>
      <x:b/>
      <x:sz val="12"/>
      <x:name val="Calibri"/>
      <x:family val="2"/>
    </x:font>
    <x:font>
      <x:i/>
      <x:sz val="10"/>
      <x:name val="Calibri"/>
      <x:family val="2"/>
    </x:font>
    <x:font>
      <x:sz val="10"/>
      <x:color indexed="8"/>
      <x:name val="Arial"/>
      <x:family val="1"/>
    </x:font>
    <x:font>
      <x:i/>
      <x:sz val="12"/>
      <x:name val="Calibri"/>
      <x:family val="2"/>
    </x:font>
    <x:font>
      <x:b/>
      <x:sz val="16"/>
      <x:name val="Calibri"/>
      <x:family val="2"/>
    </x:font>
    <x:font>
      <x:b/>
      <x:sz val="13"/>
      <x:color theme="4"/>
      <x:name val="Calibri"/>
      <x:family val="2"/>
    </x:font>
    <x:font>
      <x:i/>
      <x:sz val="10"/>
      <x:color theme="1"/>
      <x:name val="Calibri"/>
      <x:family val="2"/>
    </x:font>
    <x:font>
      <x:sz val="10"/>
      <x:color theme="1"/>
      <x:name val="Calibri"/>
      <x:family val="4"/>
      <x:scheme val="minor"/>
    </x:font>
    <x:font>
      <x:b/>
      <x:sz val="12"/>
      <x:color theme="1"/>
      <x:name val="Calibri"/>
      <x:family val="2"/>
    </x:font>
    <x:font>
      <x:b/>
      <x:sz val="12"/>
      <x:color theme="1"/>
      <x:name val="Calibri"/>
      <x:family val="1"/>
    </x:font>
    <x:font>
      <x:b/>
      <x:sz val="18"/>
      <x:color theme="1"/>
      <x:name val="Calibri"/>
      <x:family val="2"/>
    </x:font>
    <x:font>
      <x:b/>
      <x:sz val="16"/>
      <x:color theme="1"/>
      <x:name val="Calibri"/>
      <x:family val="2"/>
    </x:font>
    <x:font>
      <x:b/>
      <x:u/>
      <x:sz val="10"/>
      <x:color theme="1"/>
      <x:name val="Calibri"/>
      <x:family val="2"/>
    </x:font>
    <x:font>
      <x:b/>
      <x:sz val="12"/>
      <x:color theme="1"/>
      <x:name val="Calibri Light"/>
      <x:family val="1"/>
      <x:scheme val="major"/>
    </x:font>
    <x:font>
      <x:sz val="10"/>
      <x:color indexed="8"/>
      <x:name val="Calibri"/>
      <x:family val="2"/>
    </x:font>
    <x:font>
      <x:i/>
      <x:sz val="10"/>
      <x:color indexed="8"/>
      <x:name val="Calibri"/>
      <x:family val="2"/>
    </x:font>
    <x:font>
      <x:sz val="11"/>
      <x:name val="Calibri"/>
      <x:family val="2"/>
    </x:font>
    <x:font>
      <x:u/>
      <x:sz val="11"/>
      <x:color theme="4"/>
      <x:name val="Calibri"/>
      <x:family val="2"/>
    </x:font>
    <x:font>
      <x:b/>
      <x:sz val="10"/>
      <x:color theme="1"/>
      <x:name val="Calibri"/>
      <x:family val="4"/>
      <x:scheme val="minor"/>
    </x:font>
    <x:font>
      <x:b/>
      <x:sz val="10"/>
      <x:color rgb="FFFF0000"/>
      <x:name val="Calibri"/>
      <x:family val="2"/>
    </x:font>
    <x:font>
      <x:b/>
      <x:sz val="12"/>
      <x:color rgb="FFFF0000"/>
      <x:name val="Calibri"/>
      <x:family val="2"/>
    </x:font>
    <x:font>
      <x:b/>
      <x:i/>
      <x:sz val="11"/>
      <x:color theme="0"/>
      <x:name val="Calibri"/>
      <x:family val="2"/>
      <x:scheme val="minor"/>
    </x:font>
    <x:font>
      <x:b/>
      <x:sz val="10"/>
      <x:color theme="1"/>
      <x:name val="Calibri"/>
      <x:family val="4"/>
    </x:font>
    <x:font>
      <x:b/>
      <x:sz val="10"/>
      <x:color theme="1"/>
      <x:name val="Calibri"/>
      <x:family val="2"/>
      <x:scheme val="minor"/>
    </x:font>
    <x:font>
      <x:sz val="10"/>
      <x:color rgb="FFFF0000"/>
      <x:name val="Calibri"/>
      <x:family val="2"/>
      <x:scheme val="minor"/>
    </x:font>
    <x:font>
      <x:b/>
      <x:strike/>
      <x:sz val="10"/>
      <x:color rgb="FFFF0000"/>
      <x:name val="Calibri"/>
      <x:family val="2"/>
    </x:font>
    <x:font>
      <x:b/>
      <x:i/>
      <x:sz val="12"/>
      <x:color theme="1"/>
      <x:name val="Calibri"/>
      <x:family val="2"/>
      <x:scheme val="minor"/>
    </x:font>
    <x:font>
      <x:b/>
      <x:sz val="11"/>
      <x:name val="Aptos"/>
      <x:family val="2"/>
    </x:font>
    <x:font>
      <x:sz val="11"/>
      <x:name val="Aptos"/>
      <x:family val="2"/>
    </x:font>
  </x:fonts>
  <x:fills count="49">
    <x:fill>
      <x:patternFill patternType="none"/>
    </x:fill>
    <x:fill>
      <x:patternFill patternType="gray125"/>
    </x:fill>
    <x:fill>
      <x:patternFill patternType="solid">
        <x:fgColor rgb="FFCCFFCC"/>
        <x:bgColor indexed="64"/>
      </x:patternFill>
    </x:fill>
    <x:fill>
      <x:patternFill patternType="solid">
        <x:fgColor theme="1" tint="0.499984740745262"/>
        <x:bgColor indexed="64"/>
      </x:patternFill>
    </x:fill>
    <x:fill>
      <x:patternFill patternType="solid">
        <x:fgColor rgb="FFCCE7EA"/>
        <x:bgColor rgb="FFCCE7EA"/>
      </x:patternFill>
    </x:fill>
    <x:fill>
      <x:patternFill patternType="solid">
        <x:fgColor rgb="FF006666"/>
        <x:bgColor indexed="64"/>
      </x:patternFill>
    </x:fill>
    <x:fill>
      <x:patternFill patternType="solid">
        <x:fgColor rgb="FFFFFF99"/>
        <x:bgColor indexed="64"/>
      </x:patternFill>
    </x:fill>
    <x:fill>
      <x:patternFill patternType="solid">
        <x:fgColor theme="0" tint="-0.14996795556505021"/>
        <x:bgColor indexed="64"/>
      </x:patternFill>
    </x:fill>
    <x:fill>
      <x:patternFill patternType="solid">
        <x:fgColor theme="7" tint="0.79998168889431442"/>
        <x:bgColor indexed="64"/>
      </x:patternFill>
    </x:fill>
    <x:fill>
      <x:patternFill patternType="solid">
        <x:fgColor rgb="FFFFFF00"/>
        <x:bgColor indexed="64"/>
      </x:patternFill>
    </x:fill>
    <x:fill>
      <x:patternFill patternType="solid">
        <x:fgColor rgb="FFC6EFCE"/>
      </x:patternFill>
    </x:fill>
    <x:fill>
      <x:patternFill patternType="solid">
        <x:fgColor rgb="FFFFC7CE"/>
      </x:patternFill>
    </x:fill>
    <x:fill>
      <x:patternFill patternType="solid">
        <x:fgColor rgb="FFFFEB9C"/>
      </x:patternFill>
    </x:fill>
    <x:fill>
      <x:patternFill patternType="solid">
        <x:fgColor rgb="FFFFCC99"/>
      </x:patternFill>
    </x:fill>
    <x:fill>
      <x:patternFill patternType="solid">
        <x:fgColor rgb="FFF2F2F2"/>
      </x:patternFill>
    </x:fill>
    <x:fill>
      <x:patternFill patternType="solid">
        <x:fgColor rgb="FFA5A5A5"/>
      </x:patternFill>
    </x:fill>
    <x:fill>
      <x:patternFill patternType="solid">
        <x:fgColor rgb="FFFFFFCC"/>
      </x:patternFill>
    </x:fill>
    <x:fill>
      <x:patternFill patternType="solid">
        <x:fgColor theme="4"/>
      </x:patternFill>
    </x:fill>
    <x:fill>
      <x:patternFill patternType="solid">
        <x:fgColor theme="4" tint="0.79998168889431442"/>
        <x:bgColor indexed="65"/>
      </x:patternFill>
    </x:fill>
    <x:fill>
      <x:patternFill patternType="solid">
        <x:fgColor theme="4" tint="0.59999389629810485"/>
        <x:bgColor indexed="65"/>
      </x:patternFill>
    </x:fill>
    <x:fill>
      <x:patternFill patternType="solid">
        <x:fgColor theme="4" tint="0.39997558519241921"/>
        <x:bgColor indexed="65"/>
      </x:patternFill>
    </x:fill>
    <x:fill>
      <x:patternFill patternType="solid">
        <x:fgColor theme="5"/>
      </x:patternFill>
    </x:fill>
    <x:fill>
      <x:patternFill patternType="solid">
        <x:fgColor theme="5" tint="0.79998168889431442"/>
        <x:bgColor indexed="65"/>
      </x:patternFill>
    </x:fill>
    <x:fill>
      <x:patternFill patternType="solid">
        <x:fgColor theme="5" tint="0.59999389629810485"/>
        <x:bgColor indexed="65"/>
      </x:patternFill>
    </x:fill>
    <x:fill>
      <x:patternFill patternType="solid">
        <x:fgColor theme="5" tint="0.39997558519241921"/>
        <x:bgColor indexed="65"/>
      </x:patternFill>
    </x:fill>
    <x:fill>
      <x:patternFill patternType="solid">
        <x:fgColor theme="6"/>
      </x:patternFill>
    </x:fill>
    <x:fill>
      <x:patternFill patternType="solid">
        <x:fgColor theme="6" tint="0.79998168889431442"/>
        <x:bgColor indexed="65"/>
      </x:patternFill>
    </x:fill>
    <x:fill>
      <x:patternFill patternType="solid">
        <x:fgColor theme="6" tint="0.59999389629810485"/>
        <x:bgColor indexed="65"/>
      </x:patternFill>
    </x:fill>
    <x:fill>
      <x:patternFill patternType="solid">
        <x:fgColor theme="6" tint="0.39997558519241921"/>
        <x:bgColor indexed="65"/>
      </x:patternFill>
    </x:fill>
    <x:fill>
      <x:patternFill patternType="solid">
        <x:fgColor theme="7"/>
      </x:patternFill>
    </x:fill>
    <x:fill>
      <x:patternFill patternType="solid">
        <x:fgColor theme="7" tint="0.79998168889431442"/>
        <x:bgColor indexed="65"/>
      </x:patternFill>
    </x:fill>
    <x:fill>
      <x:patternFill patternType="solid">
        <x:fgColor theme="7" tint="0.59999389629810485"/>
        <x:bgColor indexed="65"/>
      </x:patternFill>
    </x:fill>
    <x:fill>
      <x:patternFill patternType="solid">
        <x:fgColor theme="7" tint="0.39997558519241921"/>
        <x:bgColor indexed="65"/>
      </x:patternFill>
    </x:fill>
    <x:fill>
      <x:patternFill patternType="solid">
        <x:fgColor theme="8"/>
      </x:patternFill>
    </x:fill>
    <x:fill>
      <x:patternFill patternType="solid">
        <x:fgColor theme="8" tint="0.79998168889431442"/>
        <x:bgColor indexed="65"/>
      </x:patternFill>
    </x:fill>
    <x:fill>
      <x:patternFill patternType="solid">
        <x:fgColor theme="8" tint="0.59999389629810485"/>
        <x:bgColor indexed="65"/>
      </x:patternFill>
    </x:fill>
    <x:fill>
      <x:patternFill patternType="solid">
        <x:fgColor theme="8" tint="0.39997558519241921"/>
        <x:bgColor indexed="65"/>
      </x:patternFill>
    </x:fill>
    <x:fill>
      <x:patternFill patternType="solid">
        <x:fgColor theme="9"/>
      </x:patternFill>
    </x:fill>
    <x:fill>
      <x:patternFill patternType="solid">
        <x:fgColor theme="9" tint="0.79998168889431442"/>
        <x:bgColor indexed="65"/>
      </x:patternFill>
    </x:fill>
    <x:fill>
      <x:patternFill patternType="solid">
        <x:fgColor theme="9" tint="0.59999389629810485"/>
        <x:bgColor indexed="65"/>
      </x:patternFill>
    </x:fill>
    <x:fill>
      <x:patternFill patternType="solid">
        <x:fgColor theme="9" tint="0.39997558519241921"/>
        <x:bgColor indexed="65"/>
      </x:patternFill>
    </x:fill>
    <x:fill>
      <x:patternFill patternType="solid">
        <x:fgColor rgb="FF2E666C"/>
        <x:bgColor rgb="FF2E666C"/>
      </x:patternFill>
    </x:fill>
    <x:fill>
      <x:patternFill patternType="solid">
        <x:fgColor theme="2"/>
        <x:bgColor indexed="64"/>
      </x:patternFill>
    </x:fill>
    <x:fill>
      <x:patternFill patternType="solid">
        <x:fgColor indexed="43"/>
        <x:bgColor indexed="64"/>
      </x:patternFill>
    </x:fill>
    <x:fill>
      <x:patternFill patternType="solid">
        <x:fgColor theme="0"/>
        <x:bgColor indexed="64"/>
      </x:patternFill>
    </x:fill>
    <x:fill>
      <x:patternFill patternType="solid">
        <x:fgColor theme="3"/>
        <x:bgColor indexed="64"/>
      </x:patternFill>
    </x:fill>
    <x:fill>
      <x:patternFill patternType="solid">
        <x:fgColor theme="7" tint="0.39994506668294322"/>
        <x:bgColor indexed="64"/>
      </x:patternFill>
    </x:fill>
    <x:fill>
      <x:patternFill patternType="solid">
        <x:fgColor indexed="9"/>
        <x:bgColor indexed="64"/>
      </x:patternFill>
    </x:fill>
    <x:fill>
      <x:patternFill patternType="solid">
        <x:fgColor theme="4"/>
        <x:bgColor theme="4"/>
      </x:patternFill>
    </x:fill>
  </x:fills>
  <x:borders count="53">
    <x:border>
      <x:left/>
      <x:right/>
      <x:top/>
      <x:bottom/>
      <x:diagonal/>
    </x:border>
    <x:border>
      <x:left style="thin">
        <x:color indexed="64"/>
      </x:left>
      <x:right/>
      <x:top/>
      <x:bottom/>
      <x:diagonal/>
    </x:border>
    <x:border>
      <x:left/>
      <x:right/>
      <x:top/>
      <x:bottom style="thin">
        <x:color theme="4" tint="0.39997558519241921"/>
      </x:bottom>
      <x:diagonal/>
    </x:border>
    <x:border>
      <x:left/>
      <x:right/>
      <x:top style="thin">
        <x:color rgb="FF68B7BF"/>
      </x:top>
      <x:bottom style="thin">
        <x:color rgb="FF68B7BF"/>
      </x:bottom>
      <x:diagonal/>
    </x:border>
    <x:border>
      <x:left style="medium">
        <x:color indexed="64"/>
      </x:left>
      <x:right style="medium">
        <x:color indexed="64"/>
      </x:right>
      <x:top style="medium">
        <x:color indexed="64"/>
      </x:top>
      <x:bottom style="medium">
        <x:color indexed="64"/>
      </x:bottom>
      <x:diagonal/>
    </x:border>
    <x:border>
      <x:left style="medium">
        <x:color indexed="64"/>
      </x:left>
      <x:right style="thin">
        <x:color indexed="64"/>
      </x:right>
      <x:top style="medium">
        <x:color indexed="64"/>
      </x:top>
      <x:bottom style="medium">
        <x:color indexed="64"/>
      </x:bottom>
      <x:diagonal/>
    </x:border>
    <x:border>
      <x:left style="thin">
        <x:color indexed="64"/>
      </x:left>
      <x:right style="thin">
        <x:color indexed="64"/>
      </x:right>
      <x:top style="medium">
        <x:color indexed="64"/>
      </x:top>
      <x:bottom style="medium">
        <x:color indexed="64"/>
      </x:bottom>
      <x:diagonal/>
    </x:border>
    <x:border>
      <x:left style="thin">
        <x:color indexed="64"/>
      </x:left>
      <x:right style="medium">
        <x:color indexed="64"/>
      </x:right>
      <x:top style="medium">
        <x:color indexed="64"/>
      </x:top>
      <x:bottom style="medium">
        <x:color indexed="64"/>
      </x:bottom>
      <x:diagonal/>
    </x:border>
    <x:border>
      <x:left/>
      <x:right style="medium">
        <x:color indexed="64"/>
      </x:right>
      <x:top style="medium">
        <x:color indexed="64"/>
      </x:top>
      <x:bottom style="medium">
        <x:color indexed="64"/>
      </x:bottom>
      <x:diagonal/>
    </x:border>
    <x:border>
      <x:left style="medium">
        <x:color indexed="64"/>
      </x:left>
      <x:right style="thin">
        <x:color indexed="64"/>
      </x:right>
      <x:top style="medium">
        <x:color indexed="64"/>
      </x:top>
      <x:bottom/>
      <x:diagonal/>
    </x:border>
    <x:border>
      <x:left style="thin">
        <x:color indexed="64"/>
      </x:left>
      <x:right style="thin">
        <x:color indexed="64"/>
      </x:right>
      <x:top style="medium">
        <x:color indexed="64"/>
      </x:top>
      <x:bottom/>
      <x:diagonal/>
    </x:border>
    <x:border>
      <x:left style="thin">
        <x:color indexed="64"/>
      </x:left>
      <x:right style="medium">
        <x:color indexed="64"/>
      </x:right>
      <x:top style="medium">
        <x:color indexed="64"/>
      </x:top>
      <x:bottom/>
      <x:diagonal/>
    </x:border>
    <x:border>
      <x:left style="medium">
        <x:color indexed="64"/>
      </x:left>
      <x:right style="medium">
        <x:color indexed="64"/>
      </x:right>
      <x:top style="medium">
        <x:color indexed="64"/>
      </x:top>
      <x:bottom/>
      <x:diagonal/>
    </x:border>
    <x:border>
      <x:left/>
      <x:right/>
      <x:top/>
      <x:bottom style="medium">
        <x:color theme="4" tint="0.39997558519241921"/>
      </x:bottom>
      <x:diagonal/>
    </x:border>
    <x:border>
      <x:left style="thin">
        <x:color indexed="64"/>
      </x:left>
      <x:right style="thin">
        <x:color indexed="64"/>
      </x:right>
      <x:top style="thin">
        <x:color indexed="64"/>
      </x:top>
      <x:bottom style="thin">
        <x:color indexed="64"/>
      </x:bottom>
      <x:diagonal/>
    </x:border>
    <x:border>
      <x:left/>
      <x:right/>
      <x:top/>
      <x:bottom style="thick">
        <x:color theme="4"/>
      </x:bottom>
      <x:diagonal/>
    </x:border>
    <x:border>
      <x:left/>
      <x:right/>
      <x:top/>
      <x:bottom style="thick">
        <x:color theme="4" tint="0.499984740745262"/>
      </x:bottom>
      <x:diagonal/>
    </x:border>
    <x:border>
      <x:left style="thin">
        <x:color rgb="FF7F7F7F"/>
      </x:left>
      <x:right style="thin">
        <x:color rgb="FF7F7F7F"/>
      </x:right>
      <x:top style="thin">
        <x:color rgb="FF7F7F7F"/>
      </x:top>
      <x:bottom style="thin">
        <x:color rgb="FF7F7F7F"/>
      </x:bottom>
      <x:diagonal/>
    </x:border>
    <x:border>
      <x:left style="thin">
        <x:color rgb="FF3F3F3F"/>
      </x:left>
      <x:right style="thin">
        <x:color rgb="FF3F3F3F"/>
      </x:right>
      <x:top style="thin">
        <x:color rgb="FF3F3F3F"/>
      </x:top>
      <x:bottom style="thin">
        <x:color rgb="FF3F3F3F"/>
      </x:bottom>
      <x:diagonal/>
    </x:border>
    <x:border>
      <x:left/>
      <x:right/>
      <x:top/>
      <x:bottom style="double">
        <x:color rgb="FFFF8001"/>
      </x:bottom>
      <x:diagonal/>
    </x:border>
    <x:border>
      <x:left style="double">
        <x:color rgb="FF3F3F3F"/>
      </x:left>
      <x:right style="double">
        <x:color rgb="FF3F3F3F"/>
      </x:right>
      <x:top style="double">
        <x:color rgb="FF3F3F3F"/>
      </x:top>
      <x:bottom style="double">
        <x:color rgb="FF3F3F3F"/>
      </x:bottom>
      <x:diagonal/>
    </x:border>
    <x:border>
      <x:left style="thin">
        <x:color rgb="FFB2B2B2"/>
      </x:left>
      <x:right style="thin">
        <x:color rgb="FFB2B2B2"/>
      </x:right>
      <x:top style="thin">
        <x:color rgb="FFB2B2B2"/>
      </x:top>
      <x:bottom style="thin">
        <x:color rgb="FFB2B2B2"/>
      </x:bottom>
      <x:diagonal/>
    </x:border>
    <x:border>
      <x:left/>
      <x:right/>
      <x:top style="thin">
        <x:color theme="4"/>
      </x:top>
      <x:bottom style="double">
        <x:color theme="4"/>
      </x:bottom>
      <x:diagonal/>
    </x:border>
    <x:border>
      <x:left/>
      <x:right style="thin">
        <x:color rgb="FF68B7BF"/>
      </x:right>
      <x:top style="thin">
        <x:color rgb="FF68B7BF"/>
      </x:top>
      <x:bottom style="thin">
        <x:color rgb="FF68B7BF"/>
      </x:bottom>
      <x:diagonal/>
    </x:border>
    <x:border>
      <x:left style="medium">
        <x:color indexed="64"/>
      </x:left>
      <x:right style="medium">
        <x:color indexed="64"/>
      </x:right>
      <x:top/>
      <x:bottom/>
      <x:diagonal/>
    </x:border>
    <x:border>
      <x:left style="medium">
        <x:color indexed="64"/>
      </x:left>
      <x:right style="medium">
        <x:color indexed="64"/>
      </x:right>
      <x:top/>
      <x:bottom style="medium">
        <x:color indexed="64"/>
      </x:bottom>
      <x:diagonal/>
    </x:border>
    <x:border>
      <x:left style="thin">
        <x:color indexed="64"/>
      </x:left>
      <x:right/>
      <x:top style="thin">
        <x:color indexed="64"/>
      </x:top>
      <x:bottom/>
      <x:diagonal/>
    </x:border>
    <x:border>
      <x:left/>
      <x:right/>
      <x:top style="thin">
        <x:color indexed="64"/>
      </x:top>
      <x:bottom/>
      <x:diagonal/>
    </x:border>
    <x:border>
      <x:left/>
      <x:right style="thin">
        <x:color indexed="64"/>
      </x:right>
      <x:top style="thin">
        <x:color indexed="64"/>
      </x:top>
      <x:bottom/>
      <x:diagonal/>
    </x:border>
    <x:border>
      <x:left/>
      <x:right style="thin">
        <x:color indexed="64"/>
      </x:right>
      <x:top/>
      <x:bottom/>
      <x:diagonal/>
    </x:border>
    <x:border>
      <x:left style="thin">
        <x:color indexed="64"/>
      </x:left>
      <x:right/>
      <x:top/>
      <x:bottom style="thin">
        <x:color indexed="64"/>
      </x:bottom>
      <x:diagonal/>
    </x:border>
    <x:border>
      <x:left/>
      <x:right/>
      <x:top/>
      <x:bottom style="thin">
        <x:color indexed="64"/>
      </x:bottom>
      <x:diagonal/>
    </x:border>
    <x:border>
      <x:left/>
      <x:right style="thin">
        <x:color indexed="64"/>
      </x:right>
      <x:top/>
      <x:bottom style="thin">
        <x:color indexed="64"/>
      </x:bottom>
      <x:diagonal/>
    </x:border>
    <x:border>
      <x:left style="thin">
        <x:color theme="5"/>
      </x:left>
      <x:right style="thin">
        <x:color theme="5"/>
      </x:right>
      <x:top style="thin">
        <x:color theme="5"/>
      </x:top>
      <x:bottom style="thin">
        <x:color theme="5"/>
      </x:bottom>
      <x:diagonal/>
    </x:border>
    <x:border>
      <x:left style="thin">
        <x:color indexed="64"/>
      </x:left>
      <x:right style="thin">
        <x:color indexed="64"/>
      </x:right>
      <x:top/>
      <x:bottom/>
      <x:diagonal/>
    </x:border>
    <x:border>
      <x:left style="thin">
        <x:color indexed="64"/>
      </x:left>
      <x:right/>
      <x:top style="thin">
        <x:color indexed="64"/>
      </x:top>
      <x:bottom style="thin">
        <x:color indexed="64"/>
      </x:bottom>
      <x:diagonal/>
    </x:border>
    <x:border>
      <x:left/>
      <x:right style="thin">
        <x:color indexed="64"/>
      </x:right>
      <x:top style="thin">
        <x:color indexed="64"/>
      </x:top>
      <x:bottom style="thin">
        <x:color indexed="64"/>
      </x:bottom>
      <x:diagonal/>
    </x:border>
    <x:border>
      <x:left style="dotted">
        <x:color theme="5"/>
      </x:left>
      <x:right/>
      <x:top style="thin">
        <x:color theme="4" tint="0.39997558519241921"/>
      </x:top>
      <x:bottom style="thin">
        <x:color theme="4" tint="0.39997558519241921"/>
      </x:bottom>
      <x:diagonal/>
    </x:border>
    <x:border>
      <x:left/>
      <x:right/>
      <x:top style="thin">
        <x:color rgb="FF68B7BF"/>
      </x:top>
      <x:bottom/>
      <x:diagonal/>
    </x:border>
    <x:border>
      <x:left style="thin">
        <x:color indexed="64"/>
      </x:left>
      <x:right style="thin">
        <x:color indexed="64"/>
      </x:right>
      <x:top style="thin">
        <x:color indexed="64"/>
      </x:top>
      <x:bottom/>
      <x:diagonal/>
    </x:border>
    <x:border>
      <x:left/>
      <x:right/>
      <x:top style="thin">
        <x:color theme="1"/>
      </x:top>
      <x:bottom/>
      <x:diagonal/>
    </x:border>
    <x:border>
      <x:left style="thin">
        <x:color rgb="FF68B7BF"/>
      </x:left>
      <x:right/>
      <x:top/>
      <x:bottom style="thin">
        <x:color rgb="FF68B7BF"/>
      </x:bottom>
      <x:diagonal/>
    </x:border>
    <x:border>
      <x:left style="thin">
        <x:color indexed="64"/>
      </x:left>
      <x:right style="thin">
        <x:color indexed="64"/>
      </x:right>
      <x:top/>
      <x:bottom style="thin">
        <x:color theme="1"/>
      </x:bottom>
      <x:diagonal/>
    </x:border>
    <x:border>
      <x:left style="thin">
        <x:color theme="1"/>
      </x:left>
      <x:right/>
      <x:top/>
      <x:bottom/>
      <x:diagonal/>
    </x:border>
    <x:border>
      <x:left style="thin">
        <x:color theme="1"/>
      </x:left>
      <x:right/>
      <x:top style="thin">
        <x:color theme="1"/>
      </x:top>
      <x:bottom/>
      <x:diagonal/>
    </x:border>
    <x:border>
      <x:left style="medium">
        <x:color theme="1"/>
      </x:left>
      <x:right/>
      <x:top/>
      <x:bottom style="medium">
        <x:color theme="1"/>
      </x:bottom>
      <x:diagonal/>
    </x:border>
    <x:border>
      <x:left/>
      <x:right/>
      <x:top/>
      <x:bottom style="medium">
        <x:color theme="1"/>
      </x:bottom>
      <x:diagonal/>
    </x:border>
    <x:border>
      <x:left/>
      <x:right style="medium">
        <x:color theme="1"/>
      </x:right>
      <x:top/>
      <x:bottom style="medium">
        <x:color theme="1"/>
      </x:bottom>
      <x:diagonal/>
    </x:border>
    <x:border>
      <x:left style="medium">
        <x:color theme="1"/>
      </x:left>
      <x:right/>
      <x:top style="medium">
        <x:color theme="1"/>
      </x:top>
      <x:bottom/>
      <x:diagonal/>
    </x:border>
    <x:border>
      <x:left/>
      <x:right/>
      <x:top style="medium">
        <x:color theme="1"/>
      </x:top>
      <x:bottom/>
      <x:diagonal/>
    </x:border>
    <x:border>
      <x:left/>
      <x:right style="medium">
        <x:color theme="1"/>
      </x:right>
      <x:top style="medium">
        <x:color theme="1"/>
      </x:top>
      <x:bottom/>
      <x:diagonal/>
    </x:border>
    <x:border>
      <x:left style="medium">
        <x:color theme="1"/>
      </x:left>
      <x:right/>
      <x:top/>
      <x:bottom/>
      <x:diagonal/>
    </x:border>
    <x:border>
      <x:left/>
      <x:right style="medium">
        <x:color theme="1"/>
      </x:right>
      <x:top/>
      <x:bottom/>
      <x:diagonal/>
    </x:border>
  </x:borders>
  <x:cellStyleXfs count="111">
    <x:xf numFmtId="0" fontId="0" fillId="0" borderId="0"/>
    <x:xf numFmtId="168" fontId="1" fillId="0" borderId="0" applyFont="0" applyFill="0" applyBorder="0" applyAlignment="0" applyProtection="0"/>
    <x:xf numFmtId="0" fontId="4" fillId="0" borderId="0" applyFill="0" applyProtection="0">
      <x:alignment horizontal="left" vertical="center"/>
    </x:xf>
    <x:xf numFmtId="0" fontId="7" fillId="2" borderId="1" applyBorder="0"/>
    <x:xf numFmtId="0" fontId="10" fillId="0" borderId="2" applyNumberFormat="0">
      <x:alignment horizontal="center" vertical="center" wrapText="1"/>
    </x:xf>
    <x:xf numFmtId="0" fontId="11" fillId="3" borderId="0" applyNumberFormat="0" applyBorder="0"/>
    <x:xf numFmtId="169" fontId="11" fillId="7" borderId="0" applyNumberFormat="0"/>
    <x:xf numFmtId="0" fontId="1" fillId="8" borderId="0" applyNumberFormat="0" applyBorder="0"/>
    <x:xf numFmtId="0" fontId="26" fillId="0" borderId="0" applyNumberFormat="0" applyFill="0" applyBorder="0" applyAlignment="0" applyProtection="0">
      <x:alignment vertical="top"/>
      <x:protection locked="0"/>
    </x:xf>
    <x:xf numFmtId="165" fontId="1" fillId="0" borderId="0" applyFont="0" applyFill="0" applyBorder="0" applyAlignment="0" applyProtection="0"/>
    <x:xf numFmtId="9" fontId="1" fillId="0" borderId="0" applyFont="0" applyFill="0" applyBorder="0" applyAlignment="0" applyProtection="0"/>
    <x:xf numFmtId="167" fontId="1" fillId="0" borderId="0" applyFont="0" applyFill="0" applyBorder="0" applyAlignment="0" applyProtection="0"/>
    <x:xf numFmtId="166" fontId="1" fillId="0" borderId="0" applyFont="0" applyFill="0" applyBorder="0" applyAlignment="0" applyProtection="0"/>
    <x:xf numFmtId="0" fontId="27" fillId="0" borderId="0" applyNumberFormat="0" applyFill="0" applyBorder="0" applyAlignment="0" applyProtection="0"/>
    <x:xf numFmtId="0" fontId="28" fillId="0" borderId="15" applyNumberFormat="0" applyFill="0" applyAlignment="0" applyProtection="0"/>
    <x:xf numFmtId="0" fontId="29" fillId="0" borderId="16" applyNumberFormat="0" applyFill="0" applyAlignment="0" applyProtection="0"/>
    <x:xf numFmtId="0" fontId="25" fillId="0" borderId="13" applyNumberFormat="0" applyFill="0" applyAlignment="0" applyProtection="0"/>
    <x:xf numFmtId="0" fontId="25" fillId="0" borderId="0" applyNumberFormat="0" applyFill="0" applyBorder="0" applyAlignment="0" applyProtection="0"/>
    <x:xf numFmtId="0" fontId="30" fillId="10" borderId="0" applyNumberFormat="0" applyBorder="0" applyAlignment="0" applyProtection="0"/>
    <x:xf numFmtId="0" fontId="31" fillId="11" borderId="0" applyNumberFormat="0" applyBorder="0" applyAlignment="0" applyProtection="0"/>
    <x:xf numFmtId="0" fontId="32" fillId="12" borderId="0" applyNumberFormat="0" applyBorder="0" applyAlignment="0" applyProtection="0"/>
    <x:xf numFmtId="0" fontId="33" fillId="13" borderId="17" applyNumberFormat="0" applyAlignment="0" applyProtection="0"/>
    <x:xf numFmtId="0" fontId="34" fillId="14" borderId="18" applyNumberFormat="0" applyAlignment="0" applyProtection="0"/>
    <x:xf numFmtId="0" fontId="35" fillId="14" borderId="17" applyNumberFormat="0" applyAlignment="0" applyProtection="0"/>
    <x:xf numFmtId="0" fontId="36" fillId="0" borderId="19" applyNumberFormat="0" applyFill="0" applyAlignment="0" applyProtection="0"/>
    <x:xf numFmtId="0" fontId="37" fillId="15" borderId="20" applyNumberFormat="0" applyAlignment="0" applyProtection="0"/>
    <x:xf numFmtId="0" fontId="2" fillId="0" borderId="0" applyNumberFormat="0" applyFill="0" applyBorder="0" applyAlignment="0" applyProtection="0"/>
    <x:xf numFmtId="0" fontId="1" fillId="16" borderId="21" applyNumberFormat="0" applyFont="0" applyAlignment="0" applyProtection="0"/>
    <x:xf numFmtId="0" fontId="38" fillId="0" borderId="0" applyNumberFormat="0" applyFill="0" applyBorder="0" applyAlignment="0" applyProtection="0"/>
    <x:xf numFmtId="0" fontId="3" fillId="0" borderId="22" applyNumberFormat="0" applyFill="0" applyAlignment="0" applyProtection="0"/>
    <x:xf numFmtId="0" fontId="39" fillId="17" borderId="0" applyNumberFormat="0" applyBorder="0" applyAlignment="0" applyProtection="0"/>
    <x:xf numFmtId="0" fontId="1" fillId="18" borderId="0" applyNumberFormat="0" applyBorder="0" applyAlignment="0" applyProtection="0"/>
    <x:xf numFmtId="0" fontId="1" fillId="19" borderId="0" applyNumberFormat="0" applyBorder="0" applyAlignment="0" applyProtection="0"/>
    <x:xf numFmtId="0" fontId="1" fillId="20" borderId="0" applyNumberFormat="0" applyBorder="0" applyAlignment="0" applyProtection="0"/>
    <x:xf numFmtId="0" fontId="39" fillId="21" borderId="0" applyNumberFormat="0" applyBorder="0" applyAlignment="0" applyProtection="0"/>
    <x:xf numFmtId="0" fontId="1" fillId="22" borderId="0" applyNumberFormat="0" applyBorder="0" applyAlignment="0" applyProtection="0"/>
    <x:xf numFmtId="0" fontId="1" fillId="23" borderId="0" applyNumberFormat="0" applyBorder="0" applyAlignment="0" applyProtection="0"/>
    <x:xf numFmtId="0" fontId="1" fillId="24" borderId="0" applyNumberFormat="0" applyBorder="0" applyAlignment="0" applyProtection="0"/>
    <x:xf numFmtId="0" fontId="39" fillId="25" borderId="0" applyNumberFormat="0" applyBorder="0" applyAlignment="0" applyProtection="0"/>
    <x:xf numFmtId="0" fontId="1" fillId="26" borderId="0" applyNumberFormat="0" applyBorder="0" applyAlignment="0" applyProtection="0"/>
    <x:xf numFmtId="0" fontId="1" fillId="27" borderId="0" applyNumberFormat="0" applyBorder="0" applyAlignment="0" applyProtection="0"/>
    <x:xf numFmtId="0" fontId="1" fillId="28" borderId="0" applyNumberFormat="0" applyBorder="0" applyAlignment="0" applyProtection="0"/>
    <x:xf numFmtId="0" fontId="39" fillId="29" borderId="0" applyNumberFormat="0" applyBorder="0" applyAlignment="0" applyProtection="0"/>
    <x:xf numFmtId="0" fontId="1" fillId="30" borderId="0" applyNumberFormat="0" applyBorder="0" applyAlignment="0" applyProtection="0"/>
    <x:xf numFmtId="0" fontId="1" fillId="31" borderId="0" applyNumberFormat="0" applyBorder="0" applyAlignment="0" applyProtection="0"/>
    <x:xf numFmtId="0" fontId="1" fillId="32" borderId="0" applyNumberFormat="0" applyBorder="0" applyAlignment="0" applyProtection="0"/>
    <x:xf numFmtId="0" fontId="39" fillId="33" borderId="0" applyNumberFormat="0" applyBorder="0" applyAlignment="0" applyProtection="0"/>
    <x:xf numFmtId="0" fontId="1" fillId="34" borderId="0" applyNumberFormat="0" applyBorder="0" applyAlignment="0" applyProtection="0"/>
    <x:xf numFmtId="0" fontId="1" fillId="35" borderId="0" applyNumberFormat="0" applyBorder="0" applyAlignment="0" applyProtection="0"/>
    <x:xf numFmtId="0" fontId="1" fillId="36" borderId="0" applyNumberFormat="0" applyBorder="0" applyAlignment="0" applyProtection="0"/>
    <x:xf numFmtId="0" fontId="39" fillId="37" borderId="0" applyNumberFormat="0" applyBorder="0" applyAlignment="0" applyProtection="0"/>
    <x:xf numFmtId="0" fontId="1" fillId="38" borderId="0" applyNumberFormat="0" applyBorder="0" applyAlignment="0" applyProtection="0"/>
    <x:xf numFmtId="0" fontId="1" fillId="39" borderId="0" applyNumberFormat="0" applyBorder="0" applyAlignment="0" applyProtection="0"/>
    <x:xf numFmtId="0" fontId="1" fillId="40" borderId="0" applyNumberFormat="0" applyBorder="0" applyAlignment="0" applyProtection="0"/>
    <x:xf numFmtId="171" fontId="40" fillId="0" borderId="0" applyFill="0" applyBorder="0" applyAlignment="0" applyProtection="0">
      <x:alignment horizontal="left"/>
      <x:protection locked="0"/>
    </x:xf>
    <x:xf numFmtId="0" fontId="42" fillId="43" borderId="0" applyFill="0" applyBorder="0">
      <x:alignment horizontal="left"/>
    </x:xf>
    <x:xf numFmtId="0" fontId="41" fillId="2" borderId="0" applyBorder="0">
      <x:alignment vertical="top" wrapText="1"/>
    </x:xf>
    <x:xf numFmtId="49" fontId="44" fillId="0" borderId="0" applyFill="0" applyProtection="0">
      <x:alignment vertical="top"/>
    </x:xf>
    <x:xf numFmtId="0" fontId="45" fillId="44" borderId="33" applyNumberFormat="0">
      <x:protection locked="0"/>
    </x:xf>
    <x:xf numFmtId="0" fontId="46" fillId="6" borderId="0" applyBorder="0">
      <x:alignment horizontal="left"/>
    </x:xf>
    <x:xf numFmtId="0" fontId="42" fillId="42" borderId="0" applyFill="0">
      <x:alignment horizontal="center" vertical="center" wrapText="1"/>
    </x:xf>
    <x:xf numFmtId="0" fontId="42" fillId="42" borderId="0" applyFill="0">
      <x:alignment horizontal="center"/>
    </x:xf>
    <x:xf numFmtId="0" fontId="40" fillId="42" borderId="0"/>
    <x:xf numFmtId="0" fontId="47" fillId="6" borderId="0" applyBorder="0"/>
    <x:xf numFmtId="0" fontId="40" fillId="0" borderId="0">
      <x:alignment horizontal="right"/>
    </x:xf>
    <x:xf numFmtId="174" fontId="41" fillId="6" borderId="0" applyFont="0" applyBorder="0" applyProtection="0">
      <x:alignment horizontal="right"/>
    </x:xf>
    <x:xf numFmtId="0" fontId="52" fillId="2" borderId="14">
      <x:alignment horizontal="center"/>
    </x:xf>
    <x:xf numFmtId="0" fontId="45" fillId="44" borderId="33">
      <x:alignment horizontal="center" vertical="center"/>
      <x:protection locked="0"/>
    </x:xf>
    <x:xf numFmtId="0" fontId="45" fillId="44" borderId="33" applyFill="0" applyProtection="0">
      <x:alignment horizontal="right"/>
      <x:protection locked="0"/>
    </x:xf>
    <x:xf numFmtId="173" fontId="49" fillId="0" borderId="0" applyFont="0" applyFill="0" applyBorder="0" applyProtection="0">
      <x:protection locked="0"/>
    </x:xf>
    <x:xf numFmtId="0" fontId="52" fillId="0" borderId="33" applyFill="0">
      <x:alignment horizontal="center"/>
    </x:xf>
    <x:xf numFmtId="173" fontId="52" fillId="0" borderId="33" applyFill="0">
      <x:alignment horizontal="center" vertical="center"/>
    </x:xf>
    <x:xf numFmtId="0" fontId="51" fillId="2" borderId="1" applyBorder="0"/>
    <x:xf numFmtId="0" fontId="50" fillId="2" borderId="0" applyNumberFormat="0" applyBorder="0">
      <x:alignment horizontal="right"/>
    </x:xf>
    <x:xf numFmtId="0" fontId="48" fillId="2" borderId="0" applyAlignment="0">
      <x:alignment horizontal="center"/>
    </x:xf>
    <x:xf numFmtId="0" fontId="55" fillId="0" borderId="0" applyNumberFormat="0" applyFill="0" applyAlignment="0"/>
    <x:xf numFmtId="0" fontId="56" fillId="0" borderId="0" applyNumberFormat="0" applyFill="0" applyAlignment="0" applyProtection="0"/>
    <x:xf numFmtId="49" fontId="42" fillId="43" borderId="0" applyFill="0" applyBorder="0">
      <x:alignment horizontal="left"/>
    </x:xf>
    <x:xf numFmtId="49" fontId="42" fillId="42" borderId="0" applyFill="0">
      <x:alignment horizontal="center"/>
    </x:xf>
    <x:xf numFmtId="0" fontId="43" fillId="6" borderId="0" applyBorder="0">
      <x:alignment horizontal="left"/>
    </x:xf>
    <x:xf numFmtId="0" fontId="26" fillId="0" borderId="0" applyNumberFormat="0" applyFill="0" applyBorder="0" applyAlignment="0" applyProtection="0">
      <x:alignment vertical="top"/>
      <x:protection locked="0"/>
    </x:xf>
    <x:xf numFmtId="0" fontId="42" fillId="0" borderId="0" applyFill="0" applyBorder="0">
      <x:alignment horizontal="center" wrapText="1"/>
    </x:xf>
    <x:xf numFmtId="49" fontId="40" fillId="0" borderId="0" applyFill="0" applyBorder="0">
      <x:alignment horizontal="center" vertical="center" wrapText="1"/>
    </x:xf>
    <x:xf numFmtId="0" fontId="57" fillId="0" borderId="0" applyFill="0" applyProtection="0">
      <x:alignment horizontal="center"/>
    </x:xf>
    <x:xf numFmtId="0" fontId="54" fillId="0" borderId="0">
      <x:alignment horizontal="right"/>
    </x:xf>
    <x:xf numFmtId="0" fontId="53" fillId="42" borderId="34" applyFill="0" applyBorder="0" applyProtection="0">
      <x:alignment horizontal="right"/>
    </x:xf>
    <x:xf numFmtId="0" fontId="58" fillId="0" borderId="0" applyFill="0" applyProtection="0">
      <x:alignment horizontal="center"/>
    </x:xf>
    <x:xf numFmtId="0" fontId="55" fillId="0" borderId="0" applyFill="0" applyProtection="0">
      <x:alignment horizontal="center" vertical="center"/>
    </x:xf>
    <x:xf numFmtId="49" fontId="40" fillId="42" borderId="14" applyFill="0">
      <x:alignment horizontal="center" vertical="center" wrapText="1"/>
    </x:xf>
    <x:xf numFmtId="0" fontId="53" fillId="0" borderId="0" applyFill="0"/>
    <x:xf numFmtId="49" fontId="40" fillId="42" borderId="0" applyFill="0">
      <x:alignment horizontal="left" vertical="center" wrapText="1"/>
    </x:xf>
    <x:xf numFmtId="0" fontId="40" fillId="45" borderId="0"/>
    <x:xf numFmtId="0" fontId="54" fillId="42" borderId="0"/>
    <x:xf numFmtId="175" fontId="40" fillId="0" borderId="0" applyFill="0" applyBorder="0" applyAlignment="0" applyProtection="0">
      <x:protection locked="0"/>
    </x:xf>
    <x:xf numFmtId="177" fontId="41" fillId="6" borderId="0" applyBorder="0" applyAlignment="0" applyProtection="0"/>
    <x:xf numFmtId="172" fontId="1" fillId="46" borderId="37" applyNumberFormat="0" applyBorder="0"/>
    <x:xf numFmtId="0" fontId="1" fillId="7" borderId="0" applyNumberFormat="0" applyBorder="0"/>
    <x:xf numFmtId="0" fontId="11" fillId="3" borderId="0" applyNumberFormat="0" applyBorder="0"/>
    <x:xf numFmtId="0" fontId="60" fillId="0" borderId="0" applyNumberFormat="0" applyFill="0" applyAlignment="0"/>
    <x:xf numFmtId="0" fontId="10" fillId="48" borderId="2" applyNumberFormat="0" applyFill="0">
      <x:alignment horizontal="center" vertical="center" wrapText="1"/>
    </x:xf>
    <x:xf numFmtId="0" fontId="5" fillId="6" borderId="0" applyBorder="0">
      <x:alignment horizontal="left"/>
    </x:xf>
    <x:xf numFmtId="0" fontId="8" fillId="6" borderId="0">
      <x:alignment horizontal="right"/>
    </x:xf>
    <x:xf numFmtId="182" fontId="54" fillId="0" borderId="0"/>
    <x:xf numFmtId="49" fontId="65" fillId="0" borderId="0" applyFill="0" applyBorder="0">
      <x:alignment horizontal="center" wrapText="1"/>
    </x:xf>
    <x:xf numFmtId="0" fontId="8" fillId="6" borderId="0" applyBorder="0"/>
    <x:xf numFmtId="49" fontId="54" fillId="0" borderId="0" applyFill="0" applyBorder="0">
      <x:alignment horizontal="left" indent="1"/>
    </x:xf>
    <x:xf numFmtId="184" fontId="49" fillId="0" borderId="0" applyFont="0" applyFill="0" applyBorder="0" applyAlignment="0">
      <x:protection locked="0"/>
    </x:xf>
    <x:xf numFmtId="165" fontId="1" fillId="0" borderId="0" applyFont="0" applyFill="0" applyBorder="0" applyAlignment="0" applyProtection="0"/>
    <x:xf numFmtId="0" fontId="60" fillId="0" borderId="0" applyNumberFormat="0" applyFill="0" applyAlignment="0"/>
    <x:xf numFmtId="183" fontId="49" fillId="0" borderId="0" applyFont="0" applyFill="0" applyBorder="0" applyProtection="0">
      <x:alignment horizontal="right"/>
      <x:protection locked="0"/>
    </x:xf>
    <x:xf numFmtId="0" fontId="54" fillId="42" borderId="33" applyNumberFormat="0">
      <x:alignment horizontal="left"/>
    </x:xf>
  </x:cellStyleXfs>
  <x:cellXfs count="301">
    <x:xf numFmtId="0" fontId="0" fillId="0" borderId="0" xfId="0"/>
    <x:xf numFmtId="0" fontId="4" fillId="0" borderId="0" xfId="2" applyProtection="1">
      <x:alignment horizontal="left" vertical="center"/>
      <x:protection locked="0"/>
    </x:xf>
    <x:xf numFmtId="0" fontId="5" fillId="0" borderId="0" xfId="0" applyFont="1" applyProtection="1">
      <x:protection locked="0"/>
    </x:xf>
    <x:xf numFmtId="0" fontId="0" fillId="0" borderId="0" xfId="0" applyProtection="1">
      <x:protection locked="0"/>
    </x:xf>
    <x:xf numFmtId="0" fontId="6" fillId="0" borderId="0" xfId="0" applyFont="1" applyProtection="1">
      <x:protection locked="0"/>
    </x:xf>
    <x:xf numFmtId="0" fontId="9" fillId="0" borderId="1" xfId="3" applyFont="1" applyFill="1" applyProtection="1">
      <x:protection locked="0"/>
    </x:xf>
    <x:xf numFmtId="0" fontId="10" fillId="0" borderId="2" xfId="4">
      <x:alignment horizontal="center" vertical="center" wrapText="1"/>
    </x:xf>
    <x:xf numFmtId="0" fontId="10" fillId="0" borderId="0" xfId="4" applyBorder="1">
      <x:alignment horizontal="center" vertical="center" wrapText="1"/>
    </x:xf>
    <x:xf numFmtId="0" fontId="1" fillId="0" borderId="0" xfId="0" applyFont="1" applyProtection="1">
      <x:protection locked="0"/>
    </x:xf>
    <x:xf numFmtId="0" fontId="3" fillId="0" borderId="0" xfId="0" applyFont="1" applyProtection="1">
      <x:protection locked="0"/>
    </x:xf>
    <x:xf numFmtId="0" fontId="11" fillId="0" borderId="0" xfId="0" applyFont="1" applyProtection="1">
      <x:protection locked="0"/>
    </x:xf>
    <x:xf numFmtId="0" fontId="12" fillId="0" borderId="0" xfId="0" applyFont="1" applyProtection="1">
      <x:protection locked="0"/>
    </x:xf>
    <x:xf numFmtId="169" fontId="11" fillId="3" borderId="0" xfId="5" applyNumberFormat="1"/>
    <x:xf numFmtId="0" fontId="13" fillId="0" borderId="0" xfId="0" applyFont="1"/>
    <x:xf numFmtId="0" fontId="14" fillId="0" borderId="0" xfId="0" applyFont="1" applyProtection="1">
      <x:protection locked="0"/>
    </x:xf>
    <x:xf numFmtId="0" fontId="11" fillId="3" borderId="0" xfId="5"/>
    <x:xf numFmtId="0" fontId="3" fillId="0" borderId="0" xfId="0" applyFont="1"/>
    <x:xf numFmtId="0" fontId="10" fillId="5" borderId="2" xfId="4" applyFill="1">
      <x:alignment horizontal="center" vertical="center" wrapText="1"/>
    </x:xf>
    <x:xf numFmtId="0" fontId="10" fillId="5" borderId="0" xfId="4" applyFill="1" applyBorder="1">
      <x:alignment horizontal="center" vertical="center" wrapText="1"/>
    </x:xf>
    <x:xf numFmtId="0" fontId="10" fillId="0" borderId="0" xfId="4" quotePrefix="1" applyBorder="1">
      <x:alignment horizontal="center" vertical="center" wrapText="1"/>
    </x:xf>
    <x:xf numFmtId="0" fontId="16" fillId="0" borderId="0" xfId="0" applyFont="1" applyProtection="1">
      <x:protection locked="0"/>
    </x:xf>
    <x:xf numFmtId="164" fontId="10" fillId="5" borderId="0" xfId="1" quotePrefix="1" applyNumberFormat="1" applyFont="1" applyFill="1" applyBorder="1" applyAlignment="1">
      <x:alignment horizontal="center" vertical="center" wrapText="1"/>
    </x:xf>
    <x:xf numFmtId="0" fontId="3" fillId="0" borderId="0" xfId="0" applyFont="1" applyAlignment="1">
      <x:alignment horizontal="center" vertical="center" wrapText="1"/>
    </x:xf>
    <x:xf numFmtId="0" fontId="3" fillId="0" borderId="0" xfId="0" applyFont="1" applyAlignment="1">
      <x:alignment horizontal="center" vertical="center"/>
    </x:xf>
    <x:xf numFmtId="0" fontId="17" fillId="0" borderId="0" xfId="0" applyFont="1" applyAlignment="1">
      <x:alignment horizontal="center" vertical="center"/>
    </x:xf>
    <x:xf numFmtId="0" fontId="12" fillId="0" borderId="1" xfId="3" applyFont="1" applyFill="1" applyProtection="1">
      <x:protection locked="0"/>
    </x:xf>
    <x:xf numFmtId="0" fontId="11" fillId="0" borderId="1" xfId="3" applyFont="1" applyFill="1" applyProtection="1">
      <x:protection locked="0"/>
    </x:xf>
    <x:xf numFmtId="0" fontId="3" fillId="0" borderId="0" xfId="0" quotePrefix="1" applyFont="1" applyAlignment="1">
      <x:alignment horizontal="center" vertical="center"/>
    </x:xf>
    <x:xf numFmtId="0" fontId="19" fillId="0" borderId="0" xfId="0" applyFont="1" applyProtection="1">
      <x:protection locked="0"/>
    </x:xf>
    <x:xf numFmtId="0" fontId="13" fillId="0" borderId="0" xfId="0" applyFont="1" applyProtection="1">
      <x:protection locked="0"/>
    </x:xf>
    <x:xf numFmtId="0" fontId="3" fillId="0" borderId="0" xfId="0" quotePrefix="1" applyFont="1" applyAlignment="1">
      <x:alignment horizontal="center" vertical="center" wrapText="1"/>
    </x:xf>
    <x:xf numFmtId="164" fontId="3" fillId="0" borderId="0" xfId="0" quotePrefix="1" applyNumberFormat="1" applyFont="1" applyAlignment="1">
      <x:alignment horizontal="center" vertical="center" wrapText="1"/>
    </x:xf>
    <x:xf numFmtId="0" fontId="2" fillId="0" borderId="1" xfId="3" applyFont="1" applyFill="1" applyProtection="1">
      <x:protection locked="0"/>
    </x:xf>
    <x:xf numFmtId="0" fontId="2" fillId="0" borderId="0" xfId="0" applyFont="1"/>
    <x:xf numFmtId="0" fontId="22" fillId="0" borderId="0" xfId="0" applyFont="1"/>
    <x:xf numFmtId="0" fontId="23" fillId="0" borderId="0" xfId="0" applyFont="1"/>
    <x:xf numFmtId="164" fontId="3" fillId="0" borderId="0" xfId="0" quotePrefix="1" applyNumberFormat="1" applyFont="1" applyAlignment="1">
      <x:alignment horizontal="center" vertical="center"/>
    </x:xf>
    <x:xf numFmtId="0" fontId="24" fillId="6" borderId="0" xfId="0" applyFont="1" applyFill="1"/>
    <x:xf numFmtId="0" fontId="8" fillId="0" borderId="0" xfId="0" applyFont="1"/>
    <x:xf numFmtId="0" fontId="1" fillId="8" borderId="0" xfId="7"/>
    <x:xf numFmtId="0" fontId="18" fillId="0" borderId="1" xfId="3" applyFont="1" applyFill="1" applyProtection="1">
      <x:protection locked="0"/>
    </x:xf>
    <x:xf numFmtId="0" fontId="12" fillId="0" borderId="0" xfId="0" applyFont="1"/>
    <x:xf numFmtId="0" fontId="1" fillId="0" borderId="0" xfId="0" applyFont="1"/>
    <x:xf numFmtId="0" fontId="0" fillId="9" borderId="0" xfId="0" applyFill="1"/>
    <x:xf numFmtId="170" fontId="0" fillId="0" borderId="0" xfId="0" applyNumberFormat="1"/>
    <x:xf numFmtId="0" fontId="0" fillId="0" borderId="0" xfId="0" applyAlignment="1">
      <x:alignment horizontal="left" indent="2"/>
    </x:xf>
    <x:xf numFmtId="0" fontId="0" fillId="0" borderId="1" xfId="0" applyBorder="1"/>
    <x:xf numFmtId="0" fontId="37" fillId="41" borderId="3" xfId="0" applyFont="1" applyFill="1" applyBorder="1" applyAlignment="1">
      <x:alignment horizontal="center" vertical="center"/>
    </x:xf>
    <x:xf numFmtId="0" fontId="37" fillId="41" borderId="3" xfId="0" applyFont="1" applyFill="1" applyBorder="1" applyAlignment="1">
      <x:alignment horizontal="center" vertical="center" wrapText="1"/>
    </x:xf>
    <x:xf numFmtId="0" fontId="37" fillId="41" borderId="23" xfId="0" applyFont="1" applyFill="1" applyBorder="1" applyAlignment="1">
      <x:alignment horizontal="center" vertical="center" wrapText="1"/>
    </x:xf>
    <x:xf numFmtId="0" fontId="0" fillId="0" borderId="0" xfId="0" applyAlignment="1">
      <x:alignment horizontal="left" indent="1"/>
    </x:xf>
    <x:xf numFmtId="0" fontId="0" fillId="0" borderId="0" xfId="0" applyAlignment="1">
      <x:alignment horizontal="left"/>
    </x:xf>
    <x:xf numFmtId="0" fontId="40" fillId="0" borderId="0" xfId="0" applyFont="1" applyAlignment="1">
      <x:alignment horizontal="left" indent="2"/>
    </x:xf>
    <x:xf numFmtId="0" fontId="41" fillId="0" borderId="0" xfId="55" applyFont="1" applyFill="1">
      <x:alignment horizontal="left"/>
    </x:xf>
    <x:xf numFmtId="0" fontId="42" fillId="0" borderId="0" xfId="55" applyFill="1" applyAlignment="1">
      <x:alignment horizontal="centerContinuous" wrapText="1"/>
    </x:xf>
    <x:xf numFmtId="0" fontId="43" fillId="2" borderId="4" xfId="56" applyFont="1" applyBorder="1" applyAlignment="1">
      <x:alignment horizontal="center" vertical="center" wrapText="1"/>
    </x:xf>
    <x:xf numFmtId="0" fontId="43" fillId="2" borderId="8" xfId="56" applyFont="1" applyBorder="1" applyAlignment="1">
      <x:alignment horizontal="center" vertical="center" wrapText="1"/>
    </x:xf>
    <x:xf numFmtId="172" fontId="41" fillId="2" borderId="24" xfId="56" applyNumberFormat="1" applyBorder="1">
      <x:alignment vertical="top" wrapText="1"/>
    </x:xf>
    <x:xf numFmtId="0" fontId="41" fillId="2" borderId="12" xfId="56" applyBorder="1" applyAlignment="1">
      <x:alignment vertical="top"/>
    </x:xf>
    <x:xf numFmtId="0" fontId="41" fillId="2" borderId="24" xfId="56" applyBorder="1" applyAlignment="1">
      <x:alignment vertical="top"/>
    </x:xf>
    <x:xf numFmtId="0" fontId="41" fillId="2" borderId="24" xfId="56" applyBorder="1">
      <x:alignment vertical="top" wrapText="1"/>
    </x:xf>
    <x:xf numFmtId="172" fontId="41" fillId="2" borderId="25" xfId="56" applyNumberFormat="1" applyBorder="1">
      <x:alignment vertical="top" wrapText="1"/>
    </x:xf>
    <x:xf numFmtId="0" fontId="41" fillId="2" borderId="25" xfId="56" applyBorder="1" applyAlignment="1">
      <x:alignment vertical="top"/>
    </x:xf>
    <x:xf numFmtId="0" fontId="42" fillId="0" borderId="26" xfId="0" applyFont="1" applyBorder="1" applyAlignment="1">
      <x:alignment horizontal="left"/>
    </x:xf>
    <x:xf numFmtId="0" fontId="0" fillId="0" borderId="27" xfId="0" applyBorder="1" applyAlignment="1">
      <x:alignment horizontal="left"/>
    </x:xf>
    <x:xf numFmtId="0" fontId="0" fillId="0" borderId="28" xfId="0" applyBorder="1" applyAlignment="1">
      <x:alignment horizontal="left"/>
    </x:xf>
    <x:xf numFmtId="0" fontId="0" fillId="0" borderId="1" xfId="0" applyBorder="1" applyAlignment="1">
      <x:alignment horizontal="left"/>
    </x:xf>
    <x:xf numFmtId="0" fontId="0" fillId="0" borderId="29" xfId="0" applyBorder="1" applyAlignment="1">
      <x:alignment horizontal="left"/>
    </x:xf>
    <x:xf numFmtId="0" fontId="0" fillId="0" borderId="31" xfId="0" applyBorder="1" applyAlignment="1">
      <x:alignment horizontal="left"/>
    </x:xf>
    <x:xf numFmtId="0" fontId="0" fillId="0" borderId="32" xfId="0" applyBorder="1" applyAlignment="1">
      <x:alignment horizontal="left"/>
    </x:xf>
    <x:xf numFmtId="0" fontId="0" fillId="0" borderId="29" xfId="0" applyBorder="1"/>
    <x:xf numFmtId="0" fontId="42" fillId="44" borderId="0" xfId="55" applyFill="1" applyBorder="1">
      <x:alignment horizontal="left"/>
    </x:xf>
    <x:xf numFmtId="0" fontId="0" fillId="0" borderId="35" xfId="0" applyBorder="1" applyAlignment="1">
      <x:alignment horizontal="center"/>
    </x:xf>
    <x:xf numFmtId="0" fontId="0" fillId="0" borderId="0" xfId="84" applyFont="1">
      <x:alignment horizontal="right"/>
    </x:xf>
    <x:xf numFmtId="0" fontId="42" fillId="0" borderId="26" xfId="81" applyFill="1" applyBorder="1" applyAlignment="1">
      <x:alignment horizontal="left" wrapText="1"/>
    </x:xf>
    <x:xf numFmtId="0" fontId="42" fillId="0" borderId="1" xfId="0" applyFont="1" applyBorder="1" applyAlignment="1">
      <x:alignment horizontal="center"/>
    </x:xf>
    <x:xf numFmtId="0" fontId="42" fillId="0" borderId="0" xfId="0" applyFont="1" applyAlignment="1">
      <x:alignment horizontal="center"/>
    </x:xf>
    <x:xf numFmtId="0" fontId="42" fillId="0" borderId="0" xfId="0" applyFont="1" applyAlignment="1">
      <x:alignment horizontal="centerContinuous"/>
    </x:xf>
    <x:xf numFmtId="0" fontId="0" fillId="0" borderId="0" xfId="84" applyFont="1" applyAlignment="1"/>
    <x:xf numFmtId="15" fontId="0" fillId="0" borderId="0" xfId="84" applyNumberFormat="1" applyFont="1" applyAlignment="1"/>
    <x:xf numFmtId="3" fontId="0" fillId="0" borderId="0" xfId="84" applyNumberFormat="1" applyFont="1" applyAlignment="1"/>
    <x:xf numFmtId="0" fontId="0" fillId="0" borderId="30" xfId="0" applyBorder="1" applyAlignment="1">
      <x:alignment horizontal="left"/>
    </x:xf>
    <x:xf numFmtId="0" fontId="42" fillId="0" borderId="29" xfId="0" applyFont="1" applyBorder="1" applyAlignment="1">
      <x:alignment horizontal="centerContinuous"/>
    </x:xf>
    <x:xf numFmtId="0" fontId="42" fillId="0" borderId="29" xfId="0" applyFont="1" applyBorder="1" applyAlignment="1">
      <x:alignment horizontal="center"/>
    </x:xf>
    <x:xf numFmtId="3" fontId="0" fillId="0" borderId="0" xfId="84" applyNumberFormat="1" applyFont="1">
      <x:alignment horizontal="right"/>
    </x:xf>
    <x:xf numFmtId="164" fontId="10" fillId="0" borderId="0" xfId="4" quotePrefix="1" applyNumberFormat="1" applyBorder="1">
      <x:alignment horizontal="center" vertical="center" wrapText="1"/>
    </x:xf>
    <x:xf numFmtId="0" fontId="59" fillId="0" borderId="26" xfId="84" applyFont="1" applyBorder="1" applyAlignment="1">
      <x:alignment horizontal="left"/>
    </x:xf>
    <x:xf numFmtId="0" fontId="0" fillId="0" borderId="1" xfId="84" applyFont="1" applyBorder="1">
      <x:alignment horizontal="right"/>
    </x:xf>
    <x:xf numFmtId="0" fontId="42" fillId="0" borderId="1" xfId="0" applyFont="1" applyBorder="1"/>
    <x:xf numFmtId="1" fontId="0" fillId="0" borderId="0" xfId="84" applyNumberFormat="1" applyFont="1" applyAlignment="1"/>
    <x:xf numFmtId="0" fontId="0" fillId="0" borderId="29" xfId="84" applyFont="1" applyBorder="1" applyAlignment="1"/>
    <x:xf numFmtId="176" fontId="0" fillId="0" borderId="0" xfId="9" applyNumberFormat="1" applyFont="1" applyAlignment="1">
      <x:alignment horizontal="left"/>
    </x:xf>
    <x:xf numFmtId="176" fontId="3" fillId="0" borderId="0" xfId="9" quotePrefix="1" applyNumberFormat="1" applyFont="1" applyAlignment="1">
      <x:alignment horizontal="center" vertical="center" wrapText="1"/>
    </x:xf>
    <x:xf numFmtId="176" fontId="11" fillId="3" borderId="0" xfId="9" applyNumberFormat="1" applyFont="1" applyFill="1"/>
    <x:xf numFmtId="172" fontId="1" fillId="8" borderId="0" xfId="9" applyNumberFormat="1" applyFill="1"/>
    <x:xf numFmtId="172" fontId="1" fillId="8" borderId="0" xfId="7" applyNumberFormat="1"/>
    <x:xf numFmtId="172" fontId="11" fillId="7" borderId="0" xfId="9" applyNumberFormat="1" applyFont="1" applyFill="1"/>
    <x:xf numFmtId="172" fontId="11" fillId="7" borderId="0" xfId="6" applyNumberFormat="1"/>
    <x:xf numFmtId="179" fontId="11" fillId="7" borderId="0" xfId="10" applyNumberFormat="1" applyFont="1" applyFill="1"/>
    <x:xf numFmtId="181" fontId="1" fillId="8" borderId="0" xfId="7" applyNumberFormat="1"/>
    <x:xf numFmtId="0" fontId="61" fillId="44" borderId="0" xfId="0" applyFont="1" applyFill="1"/>
    <x:xf numFmtId="0" fontId="62" fillId="44" borderId="0" xfId="0" applyFont="1" applyFill="1"/>
    <x:xf numFmtId="49" fontId="11" fillId="0" borderId="0" xfId="0" applyNumberFormat="1" applyFont="1" applyAlignment="1">
      <x:alignment horizontal="center" vertical="center"/>
    </x:xf>
    <x:xf numFmtId="0" fontId="11" fillId="0" borderId="0" xfId="0" applyFont="1" applyAlignment="1">
      <x:alignment horizontal="left" vertical="center" wrapText="1"/>
    </x:xf>
    <x:xf numFmtId="0" fontId="5" fillId="0" borderId="0" xfId="0" applyFont="1" applyAlignment="1">
      <x:alignment horizontal="left" vertical="top" wrapText="1"/>
    </x:xf>
    <x:xf numFmtId="0" fontId="26" fillId="44" borderId="0" xfId="80" applyFill="1" applyBorder="1" applyAlignment="1" applyProtection="1">
      <x:alignment horizontal="left"/>
    </x:xf>
    <x:xf numFmtId="179" fontId="11" fillId="7" borderId="7" xfId="10" applyNumberFormat="1" applyFont="1" applyFill="1" applyBorder="1" applyProtection="1">
      <x:protection locked="0"/>
    </x:xf>
    <x:xf numFmtId="179" fontId="11" fillId="7" borderId="0" xfId="10" applyNumberFormat="1" applyFont="1" applyFill="1" applyProtection="1">
      <x:protection locked="0"/>
    </x:xf>
    <x:xf numFmtId="179" fontId="11" fillId="7" borderId="7" xfId="10" applyNumberFormat="1" applyFont="1" applyFill="1" applyBorder="1"/>
    <x:xf numFmtId="179" fontId="1" fillId="8" borderId="0" xfId="7" applyNumberFormat="1"/>
    <x:xf numFmtId="0" fontId="0" fillId="0" borderId="0" xfId="0" quotePrefix="1" applyAlignment="1">
      <x:alignment horizontal="left" wrapText="1"/>
    </x:xf>
    <x:xf numFmtId="0" fontId="0" fillId="0" borderId="0" xfId="0" applyAlignment="1">
      <x:alignment wrapText="1"/>
    </x:xf>
    <x:xf numFmtId="0" fontId="11" fillId="4" borderId="38" xfId="0" applyFont="1" applyFill="1" applyBorder="1"/>
    <x:xf numFmtId="0" fontId="0" fillId="4" borderId="38" xfId="0" applyFill="1" applyBorder="1"/>
    <x:xf numFmtId="0" fontId="0" fillId="0" borderId="0" xfId="0" applyAlignment="1">
      <x:alignment horizontal="center" vertical="center"/>
    </x:xf>
    <x:xf numFmtId="0" fontId="64" fillId="44" borderId="0" xfId="80" applyFont="1" applyFill="1" applyBorder="1" applyAlignment="1" applyProtection="1">
      <x:alignment horizontal="left" vertical="center"/>
    </x:xf>
    <x:xf numFmtId="0" fontId="63" fillId="0" borderId="0" xfId="0" applyFont="1" applyAlignment="1">
      <x:alignment horizontal="left" vertical="center" wrapText="1"/>
    </x:xf>
    <x:xf numFmtId="165" fontId="0" fillId="0" borderId="0" xfId="9" applyFont="1"/>
    <x:xf numFmtId="172" fontId="0" fillId="0" borderId="0" xfId="9" applyNumberFormat="1" applyFont="1"/>
    <x:xf numFmtId="0" fontId="37" fillId="0" borderId="2" xfId="4" applyFont="1">
      <x:alignment horizontal="center" vertical="center" wrapText="1"/>
    </x:xf>
    <x:xf numFmtId="172" fontId="0" fillId="0" borderId="0" xfId="9" applyNumberFormat="1" applyFont="1" applyProtection="1">
      <x:protection locked="0"/>
    </x:xf>
    <x:xf numFmtId="0" fontId="11" fillId="0" borderId="0" xfId="3" applyFont="1" applyFill="1" applyBorder="1" applyProtection="1">
      <x:protection locked="0"/>
    </x:xf>
    <x:xf numFmtId="178" fontId="1" fillId="8" borderId="0" xfId="7" applyNumberFormat="1"/>
    <x:xf numFmtId="0" fontId="12" fillId="0" borderId="0" xfId="3" applyFont="1" applyFill="1" applyBorder="1" applyProtection="1">
      <x:protection locked="0"/>
    </x:xf>
    <x:xf numFmtId="0" fontId="1" fillId="8" borderId="0" xfId="7" applyBorder="1"/>
    <x:xf numFmtId="180" fontId="11" fillId="7" borderId="0" xfId="6" applyNumberFormat="1"/>
    <x:xf numFmtId="0" fontId="23" fillId="0" borderId="0" xfId="0" applyFont="1" applyAlignment="1">
      <x:alignment vertical="center" wrapText="1"/>
    </x:xf>
    <x:xf numFmtId="176" fontId="11" fillId="3" borderId="0" xfId="5" applyNumberFormat="1"/>
    <x:xf numFmtId="0" fontId="37" fillId="0" borderId="0" xfId="4" applyFont="1" applyBorder="1">
      <x:alignment horizontal="center" vertical="center" wrapText="1"/>
    </x:xf>
    <x:xf numFmtId="164" fontId="11" fillId="3" borderId="0" xfId="5" quotePrefix="1" applyNumberFormat="1"/>
    <x:xf numFmtId="183" fontId="17" fillId="0" borderId="0" xfId="0" quotePrefix="1" applyNumberFormat="1" applyFont="1" applyAlignment="1">
      <x:alignment horizontal="center" vertical="center"/>
    </x:xf>
    <x:xf numFmtId="183" fontId="11" fillId="7" borderId="0" xfId="9" applyNumberFormat="1" applyFont="1" applyFill="1"/>
    <x:xf numFmtId="183" fontId="1" fillId="8" borderId="0" xfId="9" applyNumberFormat="1" applyFill="1"/>
    <x:xf numFmtId="183" fontId="11" fillId="7" borderId="5" xfId="9" applyNumberFormat="1" applyFont="1" applyFill="1" applyBorder="1"/>
    <x:xf numFmtId="183" fontId="11" fillId="7" borderId="7" xfId="9" applyNumberFormat="1" applyFont="1" applyFill="1" applyBorder="1"/>
    <x:xf numFmtId="183" fontId="1" fillId="8" borderId="0" xfId="7" applyNumberFormat="1"/>
    <x:xf numFmtId="183" fontId="11" fillId="7" borderId="0" xfId="6" applyNumberFormat="1"/>
    <x:xf numFmtId="183" fontId="11" fillId="7" borderId="0" xfId="6" quotePrefix="1" applyNumberFormat="1"/>
    <x:xf numFmtId="172" fontId="1" fillId="8" borderId="0" xfId="7" quotePrefix="1" applyNumberFormat="1"/>
    <x:xf numFmtId="0" fontId="11" fillId="0" borderId="0" xfId="0" applyFont="1" applyAlignment="1">
      <x:alignment horizontal="left" vertical="center"/>
    </x:xf>
    <x:xf numFmtId="176" fontId="11" fillId="3" borderId="0" xfId="5" quotePrefix="1" applyNumberFormat="1"/>
    <x:xf numFmtId="169" fontId="11" fillId="3" borderId="0" xfId="5" quotePrefix="1" applyNumberFormat="1"/>
    <x:xf numFmtId="172" fontId="11" fillId="3" borderId="0" xfId="5" quotePrefix="1" applyNumberFormat="1"/>
    <x:xf numFmtId="0" fontId="37" fillId="0" borderId="0" xfId="0" applyFont="1" applyAlignment="1">
      <x:alignment horizontal="center" vertical="center" wrapText="1"/>
    </x:xf>
    <x:xf numFmtId="179" fontId="11" fillId="7" borderId="0" xfId="6" applyNumberFormat="1"/>
    <x:xf numFmtId="174" fontId="11" fillId="7" borderId="0" xfId="6" applyNumberFormat="1"/>
    <x:xf numFmtId="0" fontId="37" fillId="0" borderId="1" xfId="3" applyFont="1" applyFill="1" applyAlignment="1" applyProtection="1">
      <x:alignment horizontal="center" vertical="center"/>
      <x:protection locked="0"/>
    </x:xf>
    <x:xf numFmtId="10" fontId="1" fillId="8" borderId="4" xfId="7" applyNumberFormat="1" applyBorder="1"/>
    <x:xf numFmtId="0" fontId="0" fillId="0" borderId="29" xfId="10" applyNumberFormat="1" applyFont="1" applyFill="1" applyBorder="1" applyAlignment="1" applyProtection="1"/>
    <x:xf numFmtId="0" fontId="0" fillId="0" borderId="0" xfId="10" applyNumberFormat="1" applyFont="1" applyFill="1" applyBorder="1" applyAlignment="1" applyProtection="1"/>
    <x:xf numFmtId="179" fontId="0" fillId="0" borderId="0" xfId="10" applyNumberFormat="1" applyFont="1"/>
    <x:xf numFmtId="2" fontId="0" fillId="0" borderId="0" xfId="9" applyNumberFormat="1" applyFont="1" applyAlignment="1"/>
    <x:xf numFmtId="2" fontId="0" fillId="0" borderId="0" xfId="9" applyNumberFormat="1" applyFont="1"/>
    <x:xf numFmtId="2" fontId="0" fillId="0" borderId="0" xfId="0" applyNumberFormat="1"/>
    <x:xf numFmtId="165" fontId="11" fillId="3" borderId="0" xfId="5" applyNumberFormat="1"/>
    <x:xf numFmtId="185" fontId="11" fillId="7" borderId="0" xfId="10" applyNumberFormat="1" applyFont="1" applyFill="1"/>
    <x:xf numFmtId="183" fontId="1" fillId="8" borderId="0" xfId="7" applyNumberFormat="1" applyBorder="1"/>
    <x:xf numFmtId="186" fontId="1" fillId="8" borderId="0" xfId="7" applyNumberFormat="1"/>
    <x:xf numFmtId="171" fontId="1" fillId="8" borderId="0" xfId="7" applyNumberFormat="1"/>
    <x:xf numFmtId="187" fontId="1" fillId="8" borderId="0" xfId="7" applyNumberFormat="1"/>
    <x:xf numFmtId="188" fontId="1" fillId="8" borderId="0" xfId="7" applyNumberFormat="1"/>
    <x:xf numFmtId="172" fontId="1" fillId="8" borderId="0" xfId="7" applyNumberFormat="1" applyBorder="1"/>
    <x:xf numFmtId="189" fontId="1" fillId="8" borderId="0" xfId="7" quotePrefix="1" applyNumberFormat="1"/>
    <x:xf numFmtId="189" fontId="11" fillId="7" borderId="0" xfId="6" applyNumberFormat="1"/>
    <x:xf numFmtId="189" fontId="1" fillId="8" borderId="0" xfId="7" applyNumberFormat="1"/>
    <x:xf numFmtId="189" fontId="11" fillId="7" borderId="0" xfId="6" quotePrefix="1" applyNumberFormat="1"/>
    <x:xf numFmtId="49" fontId="1" fillId="8" borderId="0" xfId="7" applyNumberFormat="1"/>
    <x:xf numFmtId="14" fontId="1" fillId="8" borderId="0" xfId="7" applyNumberFormat="1"/>
    <x:xf numFmtId="172" fontId="11" fillId="3" borderId="0" xfId="5" applyNumberFormat="1"/>
    <x:xf numFmtId="183" fontId="0" fillId="8" borderId="0" xfId="7" applyNumberFormat="1" applyFont="1"/>
    <x:xf numFmtId="183" fontId="0" fillId="0" borderId="0" xfId="9" applyNumberFormat="1" applyFont="1" applyFill="1"/>
    <x:xf numFmtId="183" fontId="11" fillId="0" borderId="0" xfId="6" applyNumberFormat="1" applyFill="1"/>
    <x:xf numFmtId="176" fontId="0" fillId="0" borderId="0" xfId="9" applyNumberFormat="1" applyFont="1" applyAlignment="1"/>
    <x:xf numFmtId="175" fontId="0" fillId="0" borderId="29" xfId="93" applyFont="1" applyFill="1" applyBorder="1" applyAlignment="1" applyProtection="1"/>
    <x:xf numFmtId="3" fontId="0" fillId="0" borderId="29" xfId="0" applyNumberFormat="1" applyBorder="1"/>
    <x:xf numFmtId="181" fontId="11" fillId="7" borderId="0" xfId="6" applyNumberFormat="1"/>
    <x:xf numFmtId="185" fontId="11" fillId="7" borderId="0" xfId="6" applyNumberFormat="1"/>
    <x:xf numFmtId="179" fontId="1" fillId="8" borderId="11" xfId="7" applyNumberFormat="1" applyBorder="1"/>
    <x:xf numFmtId="179" fontId="1" fillId="8" borderId="7" xfId="7" applyNumberFormat="1" applyBorder="1"/>
    <x:xf numFmtId="179" fontId="1" fillId="8" borderId="5" xfId="7" applyNumberFormat="1" applyBorder="1"/>
    <x:xf numFmtId="179" fontId="1" fillId="8" borderId="6" xfId="7" applyNumberFormat="1" applyBorder="1"/>
    <x:xf numFmtId="179" fontId="1" fillId="8" borderId="9" xfId="7" applyNumberFormat="1" applyBorder="1"/>
    <x:xf numFmtId="179" fontId="1" fillId="8" borderId="10" xfId="7" applyNumberFormat="1" applyBorder="1"/>
    <x:xf numFmtId="180" fontId="1" fillId="8" borderId="0" xfId="7" applyNumberFormat="1"/>
    <x:xf numFmtId="183" fontId="11" fillId="3" borderId="0" xfId="5" applyNumberFormat="1"/>
    <x:xf numFmtId="0" fontId="1" fillId="8" borderId="0" xfId="7" applyNumberFormat="1"/>
    <x:xf numFmtId="165" fontId="11" fillId="3" borderId="0" xfId="5" applyNumberFormat="1" applyBorder="1"/>
    <x:xf numFmtId="187" fontId="11" fillId="7" borderId="0" xfId="6" applyNumberFormat="1"/>
    <x:xf numFmtId="172" fontId="1" fillId="8" borderId="0" xfId="9" quotePrefix="1" applyNumberFormat="1" applyFill="1"/>
    <x:xf numFmtId="0" fontId="39" fillId="0" borderId="0" xfId="0" applyFont="1"/>
    <x:xf numFmtId="2" fontId="0" fillId="0" borderId="0" xfId="84" applyNumberFormat="1" applyFont="1">
      <x:alignment horizontal="right"/>
    </x:xf>
    <x:xf numFmtId="2" fontId="0" fillId="0" borderId="29" xfId="0" applyNumberFormat="1" applyBorder="1"/>
    <x:xf numFmtId="0" fontId="0" fillId="0" borderId="30" xfId="0" applyBorder="1"/>
    <x:xf numFmtId="0" fontId="13" fillId="0" borderId="1" xfId="0" applyFont="1" applyBorder="1"/>
    <x:xf numFmtId="172" fontId="3" fillId="0" borderId="0" xfId="9" applyNumberFormat="1" applyFont="1"/>
    <x:xf numFmtId="0" fontId="1" fillId="8" borderId="4" xfId="7" applyBorder="1"/>
    <x:xf numFmtId="0" fontId="68" fillId="41" borderId="3" xfId="0" applyFont="1" applyFill="1" applyBorder="1" applyAlignment="1">
      <x:alignment horizontal="center" vertical="center" wrapText="1"/>
    </x:xf>
    <x:xf numFmtId="0" fontId="68" fillId="41" borderId="3" xfId="0" applyFont="1" applyFill="1" applyBorder="1" applyAlignment="1">
      <x:alignment horizontal="center" vertical="center"/>
    </x:xf>
    <x:xf numFmtId="0" fontId="68" fillId="41" borderId="3" xfId="0" quotePrefix="1" applyFont="1" applyFill="1" applyBorder="1" applyAlignment="1">
      <x:alignment horizontal="center" vertical="center" wrapText="1"/>
    </x:xf>
    <x:xf numFmtId="0" fontId="68" fillId="41" borderId="3" xfId="0" applyFont="1" applyFill="1" applyBorder="1" applyAlignment="1">
      <x:alignment horizontal="center" wrapText="1"/>
    </x:xf>
    <x:xf numFmtId="0" fontId="42" fillId="0" borderId="0" xfId="0" applyFont="1" applyAlignment="1">
      <x:alignment horizontal="center" wrapText="1"/>
    </x:xf>
    <x:xf numFmtId="173" fontId="1" fillId="8" borderId="14" xfId="7" applyNumberFormat="1" applyBorder="1"/>
    <x:xf numFmtId="179" fontId="11" fillId="7" borderId="4" xfId="6" applyNumberFormat="1" applyBorder="1"/>
    <x:xf numFmtId="0" fontId="8" fillId="0" borderId="0" xfId="0" applyFont="1" applyAlignment="1">
      <x:alignment wrapText="1"/>
    </x:xf>
    <x:xf numFmtId="0" fontId="69" fillId="0" borderId="0" xfId="0" applyFont="1"/>
    <x:xf numFmtId="0" fontId="65" fillId="0" borderId="14" xfId="0" applyFont="1" applyBorder="1" applyAlignment="1">
      <x:alignment horizontal="center"/>
    </x:xf>
    <x:xf numFmtId="0" fontId="70" fillId="0" borderId="35" xfId="0" applyFont="1" applyBorder="1" applyAlignment="1">
      <x:alignment horizontal="centerContinuous"/>
    </x:xf>
    <x:xf numFmtId="0" fontId="0" fillId="0" borderId="36" xfId="0" applyBorder="1" applyAlignment="1">
      <x:alignment horizontal="centerContinuous"/>
    </x:xf>
    <x:xf numFmtId="183" fontId="0" fillId="0" borderId="14" xfId="0" applyNumberFormat="1" applyBorder="1"/>
    <x:xf numFmtId="0" fontId="0" fillId="0" borderId="36" xfId="0" applyBorder="1"/>
    <x:xf numFmtId="172" fontId="0" fillId="0" borderId="14" xfId="0" applyNumberFormat="1" applyBorder="1"/>
    <x:xf numFmtId="49" fontId="54" fillId="0" borderId="0" xfId="105">
      <x:alignment horizontal="left" indent="1"/>
    </x:xf>
    <x:xf numFmtId="49" fontId="65" fillId="0" borderId="4" xfId="103" applyBorder="1">
      <x:alignment horizontal="center" wrapText="1"/>
    </x:xf>
    <x:xf numFmtId="183" fontId="54" fillId="0" borderId="4" xfId="109" applyFont="1" applyBorder="1" applyAlignment="1" applyProtection="1"/>
    <x:xf numFmtId="0" fontId="0" fillId="0" borderId="4" xfId="0" applyBorder="1"/>
    <x:xf numFmtId="172" fontId="11" fillId="7" borderId="4" xfId="6" applyNumberFormat="1" applyBorder="1"/>
    <x:xf numFmtId="183" fontId="11" fillId="7" borderId="8" xfId="6" applyNumberFormat="1" applyBorder="1"/>
    <x:xf numFmtId="183" fontId="11" fillId="7" borderId="4" xfId="6" applyNumberFormat="1" applyBorder="1"/>
    <x:xf numFmtId="185" fontId="11" fillId="7" borderId="4" xfId="6" applyNumberFormat="1" applyBorder="1"/>
    <x:xf numFmtId="181" fontId="11" fillId="7" borderId="4" xfId="6" applyNumberFormat="1" applyBorder="1"/>
    <x:xf numFmtId="189" fontId="11" fillId="7" borderId="4" xfId="6" applyNumberFormat="1" applyBorder="1"/>
    <x:xf numFmtId="180" fontId="11" fillId="7" borderId="4" xfId="6" applyNumberFormat="1" applyBorder="1"/>
    <x:xf numFmtId="0" fontId="22" fillId="0" borderId="0" xfId="0" applyFont="1" applyAlignment="1">
      <x:alignment horizontal="left" indent="2"/>
    </x:xf>
    <x:xf numFmtId="172" fontId="11" fillId="7" borderId="4" xfId="9" applyNumberFormat="1" applyFont="1" applyFill="1" applyBorder="1"/>
    <x:xf numFmtId="0" fontId="40" fillId="0" borderId="0" xfId="0" applyFont="1" applyAlignment="1">
      <x:alignment horizontal="left"/>
    </x:xf>
    <x:xf numFmtId="169" fontId="11" fillId="7" borderId="4" xfId="6" applyBorder="1"/>
    <x:xf numFmtId="0" fontId="22" fillId="0" borderId="0" xfId="0" applyFont="1" applyAlignment="1">
      <x:alignment horizontal="left"/>
    </x:xf>
    <x:xf numFmtId="0" fontId="22" fillId="0" borderId="0" xfId="0" applyFont="1" applyAlignment="1">
      <x:alignment horizontal="left" indent="1"/>
    </x:xf>
    <x:xf numFmtId="0" fontId="22" fillId="0" borderId="0" xfId="0" applyFont="1" applyProtection="1">
      <x:protection locked="0"/>
    </x:xf>
    <x:xf numFmtId="0" fontId="70" fillId="0" borderId="0" xfId="0" applyFont="1" applyAlignment="1">
      <x:alignment horizontal="center" vertical="center" wrapText="1"/>
    </x:xf>
    <x:xf numFmtId="183" fontId="22" fillId="8" borderId="0" xfId="7" applyNumberFormat="1" applyFont="1"/>
    <x:xf numFmtId="183" fontId="5" fillId="7" borderId="4" xfId="6" applyNumberFormat="1" applyFont="1" applyBorder="1"/>
    <x:xf numFmtId="0" fontId="22" fillId="0" borderId="0" xfId="0" applyFont="1" applyAlignment="1" applyProtection="1">
      <x:alignment horizontal="left" indent="1"/>
      <x:protection locked="0"/>
    </x:xf>
    <x:xf numFmtId="0" fontId="71" fillId="0" borderId="0" xfId="0" applyFont="1"/>
    <x:xf numFmtId="0" fontId="70" fillId="0" borderId="0" xfId="0" applyFont="1"/>
    <x:xf numFmtId="191" fontId="0" fillId="0" borderId="0" xfId="0" applyNumberFormat="1"/>
    <x:xf numFmtId="0" fontId="22" fillId="0" borderId="1" xfId="0" applyFont="1" applyBorder="1"/>
    <x:xf numFmtId="0" fontId="22" fillId="0" borderId="30" xfId="0" applyFont="1" applyBorder="1"/>
    <x:xf numFmtId="0" fontId="9" fillId="0" borderId="0" xfId="3" applyFont="1" applyFill="1" applyBorder="1" applyProtection="1">
      <x:protection locked="0"/>
    </x:xf>
    <x:xf numFmtId="49" fontId="1" fillId="8" borderId="0" xfId="7" quotePrefix="1" applyNumberFormat="1"/>
    <x:xf numFmtId="49" fontId="40" fillId="44" borderId="39" xfId="82" applyFill="1" applyBorder="1" applyAlignment="1"/>
    <x:xf numFmtId="0" fontId="40" fillId="44" borderId="34" xfId="84" applyFont="1" applyFill="1" applyBorder="1" applyAlignment="1">
      <x:alignment vertical="top" wrapText="1"/>
    </x:xf>
    <x:xf numFmtId="0" fontId="0" fillId="44" borderId="34" xfId="0" applyFill="1" applyBorder="1" applyAlignment="1">
      <x:alignment horizontal="left" vertical="top" wrapText="1"/>
    </x:xf>
    <x:xf numFmtId="0" fontId="41" fillId="0" borderId="34" xfId="84" applyFont="1" applyBorder="1" applyAlignment="1">
      <x:alignment vertical="top" wrapText="1"/>
    </x:xf>
    <x:xf numFmtId="0" fontId="61" fillId="44" borderId="34" xfId="0" applyFont="1" applyFill="1" applyBorder="1" applyAlignment="1">
      <x:alignment horizontal="left" vertical="top" wrapText="1"/>
    </x:xf>
    <x:xf numFmtId="0" fontId="40" fillId="44" borderId="34" xfId="0" applyFont="1" applyFill="1" applyBorder="1" applyAlignment="1">
      <x:alignment horizontal="left" vertical="top" wrapText="1"/>
    </x:xf>
    <x:xf numFmtId="0" fontId="41" fillId="44" borderId="34" xfId="84" applyFont="1" applyFill="1" applyBorder="1" applyAlignment="1">
      <x:alignment vertical="top" wrapText="1"/>
    </x:xf>
    <x:xf numFmtId="0" fontId="40" fillId="44" borderId="34" xfId="84" applyFont="1" applyFill="1" applyBorder="1" applyAlignment="1">
      <x:alignment horizontal="left"/>
    </x:xf>
    <x:xf numFmtId="0" fontId="41" fillId="44" borderId="34" xfId="0" applyFont="1" applyFill="1" applyBorder="1" applyAlignment="1">
      <x:alignment horizontal="left" vertical="top" wrapText="1"/>
    </x:xf>
    <x:xf numFmtId="0" fontId="1" fillId="8" borderId="34" xfId="7" applyBorder="1"/>
    <x:xf numFmtId="0" fontId="0" fillId="46" borderId="34" xfId="95" applyNumberFormat="1" applyFont="1" applyBorder="1"/>
    <x:xf numFmtId="0" fontId="1" fillId="7" borderId="34" xfId="96" applyBorder="1"/>
    <x:xf numFmtId="0" fontId="10" fillId="0" borderId="40" xfId="99" applyFill="1" applyBorder="1">
      <x:alignment horizontal="center" vertical="center" wrapText="1"/>
    </x:xf>
    <x:xf numFmtId="0" fontId="10" fillId="0" borderId="40" xfId="99" applyFill="1" applyBorder="1" applyAlignment="1">
      <x:alignment horizontal="center" vertical="center"/>
    </x:xf>
    <x:xf numFmtId="0" fontId="37" fillId="41" borderId="41" xfId="0" applyFont="1" applyFill="1" applyBorder="1" applyAlignment="1">
      <x:alignment horizontal="center" vertical="center"/>
    </x:xf>
    <x:xf numFmtId="0" fontId="11" fillId="3" borderId="42" xfId="97" applyBorder="1"/>
    <x:xf numFmtId="0" fontId="10" fillId="0" borderId="44" xfId="99" applyFill="1" applyBorder="1">
      <x:alignment horizontal="center" vertical="center" wrapText="1"/>
    </x:xf>
    <x:xf numFmtId="49" fontId="11" fillId="0" borderId="43" xfId="0" applyNumberFormat="1" applyFont="1" applyBorder="1" applyAlignment="1">
      <x:alignment horizontal="center" vertical="center"/>
    </x:xf>
    <x:xf numFmtId="0" fontId="11" fillId="0" borderId="43" xfId="0" applyFont="1" applyBorder="1" applyAlignment="1">
      <x:alignment horizontal="center" vertical="center"/>
    </x:xf>
    <x:xf numFmtId="0" fontId="0" fillId="0" borderId="43" xfId="0" applyBorder="1" applyAlignment="1">
      <x:alignment horizontal="center" vertical="center"/>
    </x:xf>
    <x:xf numFmtId="0" fontId="72" fillId="47" borderId="0" xfId="64" applyFont="1" applyFill="1" applyAlignment="1">
      <x:alignment horizontal="left"/>
    </x:xf>
    <x:xf numFmtId="0" fontId="0" fillId="44" borderId="0" xfId="0" applyFill="1" applyAlignment="1">
      <x:alignment horizontal="left"/>
    </x:xf>
    <x:xf numFmtId="0" fontId="0" fillId="44" borderId="45" xfId="0" applyFill="1" applyBorder="1" applyAlignment="1">
      <x:alignment horizontal="left"/>
    </x:xf>
    <x:xf numFmtId="0" fontId="0" fillId="44" borderId="46" xfId="0" applyFill="1" applyBorder="1" applyAlignment="1">
      <x:alignment horizontal="left"/>
    </x:xf>
    <x:xf numFmtId="0" fontId="0" fillId="44" borderId="47" xfId="0" applyFill="1" applyBorder="1" applyAlignment="1">
      <x:alignment horizontal="left"/>
    </x:xf>
    <x:xf numFmtId="0" fontId="5" fillId="0" borderId="0" xfId="3" applyFont="1" applyFill="1" applyBorder="1" applyProtection="1">
      <x:protection locked="0"/>
    </x:xf>
    <x:xf numFmtId="0" fontId="8" fillId="0" borderId="0" xfId="3" applyFont="1" applyFill="1" applyBorder="1" applyProtection="1">
      <x:protection locked="0"/>
    </x:xf>
    <x:xf numFmtId="0" fontId="0" fillId="44" borderId="48" xfId="0" applyFill="1" applyBorder="1" applyAlignment="1">
      <x:alignment horizontal="left"/>
    </x:xf>
    <x:xf numFmtId="0" fontId="0" fillId="44" borderId="49" xfId="0" applyFill="1" applyBorder="1" applyAlignment="1">
      <x:alignment horizontal="left"/>
    </x:xf>
    <x:xf numFmtId="0" fontId="0" fillId="44" borderId="50" xfId="0" applyFill="1" applyBorder="1" applyAlignment="1">
      <x:alignment horizontal="left"/>
    </x:xf>
    <x:xf numFmtId="0" fontId="0" fillId="44" borderId="51" xfId="0" applyFill="1" applyBorder="1" applyAlignment="1">
      <x:alignment horizontal="left"/>
    </x:xf>
    <x:xf numFmtId="0" fontId="0" fillId="44" borderId="52" xfId="0" applyFill="1" applyBorder="1" applyAlignment="1">
      <x:alignment horizontal="left"/>
    </x:xf>
    <x:xf numFmtId="0" fontId="0" fillId="44" borderId="52" xfId="0" applyFill="1" applyBorder="1" applyAlignment="1">
      <x:alignment horizontal="centerContinuous"/>
    </x:xf>
    <x:xf numFmtId="0" fontId="42" fillId="44" borderId="52" xfId="61" applyFill="1" applyBorder="1" applyAlignment="1">
      <x:alignment horizontal="centerContinuous"/>
    </x:xf>
    <x:xf numFmtId="0" fontId="17" fillId="44" borderId="34" xfId="98" applyFont="1" applyFill="1" applyBorder="1" applyAlignment="1">
      <x:alignment horizontal="left" vertical="top"/>
    </x:xf>
    <x:xf numFmtId="0" fontId="73" fillId="44" borderId="34" xfId="98" applyFont="1" applyFill="1" applyBorder="1" applyAlignment="1">
      <x:alignment horizontal="left" vertical="top"/>
    </x:xf>
    <x:xf numFmtId="0" fontId="73" fillId="44" borderId="34" xfId="75" applyFont="1" applyFill="1" applyBorder="1" applyAlignment="1">
      <x:alignment horizontal="left" vertical="top"/>
    </x:xf>
    <x:xf numFmtId="0" fontId="73" fillId="44" borderId="34" xfId="108" applyFont="1" applyFill="1" applyBorder="1" applyAlignment="1">
      <x:alignment horizontal="left" vertical="top"/>
    </x:xf>
    <x:xf numFmtId="0" fontId="1" fillId="8" borderId="0" xfId="7" quotePrefix="1" applyNumberFormat="1"/>
    <x:xf numFmtId="0" fontId="0" fillId="44" borderId="0" xfId="110" applyNumberFormat="1" applyFont="1" applyFill="1" applyBorder="1" applyAlignment="1">
      <x:alignment horizontal="left" vertical="top" wrapText="1"/>
    </x:xf>
    <x:xf numFmtId="190" fontId="0" fillId="8" borderId="14" xfId="7" applyNumberFormat="1" applyFont="1" applyBorder="1"/>
    <x:xf numFmtId="0" fontId="8" fillId="0" borderId="0" xfId="0" applyFont="1" applyAlignment="1">
      <x:alignment vertical="top" wrapText="1"/>
    </x:xf>
    <x:xf numFmtId="183" fontId="0" fillId="0" borderId="0" xfId="9" applyNumberFormat="1" applyFont="1"/>
    <x:xf numFmtId="0" fontId="0" fillId="8" borderId="0" xfId="7" applyFont="1"/>
    <x:xf numFmtId="0" fontId="43" fillId="44" borderId="51" xfId="61" applyFont="1" applyFill="1" applyBorder="1" applyAlignment="1">
      <x:alignment horizontal="centerContinuous"/>
    </x:xf>
    <x:xf numFmtId="0" fontId="0" fillId="0" borderId="0" xfId="0" applyAlignment="1">
      <x:alignment horizontal="centerContinuous"/>
    </x:xf>
    <x:xf numFmtId="0" fontId="43" fillId="0" borderId="0" xfId="61" applyFont="1" applyFill="1" applyAlignment="1">
      <x:alignment horizontal="centerContinuous"/>
    </x:xf>
    <x:xf numFmtId="0" fontId="66" fillId="0" borderId="0" xfId="61" applyFont="1" applyFill="1" applyAlignment="1">
      <x:alignment horizontal="centerContinuous"/>
    </x:xf>
    <x:xf numFmtId="0" fontId="2" fillId="0" borderId="0" xfId="3" applyFont="1" applyFill="1" applyBorder="1" applyProtection="1">
      <x:protection locked="0"/>
    </x:xf>
    <x:xf numFmtId="0" fontId="74" fillId="0" borderId="0" xfId="0" applyFont="1"/>
    <x:xf numFmtId="0" fontId="18" fillId="0" borderId="0" xfId="0" applyFont="1"/>
    <x:xf numFmtId="0" fontId="75" fillId="0" borderId="0" xfId="0" applyFont="1"/>
    <x:xf numFmtId="0" fontId="57" fillId="44" borderId="51" xfId="83" applyFill="1" applyBorder="1">
      <x:alignment horizontal="center"/>
    </x:xf>
    <x:xf numFmtId="0" fontId="57" fillId="44" borderId="0" xfId="83" applyFill="1">
      <x:alignment horizontal="center"/>
    </x:xf>
    <x:xf numFmtId="0" fontId="57" fillId="44" borderId="52" xfId="83" applyFill="1" applyBorder="1">
      <x:alignment horizontal="center"/>
    </x:xf>
    <x:xf numFmtId="0" fontId="58" fillId="44" borderId="51" xfId="86" applyFill="1" applyBorder="1">
      <x:alignment horizontal="center"/>
    </x:xf>
    <x:xf numFmtId="0" fontId="58" fillId="44" borderId="0" xfId="86" applyFill="1">
      <x:alignment horizontal="center"/>
    </x:xf>
    <x:xf numFmtId="0" fontId="58" fillId="44" borderId="52" xfId="86" applyFill="1" applyBorder="1">
      <x:alignment horizontal="center"/>
    </x:xf>
    <x:xf numFmtId="0" fontId="67" fillId="44" borderId="51" xfId="87" applyFont="1" applyFill="1" applyBorder="1">
      <x:alignment horizontal="center" vertical="center"/>
    </x:xf>
    <x:xf numFmtId="0" fontId="55" fillId="44" borderId="0" xfId="87" applyFill="1">
      <x:alignment horizontal="center" vertical="center"/>
    </x:xf>
    <x:xf numFmtId="0" fontId="55" fillId="44" borderId="52" xfId="87" applyFill="1" applyBorder="1">
      <x:alignment horizontal="center" vertical="center"/>
    </x:xf>
  </x:cellXfs>
  <x:cellStyles count="111">
    <x:cellStyle name="20% - Accent1" xfId="31" builtinId="30" hidden="1"/>
    <x:cellStyle name="20% - Accent2" xfId="35" builtinId="34" hidden="1"/>
    <x:cellStyle name="20% - Accent3" xfId="39" builtinId="38" hidden="1"/>
    <x:cellStyle name="20% - Accent4" xfId="43" builtinId="42" hidden="1"/>
    <x:cellStyle name="20% - Accent5" xfId="47" builtinId="46" hidden="1"/>
    <x:cellStyle name="20% - Accent6" xfId="51" builtinId="50" hidden="1"/>
    <x:cellStyle name="40% - Accent1" xfId="32" builtinId="31" hidden="1"/>
    <x:cellStyle name="40% - Accent2" xfId="36" builtinId="35" hidden="1"/>
    <x:cellStyle name="40% - Accent3" xfId="40" builtinId="39" hidden="1"/>
    <x:cellStyle name="40% - Accent4" xfId="44" builtinId="43" hidden="1"/>
    <x:cellStyle name="40% - Accent5" xfId="48" builtinId="47" hidden="1"/>
    <x:cellStyle name="40% - Accent6" xfId="52" builtinId="51" hidden="1"/>
    <x:cellStyle name="60% - Accent1" xfId="33" builtinId="32" hidden="1"/>
    <x:cellStyle name="60% - Accent2" xfId="37" builtinId="36" hidden="1"/>
    <x:cellStyle name="60% - Accent3" xfId="41" builtinId="40" hidden="1"/>
    <x:cellStyle name="60% - Accent4" xfId="45" builtinId="44" hidden="1"/>
    <x:cellStyle name="60% - Accent5" xfId="49" builtinId="48" hidden="1"/>
    <x:cellStyle name="60% - Accent6" xfId="53" builtinId="52" hidden="1"/>
    <x:cellStyle name="Accent1" xfId="30" builtinId="29" hidden="1"/>
    <x:cellStyle name="Accent2" xfId="34" builtinId="33" hidden="1"/>
    <x:cellStyle name="Accent3" xfId="38" builtinId="37" hidden="1"/>
    <x:cellStyle name="Accent4" xfId="42" builtinId="41" hidden="1"/>
    <x:cellStyle name="Accent5" xfId="46" builtinId="45" hidden="1"/>
    <x:cellStyle name="Accent6" xfId="50" builtinId="49" hidden="1"/>
    <x:cellStyle name="Bad" xfId="19" builtinId="27" hidden="1"/>
    <x:cellStyle name="Blank" xfId="5" xr:uid="{6ECE813D-E5A2-439E-B905-7A37AF0B59DE}"/>
    <x:cellStyle name="Blank 2" xfId="97" xr:uid="{637CAF81-1E9C-4171-972B-C394ECE8E3DB}"/>
    <x:cellStyle name="Calculation" xfId="23" builtinId="22" hidden="1"/>
    <x:cellStyle name="Check Cell" xfId="25" builtinId="23" hidden="1"/>
    <x:cellStyle name="Comma" xfId="9" builtinId="3"/>
    <x:cellStyle name="Comma [0]" xfId="11" builtinId="6" hidden="1"/>
    <x:cellStyle name="Comma [0]" xfId="109" builtinId="6"/>
    <x:cellStyle name="Comma [2]" xfId="106" xr:uid="{4EF1FF9B-1BAA-4308-8E47-F9FAA36C5A2F}"/>
    <x:cellStyle name="Comma 3" xfId="107" xr:uid="{1CCC5B7A-45F9-4FA2-8351-1F6F0E1864A2}"/>
    <x:cellStyle name="Comma(0)" xfId="94" xr:uid="{47FD2D5F-03C8-4C25-96E0-610F2FD0B15E}"/>
    <x:cellStyle name="Comma(2)" xfId="65" xr:uid="{AFC2B645-0619-4626-8C90-31C31F93B913}"/>
    <x:cellStyle name="Comment" xfId="104" xr:uid="{935D0A78-E24B-4D43-90CB-E5996851A41E}"/>
    <x:cellStyle name="Company Name" xfId="66" xr:uid="{F0B31A35-171B-4092-9835-7C4079B7A54E}"/>
    <x:cellStyle name="Currency" xfId="1" builtinId="4"/>
    <x:cellStyle name="Currency [0]" xfId="12" builtinId="7" hidden="1"/>
    <x:cellStyle name="Data Entry Centred" xfId="67" xr:uid="{B9061BC3-A5BA-4656-9D96-146481D197F3}"/>
    <x:cellStyle name="Data Entry RtJust" xfId="68" xr:uid="{94F55F99-C6FA-4B3B-A43F-39AFAE1CE3E6}"/>
    <x:cellStyle name="Data Input" xfId="58" xr:uid="{5B52CA1E-511D-482D-A6CE-B5154D1342BA}"/>
    <x:cellStyle name="Data Rows" xfId="62" xr:uid="{30245C17-B6CA-488C-BE26-E0FFA46B4F36}"/>
    <x:cellStyle name="Data Rows 2" xfId="101" xr:uid="{01E59E4E-5272-49F5-88A7-E42CEA063A61}"/>
    <x:cellStyle name="Data Rows 4" xfId="92" xr:uid="{88AD5C92-032A-470B-93DA-187C105DC347}"/>
    <x:cellStyle name="Data_Entry" xfId="7" xr:uid="{76E82A61-C5DE-4359-91A2-8539709A79D5}"/>
    <x:cellStyle name="Data_entry_commission_only" xfId="95" xr:uid="{F73F29CD-B5CD-4169-A8E6-66B17003B9EC}"/>
    <x:cellStyle name="Date" xfId="69" xr:uid="{D936A3E0-24A0-4AA6-9EF3-912DA78C665D}"/>
    <x:cellStyle name="Entry 1A" xfId="70" xr:uid="{F84026B3-0C40-449E-A2F6-4146E24E74E9}"/>
    <x:cellStyle name="Entry 1B" xfId="71" xr:uid="{0E9A2983-981F-4B27-8B98-A132C8C049B4}"/>
    <x:cellStyle name="Explanatory Text" xfId="28" builtinId="53" hidden="1"/>
    <x:cellStyle name="Explanatory text" xfId="57" xr:uid="{414A1772-8CC8-46DC-AEA7-79463BA6E0C7}"/>
    <x:cellStyle name="Formula" xfId="6" xr:uid="{8C1E3545-93D1-4558-B1AD-D3F57361A9AD}"/>
    <x:cellStyle name="Formula 2" xfId="96" xr:uid="{6E81A4DE-5E35-4C15-A41D-8701133D9482}"/>
    <x:cellStyle name="Good" xfId="18" builtinId="26" hidden="1"/>
    <x:cellStyle name="Header 1" xfId="3" xr:uid="{B1AD61E6-32B7-402A-9B3A-8FB73EA82B53}"/>
    <x:cellStyle name="Header 1 2" xfId="72" xr:uid="{571183F3-9C9B-455A-92C3-4F9542FE2982}"/>
    <x:cellStyle name="Header Company" xfId="73" xr:uid="{63B3CE6A-E40D-4648-ABD8-95A24EF1FE20}"/>
    <x:cellStyle name="Header Text" xfId="56" xr:uid="{DE31B8C5-3581-46BA-8B0A-F7A4DF274FC6}"/>
    <x:cellStyle name="Header Version" xfId="74" xr:uid="{3476F581-4A95-4676-932F-162C23AAA105}"/>
    <x:cellStyle name="Heading (guidelines)" xfId="98" xr:uid="{1CD1D7A6-2414-45FE-99D9-D0CCC14774B9}"/>
    <x:cellStyle name="Heading 1" xfId="14" builtinId="16" hidden="1"/>
    <x:cellStyle name="Heading 1" xfId="75" builtinId="16" customBuiltin="1"/>
    <x:cellStyle name="Heading 1 2" xfId="108" xr:uid="{8A980601-9C24-4AB8-A313-2081AC2CDE68}"/>
    <x:cellStyle name="Heading 1-noindex" xfId="76" xr:uid="{25A1F0AB-7177-4790-B905-F4E9E9B8731F}"/>
    <x:cellStyle name="Heading 2" xfId="15" builtinId="17" hidden="1"/>
    <x:cellStyle name="Heading 3" xfId="16" builtinId="18" hidden="1"/>
    <x:cellStyle name="Heading 3" xfId="55" builtinId="18"/>
    <x:cellStyle name="Heading 3 2" xfId="77" xr:uid="{EEB46B15-26D6-4617-A34C-F171363A86A8}"/>
    <x:cellStyle name="Heading 3 Centre" xfId="61" xr:uid="{21180A53-582D-4859-AA80-124219D3E89B}"/>
    <x:cellStyle name="Heading 3 Centre 2" xfId="78" xr:uid="{7F715960-08BE-4114-AA1F-5F5B3FE2A5F8}"/>
    <x:cellStyle name="Heading 4" xfId="17" builtinId="19" hidden="1"/>
    <x:cellStyle name="Heading1" xfId="59" xr:uid="{BC904FC7-C1F2-4B3A-BB1A-4AFA263075CB}"/>
    <x:cellStyle name="Heading2" xfId="63" xr:uid="{97050B6C-94BC-46DC-9995-CF3ECF3B6DA7}"/>
    <x:cellStyle name="Heading3" xfId="79" xr:uid="{CF955A7D-9D64-4C89-B49F-C3BD60637970}"/>
    <x:cellStyle name="Hyperlink" xfId="8" builtinId="8" hidden="1" customBuiltin="1"/>
    <x:cellStyle name="Hyperlink" xfId="80" builtinId="8" customBuiltin="1"/>
    <x:cellStyle name="Input" xfId="21" builtinId="20" hidden="1"/>
    <x:cellStyle name="Label 2a" xfId="103" xr:uid="{86DDDD2F-680B-4B5A-B4DF-676B33A2B52D}"/>
    <x:cellStyle name="Label 2a merge" xfId="81" xr:uid="{77715B8C-41AC-4567-BCD3-52BC6C4459A1}"/>
    <x:cellStyle name="Label 2b" xfId="105" xr:uid="{7A3F04E2-6B1E-48FE-BEE3-600005B9FC27}"/>
    <x:cellStyle name="Label 2b merged" xfId="82" xr:uid="{0179A345-DEC5-4279-9B48-A83BA901DE0F}"/>
    <x:cellStyle name="Label2a Merge Centred" xfId="60" xr:uid="{0113BFD1-AFD9-4193-A118-17FC4A8C5C78}"/>
    <x:cellStyle name="Link" xfId="110" xr:uid="{34C31655-7277-4AE0-87CD-938FF40F83D8}"/>
    <x:cellStyle name="Linked Cell" xfId="24" builtinId="24" hidden="1"/>
    <x:cellStyle name="Major Heading" xfId="83" xr:uid="{640ABE0C-74C3-4B6E-8A25-9CE2DADC6065}"/>
    <x:cellStyle name="Neutral" xfId="20" builtinId="28" hidden="1"/>
    <x:cellStyle name="Normal" xfId="0" builtinId="0"/>
    <x:cellStyle name="Normal 2" xfId="64" xr:uid="{A538CB7F-9B61-411D-86D9-BDFAA079EB19}"/>
    <x:cellStyle name="Normal 4" xfId="84" xr:uid="{E03801CD-6A00-4D49-8C94-85DD2E74A6D8}"/>
    <x:cellStyle name="Normal 9" xfId="102" xr:uid="{6C2ACE58-8633-4CFE-A177-73E3D7A20F08}"/>
    <x:cellStyle name="Note" xfId="27" builtinId="10" hidden="1"/>
    <x:cellStyle name="Output" xfId="22" builtinId="21" hidden="1"/>
    <x:cellStyle name="Percent" xfId="10" builtinId="5"/>
    <x:cellStyle name="Percent [0]" xfId="93" xr:uid="{FA9BED12-948D-4393-8546-A77FE6794BFC}"/>
    <x:cellStyle name="Row Ref" xfId="85" xr:uid="{BF8FC1B5-01F3-4BBA-BA2B-7169503FC4B0}"/>
    <x:cellStyle name="Sch_TItle" xfId="2" xr:uid="{71227A0B-29E6-42A1-A1FD-403D970755A4}"/>
    <x:cellStyle name="Sub Heading" xfId="86" xr:uid="{777E8C91-0621-44C6-B6CA-2807760B532F}"/>
    <x:cellStyle name="Sub Heading 2" xfId="87" xr:uid="{8BEC451D-9911-4F1A-84A0-A58E8DA015F9}"/>
    <x:cellStyle name="Table Heading Centred" xfId="88" xr:uid="{32BAA6F1-8147-47B3-AB2B-0A8929CD94FB}"/>
    <x:cellStyle name="table_headers" xfId="4" xr:uid="{2CC3DA7D-562E-4D83-916C-2AFAA3B0C481}"/>
    <x:cellStyle name="table_headers 2" xfId="99" xr:uid="{8CA33663-4606-4102-AAF8-23EA77282815}"/>
    <x:cellStyle name="Text" xfId="54" xr:uid="{34B63056-D0EC-4393-87E8-5F5F2E57DF37}"/>
    <x:cellStyle name="Text 2" xfId="100" xr:uid="{5BEACDF0-9CD3-416A-80CD-8242782DD918}"/>
    <x:cellStyle name="Text Italic" xfId="89" xr:uid="{E0BE5F8A-EC31-4EFA-B949-9884F1A8836A}"/>
    <x:cellStyle name="Text Merged LJust" xfId="90" xr:uid="{1F732965-DF9B-47FD-85F8-7AA32FF64828}"/>
    <x:cellStyle name="Title" xfId="13" builtinId="15" hidden="1"/>
    <x:cellStyle name="Top rows" xfId="91" xr:uid="{86FF9953-3B6F-4679-A410-FE5066ADDAFD}"/>
    <x:cellStyle name="Total" xfId="29" builtinId="25" hidden="1"/>
    <x:cellStyle name="Warning Text" xfId="26" builtinId="11" hidden="1"/>
  </x:cellStyles>
  <x:dxfs count="354">
    <x:dxf>
      <x:fill>
        <x:patternFill>
          <x:bgColor rgb="FFFF0000"/>
        </x:patternFill>
      </x:fill>
    </x:dxf>
    <x:dxf>
      <x:fill>
        <x:patternFill>
          <x:bgColor rgb="FFFF0000"/>
        </x:patternFill>
      </x:fill>
    </x:dxf>
    <x:dxf>
      <x:fill>
        <x:patternFill>
          <x:bgColor rgb="FFFF0000"/>
        </x:patternFill>
      </x:fill>
    </x:dxf>
    <x:dxf>
      <x:fill>
        <x:patternFill>
          <x:bgColor rgb="FFFF0000"/>
        </x:patternFill>
      </x:fill>
    </x:dxf>
    <x:dxf>
      <x:fill>
        <x:patternFill>
          <x:bgColor rgb="FFFF0000"/>
        </x:patternFill>
      </x:fill>
    </x:dxf>
    <x:dxf>
      <x:fill>
        <x:patternFill>
          <x:bgColor rgb="FFFF0000"/>
        </x:patternFill>
      </x:fill>
    </x:dxf>
    <x:dxf>
      <x:fill>
        <x:patternFill>
          <x:bgColor rgb="FFFF0000"/>
        </x:patternFill>
      </x:fill>
    </x:dxf>
    <x:dxf>
      <x:fill>
        <x:patternFill>
          <x:bgColor rgb="FFFF0000"/>
        </x:patternFill>
      </x:fill>
    </x:dxf>
    <x:dxf>
      <x:fill>
        <x:patternFill>
          <x:bgColor rgb="FFFF0000"/>
        </x:patternFill>
      </x:fill>
    </x:dxf>
    <x:dxf>
      <x:font>
        <x:b/>
      </x:font>
      <x:alignment horizontal="center" vertical="center" textRotation="0" wrapText="0" indent="0" justifyLastLine="0" shrinkToFit="0" readingOrder="0"/>
    </x:dxf>
    <x:dxf>
      <x:numFmt numFmtId="178" formatCode="#,##0.0\ ;\(#,##0.0\);\-"/>
    </x:dxf>
    <x:dxf>
      <x:numFmt numFmtId="178" formatCode="#,##0.0\ ;\(#,##0.0\);\-"/>
    </x:dxf>
    <x:dxf>
      <x:numFmt numFmtId="179" formatCode="#,##0.00%;\(#,##0.00%\);\-"/>
    </x:dxf>
    <x:dxf>
      <x:numFmt numFmtId="179" formatCode="#,##0.00%;\(#,##0.00%\);\-"/>
    </x:dxf>
    <x:dxf>
      <x:font>
        <x:b/>
      </x:font>
      <x:alignment horizontal="center" vertical="center" textRotation="0" wrapText="0" indent="0" justifyLastLine="0" shrinkToFit="0" readingOrder="0"/>
    </x:dxf>
    <x:dxf>
      <x:numFmt numFmtId="186" formatCode="#,##0.000;\(#,##0.000\);\-"/>
    </x:dxf>
    <x:dxf>
      <x:font>
        <x:b val="0"/>
        <x:strike val="0"/>
        <x:outline val="0"/>
        <x:shadow val="0"/>
        <x:u val="none"/>
        <x:vertAlign val="baseline"/>
        <x:sz val="11"/>
        <x:color auto="1"/>
        <x:name val="Calibri"/>
        <x:family val="2"/>
        <x:scheme val="minor"/>
      </x:font>
    </x:dxf>
    <x:dxf>
      <x:numFmt numFmtId="187" formatCode="#,##0.00\ ;\(#,##0.00\);\-"/>
    </x:dxf>
    <x:dxf>
      <x:numFmt numFmtId="188" formatCode="#,##0.000\ ;\(#,##0.000\);\-"/>
    </x:dxf>
    <x:dxf>
      <x:numFmt numFmtId="187" formatCode="#,##0.00\ ;\(#,##0.00\);\-"/>
    </x:dxf>
    <x:dxf>
      <x:numFmt numFmtId="0" formatCode="General"/>
    </x:dxf>
    <x:dxf>
      <x:font>
        <x:i val="0"/>
      </x:font>
    </x:dxf>
    <x:dxf>
      <x:font>
        <x:b val="0"/>
        <x:strike val="0"/>
        <x:outline val="0"/>
        <x:shadow val="0"/>
        <x:u val="none"/>
        <x:vertAlign val="baseline"/>
        <x:sz val="11"/>
        <x:color auto="1"/>
        <x:name val="Calibri"/>
        <x:family val="2"/>
        <x:scheme val="minor"/>
      </x:font>
    </x:dxf>
    <x:dxf>
      <x:alignment horizontal="center" vertical="center" textRotation="0" wrapText="1" indent="0" justifyLastLine="0" shrinkToFit="0" readingOrder="0"/>
    </x:dxf>
    <x:dxf>
      <x:numFmt numFmtId="181" formatCode="#,##0%\ ;\(#,##0%\);\-"/>
    </x:dxf>
    <x:dxf>
      <x:font>
        <x:i val="0"/>
      </x:font>
    </x:dxf>
    <x:dxf>
      <x:font>
        <x:b val="0"/>
        <x:strike val="0"/>
        <x:outline val="0"/>
        <x:shadow val="0"/>
        <x:u val="none"/>
        <x:vertAlign val="baseline"/>
        <x:sz val="11"/>
        <x:color auto="1"/>
        <x:name val="Calibri"/>
        <x:family val="2"/>
        <x:scheme val="minor"/>
      </x:font>
    </x:dxf>
    <x:dxf>
      <x:numFmt numFmtId="172" formatCode="#,##0\ ;\(#,##0\);\-"/>
    </x:dxf>
    <x:dxf>
      <x:font>
        <x:b val="0"/>
        <x:i val="0"/>
        <x:strike val="0"/>
        <x:condense val="0"/>
        <x:extend val="0"/>
        <x:outline val="0"/>
        <x:shadow val="0"/>
        <x:u val="none"/>
        <x:vertAlign val="baseline"/>
        <x:sz val="11"/>
        <x:color theme="1"/>
        <x:name val="Calibri"/>
        <x:family val="2"/>
        <x:scheme val="minor"/>
      </x:font>
    </x:dxf>
    <x:dxf>
      <x:font>
        <x:b val="0"/>
        <x:strike val="0"/>
        <x:outline val="0"/>
        <x:shadow val="0"/>
        <x:u val="none"/>
        <x:vertAlign val="baseline"/>
        <x:sz val="11"/>
        <x:color auto="1"/>
        <x:name val="Calibri"/>
        <x:family val="2"/>
        <x:scheme val="minor"/>
      </x:font>
    </x:dxf>
    <x:dxf>
      <x:border outline="0">
        <x:bottom style="thin">
          <x:color rgb="FF68B7BF"/>
        </x:bottom>
      </x:border>
    </x:dxf>
    <x:dxf>
      <x:font>
        <x:b/>
        <x:i val="0"/>
        <x:strike val="0"/>
        <x:condense val="0"/>
        <x:extend val="0"/>
        <x:outline val="0"/>
        <x:shadow val="0"/>
        <x:u val="none"/>
        <x:vertAlign val="baseline"/>
        <x:sz val="11"/>
        <x:color theme="0"/>
        <x:name val="Calibri"/>
        <x:family val="2"/>
        <x:scheme val="minor"/>
      </x:font>
      <x:fill>
        <x:patternFill patternType="solid">
          <x:fgColor rgb="FF2E666C"/>
          <x:bgColor rgb="FF2E666C"/>
        </x:patternFill>
      </x:fill>
      <x:alignment horizontal="center" vertical="center" textRotation="0" wrapText="0" indent="0" justifyLastLine="0" shrinkToFit="0" readingOrder="0"/>
    </x:dxf>
    <x:dxf>
      <x:numFmt numFmtId="172" formatCode="#,##0\ ;\(#,##0\);\-"/>
    </x:dxf>
    <x:dxf>
      <x:font>
        <x:i val="0"/>
      </x:font>
    </x:dxf>
    <x:dxf>
      <x:font>
        <x:b val="0"/>
        <x:strike val="0"/>
        <x:outline val="0"/>
        <x:shadow val="0"/>
        <x:u val="none"/>
        <x:vertAlign val="baseline"/>
        <x:sz val="11"/>
        <x:color auto="1"/>
        <x:name val="Calibri"/>
        <x:family val="2"/>
        <x:scheme val="minor"/>
      </x:font>
    </x:dxf>
    <x:dxf>
      <x:font>
        <x:b val="0"/>
        <x:strike val="0"/>
        <x:outline val="0"/>
        <x:shadow val="0"/>
        <x:u val="none"/>
        <x:vertAlign val="baseline"/>
        <x:sz val="11"/>
        <x:color auto="1"/>
        <x:name val="Calibri"/>
        <x:family val="2"/>
        <x:scheme val="minor"/>
      </x:font>
    </x:dxf>
    <x:dxf>
      <x:numFmt numFmtId="176" formatCode="_(* #,##0_);_(* \(#,##0\);_(* &quot;-&quot;??_);_(@_)"/>
    </x:dxf>
    <x:dxf>
      <x:font>
        <x:b val="0"/>
        <x:strike val="0"/>
        <x:outline val="0"/>
        <x:shadow val="0"/>
        <x:u val="none"/>
        <x:vertAlign val="baseline"/>
        <x:sz val="11"/>
        <x:color auto="1"/>
        <x:name val="Calibri"/>
        <x:family val="2"/>
        <x:scheme val="minor"/>
      </x:font>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font>
        <x:b val="0"/>
        <x:strike val="0"/>
        <x:outline val="0"/>
        <x:shadow val="0"/>
        <x:u val="none"/>
        <x:vertAlign val="baseline"/>
        <x:sz val="11"/>
        <x:color auto="1"/>
        <x:name val="Calibri"/>
        <x:family val="2"/>
        <x:scheme val="minor"/>
      </x:font>
    </x:dxf>
    <x:dxf>
      <x:numFmt numFmtId="172" formatCode="#,##0\ ;\(#,##0\);\-"/>
    </x:dxf>
    <x:dxf>
      <x:numFmt numFmtId="172" formatCode="#,##0\ ;\(#,##0\);\-"/>
    </x:dxf>
    <x:dxf>
      <x:numFmt numFmtId="172" formatCode="#,##0\ ;\(#,##0\);\-"/>
    </x:dxf>
    <x:dxf>
      <x:numFmt numFmtId="172" formatCode="#,##0\ ;\(#,##0\);\-"/>
    </x:dxf>
    <x:dxf>
      <x:font>
        <x:b val="0"/>
        <x:strike val="0"/>
        <x:outline val="0"/>
        <x:shadow val="0"/>
        <x:u val="none"/>
        <x:vertAlign val="baseline"/>
        <x:sz val="11"/>
        <x:color auto="1"/>
        <x:name val="Calibri"/>
        <x:family val="2"/>
        <x:scheme val="minor"/>
      </x:font>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6" formatCode="_(* #,##0_);_(* \(#,##0\);_(* &quot;-&quot;??_);_(@_)"/>
    </x:dxf>
    <x:dxf>
      <x:font>
        <x:b val="0"/>
        <x:strike val="0"/>
        <x:outline val="0"/>
        <x:shadow val="0"/>
        <x:u val="none"/>
        <x:vertAlign val="baseline"/>
        <x:sz val="11"/>
        <x:color auto="1"/>
        <x:name val="Calibri"/>
        <x:family val="2"/>
        <x:scheme val="minor"/>
      </x:font>
    </x:dxf>
    <x:dxf>
      <x:font>
        <x:b/>
        <x:i val="0"/>
        <x:strike val="0"/>
        <x:condense val="0"/>
        <x:extend val="0"/>
        <x:outline val="0"/>
        <x:shadow val="0"/>
        <x:u val="none"/>
        <x:vertAlign val="baseline"/>
        <x:sz val="11"/>
        <x:color theme="1"/>
        <x:name val="Calibri"/>
        <x:family val="2"/>
        <x:scheme val="minor"/>
      </x:font>
      <x:numFmt numFmtId="164" formatCode="&quot;$&quot;#,##0_);[Red]\(&quot;$&quot;#,##0\)"/>
      <x:alignment horizontal="center" vertical="center" textRotation="0" wrapText="1" indent="0" justifyLastLine="0" shrinkToFit="0" readingOrder="0"/>
    </x:dxf>
    <x:dxf>
      <x:font>
        <x:b val="0"/>
      </x:font>
    </x:dxf>
    <x:dxf>
      <x:font>
        <x:b val="0"/>
        <x:strike val="0"/>
        <x:outline val="0"/>
        <x:shadow val="0"/>
        <x:u val="none"/>
        <x:vertAlign val="baseline"/>
        <x:sz val="11"/>
        <x:color auto="1"/>
        <x:name val="Calibri"/>
        <x:family val="2"/>
        <x:scheme val="minor"/>
      </x:font>
    </x:dxf>
    <x:dxf>
      <x:numFmt numFmtId="172" formatCode="#,##0\ ;\(#,##0\);\-"/>
    </x:dxf>
    <x:dxf>
      <x:numFmt numFmtId="172" formatCode="#,##0\ ;\(#,##0\);\-"/>
    </x:dxf>
    <x:dxf>
      <x:font>
        <x:b val="0"/>
        <x:strike val="0"/>
        <x:outline val="0"/>
        <x:shadow val="0"/>
        <x:u val="none"/>
        <x:vertAlign val="baseline"/>
        <x:sz val="11"/>
        <x:color auto="1"/>
        <x:name val="Calibri"/>
        <x:family val="2"/>
        <x:scheme val="minor"/>
      </x:font>
    </x:dxf>
    <x:dxf>
      <x:font>
        <x:b/>
        <x:i val="0"/>
        <x:strike val="0"/>
        <x:condense val="0"/>
        <x:extend val="0"/>
        <x:outline val="0"/>
        <x:shadow val="0"/>
        <x:u val="none"/>
        <x:vertAlign val="baseline"/>
        <x:sz val="11"/>
        <x:color theme="1"/>
        <x:name val="Calibri"/>
        <x:family val="2"/>
        <x:scheme val="minor"/>
      </x:font>
      <x:numFmt numFmtId="164" formatCode="&quot;$&quot;#,##0_);[Red]\(&quot;$&quot;#,##0\)"/>
      <x:alignment horizontal="center" vertical="center" textRotation="0" wrapText="1" indent="0" justifyLastLine="0" shrinkToFit="0" readingOrder="0"/>
    </x:dxf>
    <x:dxf>
      <x:numFmt numFmtId="179" formatCode="#,##0.00%;\(#,##0.00%\);\-"/>
    </x:dxf>
    <x:dxf>
      <x:numFmt numFmtId="172" formatCode="#,##0\ ;\(#,##0\);\-"/>
    </x:dxf>
    <x:dxf>
      <x:numFmt numFmtId="172" formatCode="#,##0\ ;\(#,##0\);\-"/>
    </x:dxf>
    <x:dxf>
      <x:font>
        <x:b val="0"/>
        <x:strike val="0"/>
        <x:outline val="0"/>
        <x:shadow val="0"/>
        <x:u val="none"/>
        <x:vertAlign val="baseline"/>
        <x:sz val="11"/>
        <x:name val="Calibri"/>
        <x:family val="2"/>
        <x:scheme val="minor"/>
      </x:font>
    </x:dxf>
    <x:dxf>
      <x:font>
        <x:b/>
        <x:i val="0"/>
        <x:strike val="0"/>
        <x:condense val="0"/>
        <x:extend val="0"/>
        <x:outline val="0"/>
        <x:shadow val="0"/>
        <x:u val="none"/>
        <x:vertAlign val="baseline"/>
        <x:sz val="11"/>
        <x:color theme="1"/>
        <x:name val="Calibri"/>
        <x:family val="2"/>
        <x:scheme val="minor"/>
      </x:font>
      <x:numFmt numFmtId="164" formatCode="&quot;$&quot;#,##0_);[Red]\(&quot;$&quot;#,##0\)"/>
      <x:alignment horizontal="center" vertical="center" textRotation="0" wrapText="1" indent="0" justifyLastLine="0" shrinkToFit="0" readingOrder="0"/>
    </x:dxf>
    <x:dxf>
      <x:numFmt numFmtId="181" formatCode="#,##0%\ ;\(#,##0%\);\-"/>
    </x:dxf>
    <x:dxf>
      <x:numFmt numFmtId="172" formatCode="#,##0\ ;\(#,##0\);\-"/>
    </x:dxf>
    <x:dxf>
      <x:numFmt numFmtId="172" formatCode="#,##0\ ;\(#,##0\);\-"/>
    </x:dxf>
    <x:dxf>
      <x:font>
        <x:b val="0"/>
        <x:strike val="0"/>
        <x:outline val="0"/>
        <x:shadow val="0"/>
        <x:u val="none"/>
        <x:vertAlign val="baseline"/>
        <x:sz val="11"/>
        <x:color auto="1"/>
        <x:name val="Calibri"/>
        <x:family val="2"/>
        <x:scheme val="minor"/>
      </x:font>
    </x:dxf>
    <x:dxf>
      <x:font>
        <x:b/>
        <x:i val="0"/>
        <x:strike val="0"/>
        <x:condense val="0"/>
        <x:extend val="0"/>
        <x:outline val="0"/>
        <x:shadow val="0"/>
        <x:u val="none"/>
        <x:vertAlign val="baseline"/>
        <x:sz val="11"/>
        <x:color theme="1"/>
        <x:name val="Calibri"/>
        <x:family val="2"/>
        <x:scheme val="minor"/>
      </x:font>
      <x:numFmt numFmtId="164" formatCode="&quot;$&quot;#,##0_);[Red]\(&quot;$&quot;#,##0\)"/>
      <x:alignment horizontal="center" vertical="center" textRotation="0" wrapText="1" indent="0" justifyLastLine="0" shrinkToFit="0" readingOrder="0"/>
    </x:dxf>
    <x:dxf>
      <x:numFmt numFmtId="185" formatCode="#,##0%;\(#,##0%\);\-"/>
    </x:dxf>
    <x:dxf>
      <x:numFmt numFmtId="172" formatCode="#,##0\ ;\(#,##0\);\-"/>
    </x:dxf>
    <x:dxf>
      <x:numFmt numFmtId="172" formatCode="#,##0\ ;\(#,##0\);\-"/>
    </x:dxf>
    <x:dxf>
      <x:font>
        <x:b val="0"/>
        <x:strike val="0"/>
        <x:outline val="0"/>
        <x:shadow val="0"/>
        <x:u val="none"/>
        <x:vertAlign val="baseline"/>
        <x:sz val="11"/>
        <x:color auto="1"/>
        <x:name val="Calibri"/>
        <x:family val="2"/>
        <x:scheme val="minor"/>
      </x:font>
    </x:dxf>
    <x:dxf>
      <x:font>
        <x:b/>
        <x:i val="0"/>
        <x:strike val="0"/>
        <x:condense val="0"/>
        <x:extend val="0"/>
        <x:outline val="0"/>
        <x:shadow val="0"/>
        <x:u val="none"/>
        <x:vertAlign val="baseline"/>
        <x:sz val="11"/>
        <x:color theme="1"/>
        <x:name val="Calibri"/>
        <x:family val="2"/>
        <x:scheme val="minor"/>
      </x:font>
      <x:numFmt numFmtId="164" formatCode="&quot;$&quot;#,##0_);[Red]\(&quot;$&quot;#,##0\)"/>
      <x:alignment horizontal="center" vertical="center" textRotation="0" wrapText="1" indent="0" justifyLastLine="0" shrinkToFit="0" readingOrder="0"/>
    </x:dxf>
    <x:dxf>
      <x:numFmt numFmtId="185" formatCode="#,##0%;\(#,##0%\);\-"/>
    </x:dxf>
    <x:dxf>
      <x:numFmt numFmtId="172" formatCode="#,##0\ ;\(#,##0\);\-"/>
    </x:dxf>
    <x:dxf>
      <x:numFmt numFmtId="172" formatCode="#,##0\ ;\(#,##0\);\-"/>
    </x:dxf>
    <x:dxf>
      <x:font>
        <x:b val="0"/>
        <x:strike val="0"/>
        <x:outline val="0"/>
        <x:shadow val="0"/>
        <x:u val="none"/>
        <x:vertAlign val="baseline"/>
        <x:sz val="11"/>
        <x:color auto="1"/>
        <x:name val="Calibri"/>
        <x:family val="2"/>
        <x:scheme val="minor"/>
      </x:font>
    </x:dxf>
    <x:dxf>
      <x:numFmt numFmtId="172" formatCode="#,##0\ ;\(#,##0\);\-"/>
    </x:dxf>
    <x:dxf>
      <x:font>
        <x:b/>
        <x:i val="0"/>
        <x:strike val="0"/>
        <x:condense val="0"/>
        <x:extend val="0"/>
        <x:outline val="0"/>
        <x:shadow val="0"/>
        <x:u val="none"/>
        <x:vertAlign val="baseline"/>
        <x:sz val="11"/>
        <x:color theme="1"/>
        <x:name val="Calibri"/>
        <x:family val="2"/>
        <x:scheme val="minor"/>
      </x:font>
      <x:alignment horizontal="center" vertical="center" textRotation="0" wrapText="0" indent="0" justifyLastLine="0" shrinkToFit="0" readingOrder="0"/>
    </x:dxf>
    <x:dxf>
      <x:numFmt numFmtId="172" formatCode="#,##0\ ;\(#,##0\);\-"/>
    </x:dxf>
    <x:dxf>
      <x:font>
        <x:b val="0"/>
        <x:strike val="0"/>
        <x:outline val="0"/>
        <x:shadow val="0"/>
        <x:u val="none"/>
        <x:vertAlign val="baseline"/>
        <x:sz val="11"/>
        <x:color auto="1"/>
        <x:name val="Calibri"/>
        <x:family val="2"/>
        <x:scheme val="minor"/>
      </x:font>
    </x:dxf>
    <x:dxf>
      <x:font>
        <x:b/>
        <x:i val="0"/>
        <x:strike val="0"/>
        <x:condense val="0"/>
        <x:extend val="0"/>
        <x:outline val="0"/>
        <x:shadow val="0"/>
        <x:u val="none"/>
        <x:vertAlign val="baseline"/>
        <x:sz val="11"/>
        <x:color theme="1"/>
        <x:name val="Calibri"/>
        <x:family val="2"/>
        <x:scheme val="minor"/>
      </x:font>
      <x:alignment horizontal="center" vertical="center" textRotation="0" wrapText="0" indent="0" justifyLastLine="0" shrinkToFit="0" readingOrder="0"/>
    </x:dxf>
    <x:dxf>
      <x:font>
        <x:b val="0"/>
        <x:strike val="0"/>
        <x:outline val="0"/>
        <x:shadow val="0"/>
        <x:u val="none"/>
        <x:vertAlign val="baseline"/>
        <x:sz val="11"/>
        <x:color auto="1"/>
        <x:name val="Calibri"/>
        <x:family val="2"/>
        <x:scheme val="minor"/>
      </x:font>
    </x:dxf>
    <x:dxf>
      <x:font>
        <x:b/>
        <x:i val="0"/>
        <x:strike val="0"/>
        <x:condense val="0"/>
        <x:extend val="0"/>
        <x:outline val="0"/>
        <x:shadow val="0"/>
        <x:u val="none"/>
        <x:vertAlign val="baseline"/>
        <x:sz val="11"/>
        <x:color theme="1"/>
        <x:name val="Calibri"/>
        <x:family val="2"/>
        <x:scheme val="minor"/>
      </x:font>
      <x:alignment horizontal="center" vertical="center" textRotation="0" wrapText="0" indent="0" justifyLastLine="0" shrinkToFit="0" readingOrder="0"/>
    </x:dxf>
    <x:dxf>
      <x:numFmt numFmtId="172" formatCode="#,##0\ ;\(#,##0\);\-"/>
    </x:dxf>
    <x:dxf>
      <x:font>
        <x:b val="0"/>
        <x:i val="0"/>
        <x:strike val="0"/>
        <x:condense val="0"/>
        <x:extend val="0"/>
        <x:outline val="0"/>
        <x:shadow val="0"/>
        <x:u val="none"/>
        <x:vertAlign val="baseline"/>
        <x:sz val="11"/>
        <x:color auto="1"/>
        <x:name val="Calibri"/>
        <x:family val="2"/>
        <x:scheme val="minor"/>
      </x:font>
      <x:fill>
        <x:patternFill patternType="none">
          <x:fgColor indexed="64"/>
          <x:bgColor indexed="65"/>
        </x:patternFill>
      </x:fill>
      <x:protection locked="0" hidden="0"/>
    </x:dxf>
    <x:dxf>
      <x:border outline="0">
        <x:left style="thin">
          <x:color indexed="64"/>
        </x:left>
      </x:border>
    </x:dxf>
    <x:dxf>
      <x:font>
        <x:b/>
        <x:i val="0"/>
        <x:strike val="0"/>
        <x:condense val="0"/>
        <x:extend val="0"/>
        <x:outline val="0"/>
        <x:shadow val="0"/>
        <x:u val="none"/>
        <x:vertAlign val="baseline"/>
        <x:sz val="11"/>
        <x:color theme="1"/>
        <x:name val="Calibri"/>
        <x:family val="2"/>
        <x:scheme val="minor"/>
      </x:font>
      <x:alignment horizontal="center" vertical="center" textRotation="0" wrapText="0" indent="0" justifyLastLine="0" shrinkToFit="0" readingOrder="0"/>
    </x:dxf>
    <x:dxf>
      <x:numFmt numFmtId="172" formatCode="#,##0\ ;\(#,##0\);\-"/>
    </x:dxf>
    <x:dxf>
      <x:font>
        <x:b val="0"/>
        <x:strike val="0"/>
        <x:outline val="0"/>
        <x:shadow val="0"/>
        <x:u val="none"/>
        <x:vertAlign val="baseline"/>
        <x:sz val="11"/>
        <x:color auto="1"/>
        <x:name val="Calibri"/>
        <x:family val="2"/>
        <x:scheme val="minor"/>
      </x:font>
    </x:dxf>
    <x:dxf>
      <x:font>
        <x:b/>
        <x:i val="0"/>
        <x:strike val="0"/>
        <x:condense val="0"/>
        <x:extend val="0"/>
        <x:outline val="0"/>
        <x:shadow val="0"/>
        <x:u val="none"/>
        <x:vertAlign val="baseline"/>
        <x:sz val="11"/>
        <x:color theme="1"/>
        <x:name val="Calibri"/>
        <x:family val="2"/>
        <x:scheme val="minor"/>
      </x:font>
      <x:alignment horizontal="center" vertical="center" textRotation="0" wrapText="0" indent="0" justifyLastLine="0" shrinkToFit="0" readingOrder="0"/>
    </x:dxf>
    <x:dxf>
      <x:numFmt numFmtId="172" formatCode="#,##0\ ;\(#,##0\);\-"/>
    </x:dxf>
    <x:dxf>
      <x:font>
        <x:b val="0"/>
        <x:strike val="0"/>
        <x:outline val="0"/>
        <x:shadow val="0"/>
        <x:u val="none"/>
        <x:vertAlign val="baseline"/>
        <x:sz val="11"/>
        <x:color auto="1"/>
        <x:name val="Calibri"/>
        <x:family val="2"/>
        <x:scheme val="minor"/>
      </x:font>
    </x:dxf>
    <x:dxf>
      <x:font>
        <x:b/>
        <x:i val="0"/>
        <x:strike val="0"/>
        <x:condense val="0"/>
        <x:extend val="0"/>
        <x:outline val="0"/>
        <x:shadow val="0"/>
        <x:u val="none"/>
        <x:vertAlign val="baseline"/>
        <x:sz val="11"/>
        <x:color theme="1"/>
        <x:name val="Calibri"/>
        <x:family val="2"/>
        <x:scheme val="minor"/>
      </x:font>
      <x:alignment horizontal="center" vertical="center" textRotation="0" wrapText="0" indent="0" justifyLastLine="0" shrinkToFit="0" readingOrder="0"/>
    </x:dxf>
    <x:dxf>
      <x:numFmt numFmtId="172" formatCode="#,##0\ ;\(#,##0\);\-"/>
    </x:dxf>
    <x:dxf>
      <x:font>
        <x:i/>
      </x:font>
    </x:dxf>
    <x:dxf>
      <x:font>
        <x:b val="0"/>
        <x:strike val="0"/>
        <x:outline val="0"/>
        <x:shadow val="0"/>
        <x:u val="none"/>
        <x:vertAlign val="baseline"/>
        <x:sz val="11"/>
        <x:color auto="1"/>
        <x:name val="Calibri"/>
        <x:family val="2"/>
        <x:scheme val="minor"/>
      </x:font>
    </x:dxf>
    <x:dxf>
      <x:font>
        <x:b/>
        <x:i val="0"/>
        <x:strike val="0"/>
        <x:condense val="0"/>
        <x:extend val="0"/>
        <x:outline val="0"/>
        <x:shadow val="0"/>
        <x:u val="none"/>
        <x:vertAlign val="baseline"/>
        <x:sz val="11"/>
        <x:color theme="1"/>
        <x:name val="Calibri"/>
        <x:family val="2"/>
        <x:scheme val="minor"/>
      </x:font>
      <x:alignment horizontal="center" vertical="center" textRotation="0" wrapText="0" indent="0" justifyLastLine="0" shrinkToFit="0" readingOrder="0"/>
    </x:dxf>
    <x:dxf>
      <x:numFmt numFmtId="172" formatCode="#,##0\ ;\(#,##0\);\-"/>
    </x:dxf>
    <x:dxf>
      <x:font>
        <x:b val="0"/>
        <x:strike val="0"/>
        <x:outline val="0"/>
        <x:shadow val="0"/>
        <x:u val="none"/>
        <x:vertAlign val="baseline"/>
        <x:sz val="11"/>
        <x:color auto="1"/>
        <x:name val="Calibri"/>
        <x:family val="2"/>
        <x:scheme val="minor"/>
      </x:font>
    </x:dxf>
    <x:dxf>
      <x:font>
        <x:b/>
        <x:i val="0"/>
        <x:strike val="0"/>
        <x:condense val="0"/>
        <x:extend val="0"/>
        <x:outline val="0"/>
        <x:shadow val="0"/>
        <x:u val="none"/>
        <x:vertAlign val="baseline"/>
        <x:sz val="11"/>
        <x:color theme="1"/>
        <x:name val="Calibri"/>
        <x:family val="2"/>
        <x:scheme val="minor"/>
      </x:font>
      <x:alignment horizontal="center" vertical="center" textRotation="0" wrapText="0" indent="0" justifyLastLine="0" shrinkToFit="0" readingOrder="0"/>
    </x:dxf>
    <x:dxf>
      <x:numFmt numFmtId="172" formatCode="#,##0\ ;\(#,##0\);\-"/>
    </x:dxf>
    <x:dxf>
      <x:font>
        <x:b val="0"/>
        <x:strike val="0"/>
        <x:outline val="0"/>
        <x:shadow val="0"/>
        <x:u val="none"/>
        <x:vertAlign val="baseline"/>
        <x:sz val="11"/>
        <x:color auto="1"/>
        <x:name val="Calibri"/>
        <x:family val="2"/>
        <x:scheme val="minor"/>
      </x:font>
    </x:dxf>
    <x:dxf>
      <x:font>
        <x:b/>
        <x:i val="0"/>
        <x:strike val="0"/>
        <x:condense val="0"/>
        <x:extend val="0"/>
        <x:outline val="0"/>
        <x:shadow val="0"/>
        <x:u val="none"/>
        <x:vertAlign val="baseline"/>
        <x:sz val="11"/>
        <x:color theme="1"/>
        <x:name val="Calibri"/>
        <x:family val="2"/>
        <x:scheme val="minor"/>
      </x:font>
      <x:alignment horizontal="center" vertical="center" textRotation="0" wrapText="0" indent="0" justifyLastLine="0" shrinkToFit="0" readingOrder="0"/>
    </x:dxf>
    <x:dxf>
      <x:numFmt numFmtId="183" formatCode="#,##0;\(#,##0\);\-"/>
    </x:dxf>
    <x:dxf>
      <x:numFmt numFmtId="183" formatCode="#,##0;\(#,##0\);\-"/>
    </x:dxf>
    <x:dxf>
      <x:font>
        <x:b val="0"/>
        <x:strike val="0"/>
        <x:outline val="0"/>
        <x:shadow val="0"/>
        <x:u val="none"/>
        <x:vertAlign val="baseline"/>
        <x:sz val="11"/>
        <x:color auto="1"/>
        <x:name val="Calibri"/>
        <x:family val="2"/>
        <x:scheme val="minor"/>
      </x:font>
    </x:dxf>
    <x:dxf>
      <x:font>
        <x:b/>
        <x:i val="0"/>
        <x:strike val="0"/>
        <x:condense val="0"/>
        <x:extend val="0"/>
        <x:outline val="0"/>
        <x:shadow val="0"/>
        <x:u val="none"/>
        <x:vertAlign val="baseline"/>
        <x:sz val="11"/>
        <x:color theme="1"/>
        <x:name val="Calibri"/>
        <x:family val="2"/>
        <x:scheme val="minor"/>
      </x:font>
      <x:alignment horizontal="center" vertical="center" textRotation="0" wrapText="0" indent="0" justifyLastLine="0" shrinkToFit="0" readingOrder="0"/>
    </x:dxf>
    <x:dxf>
      <x:numFmt numFmtId="172" formatCode="#,##0\ ;\(#,##0\);\-"/>
    </x:dxf>
    <x:dxf>
      <x:font>
        <x:i/>
      </x:font>
    </x:dxf>
    <x:dxf>
      <x:font>
        <x:b val="0"/>
      </x:font>
    </x:dxf>
    <x:dxf>
      <x:font>
        <x:b/>
        <x:i val="0"/>
        <x:strike val="0"/>
        <x:condense val="0"/>
        <x:extend val="0"/>
        <x:outline val="0"/>
        <x:shadow val="0"/>
        <x:u val="none"/>
        <x:vertAlign val="baseline"/>
        <x:sz val="11"/>
        <x:color theme="1"/>
        <x:name val="Calibri"/>
        <x:family val="2"/>
        <x:scheme val="minor"/>
      </x:font>
      <x:alignment horizontal="center" vertical="center" textRotation="0" wrapText="0" indent="0" justifyLastLine="0" shrinkToFit="0" readingOrder="0"/>
    </x:dxf>
    <x:dxf>
      <x:numFmt numFmtId="172" formatCode="#,##0\ ;\(#,##0\);\-"/>
    </x:dxf>
    <x:dxf>
      <x:font>
        <x:b val="0"/>
        <x:strike val="0"/>
        <x:outline val="0"/>
        <x:shadow val="0"/>
        <x:u val="none"/>
        <x:vertAlign val="baseline"/>
        <x:sz val="11"/>
        <x:color auto="1"/>
        <x:name val="Calibri"/>
        <x:family val="2"/>
        <x:scheme val="minor"/>
      </x:font>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30" formatCode="@"/>
    </x:dxf>
    <x:dxf>
      <x:numFmt numFmtId="30" formatCode="@"/>
    </x:dxf>
    <x:dxf>
      <x:numFmt numFmtId="30" formatCode="@"/>
    </x:dxf>
    <x:dxf>
      <x:numFmt numFmtId="30" formatCode="@"/>
    </x:dxf>
    <x:dxf>
      <x:font>
        <x:b val="0"/>
        <x:strike val="0"/>
        <x:outline val="0"/>
        <x:shadow val="0"/>
        <x:u val="none"/>
        <x:vertAlign val="baseline"/>
        <x:sz val="11"/>
        <x:color auto="1"/>
        <x:name val="Calibri"/>
        <x:family val="2"/>
        <x:scheme val="minor"/>
      </x:font>
    </x:dxf>
    <x:dxf>
      <x:font>
        <x:b/>
        <x:i val="0"/>
        <x:strike val="0"/>
        <x:condense val="0"/>
        <x:extend val="0"/>
        <x:outline val="0"/>
        <x:shadow val="0"/>
        <x:u val="none"/>
        <x:vertAlign val="baseline"/>
        <x:sz val="11"/>
        <x:color theme="1"/>
        <x:name val="Calibri"/>
        <x:family val="2"/>
        <x:scheme val="minor"/>
      </x:font>
      <x:alignment horizontal="center" vertical="center" textRotation="0" wrapText="0" indent="0" justifyLastLine="0" shrinkToFit="0" readingOrder="0"/>
    </x:dxf>
    <x:dxf>
      <x:numFmt numFmtId="172" formatCode="#,##0\ ;\(#,##0\);\-"/>
    </x:dxf>
    <x:dxf>
      <x:font>
        <x:b val="0"/>
        <x:strike val="0"/>
        <x:outline val="0"/>
        <x:shadow val="0"/>
        <x:u val="none"/>
        <x:vertAlign val="baseline"/>
        <x:sz val="11"/>
        <x:color auto="1"/>
        <x:name val="Calibri"/>
        <x:family val="2"/>
        <x:scheme val="minor"/>
      </x:font>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30" formatCode="@"/>
    </x:dxf>
    <x:dxf>
      <x:numFmt numFmtId="30" formatCode="@"/>
    </x:dxf>
    <x:dxf>
      <x:numFmt numFmtId="30" formatCode="@"/>
    </x:dxf>
    <x:dxf>
      <x:numFmt numFmtId="30" formatCode="@"/>
    </x:dxf>
    <x:dxf>
      <x:font>
        <x:b val="0"/>
        <x:strike val="0"/>
        <x:outline val="0"/>
        <x:shadow val="0"/>
        <x:u val="none"/>
        <x:vertAlign val="baseline"/>
        <x:sz val="11"/>
        <x:color auto="1"/>
        <x:name val="Calibri"/>
        <x:family val="2"/>
        <x:scheme val="minor"/>
      </x:font>
    </x:dxf>
    <x:dxf>
      <x:font>
        <x:b/>
        <x:i val="0"/>
        <x:strike val="0"/>
        <x:condense val="0"/>
        <x:extend val="0"/>
        <x:outline val="0"/>
        <x:shadow val="0"/>
        <x:u val="none"/>
        <x:vertAlign val="baseline"/>
        <x:sz val="11"/>
        <x:color theme="1"/>
        <x:name val="Calibri"/>
        <x:family val="2"/>
        <x:scheme val="minor"/>
      </x:font>
      <x:alignment horizontal="center" vertical="center" textRotation="0" wrapText="1" indent="0" justifyLastLine="0" shrinkToFit="0" readingOrder="0"/>
    </x:dxf>
    <x:dxf>
      <x:font>
        <x:b val="0"/>
        <x:i val="0"/>
        <x:strike val="0"/>
        <x:outline val="0"/>
        <x:shadow val="0"/>
        <x:u val="none"/>
        <x:vertAlign val="baseline"/>
        <x:sz val="11"/>
        <x:color auto="1"/>
        <x:name val="Calibri"/>
        <x:family val="2"/>
        <x:scheme val="minor"/>
      </x:font>
    </x:dxf>
    <x:dxf>
      <x:font>
        <x:b/>
        <x:i val="0"/>
        <x:strike val="0"/>
        <x:condense val="0"/>
        <x:extend val="0"/>
        <x:outline val="0"/>
        <x:shadow val="0"/>
        <x:u val="none"/>
        <x:vertAlign val="baseline"/>
        <x:sz val="11"/>
        <x:color theme="1"/>
        <x:name val="Calibri"/>
        <x:family val="2"/>
        <x:scheme val="minor"/>
      </x:font>
      <x:alignment horizontal="center" vertical="center" textRotation="0" wrapText="1" indent="0" justifyLastLine="0" shrinkToFit="0" readingOrder="0"/>
    </x:dxf>
    <x:dxf>
      <x:font>
        <x:b val="0"/>
        <x:strike val="0"/>
        <x:outline val="0"/>
        <x:shadow val="0"/>
        <x:u val="none"/>
        <x:vertAlign val="baseline"/>
        <x:sz val="11"/>
        <x:color auto="1"/>
        <x:name val="Calibri"/>
        <x:family val="2"/>
        <x:scheme val="minor"/>
      </x:font>
    </x:dxf>
    <x:dxf>
      <x:font>
        <x:b val="0"/>
        <x:strike val="0"/>
        <x:outline val="0"/>
        <x:shadow val="0"/>
        <x:u val="none"/>
        <x:vertAlign val="baseline"/>
        <x:sz val="11"/>
        <x:color auto="1"/>
        <x:name val="Calibri"/>
        <x:family val="2"/>
        <x:scheme val="minor"/>
      </x:font>
    </x:dxf>
    <x:dxf>
      <x:numFmt numFmtId="172" formatCode="#,##0\ ;\(#,##0\);\-"/>
    </x:dxf>
    <x:dxf>
      <x:font>
        <x:b/>
        <x:i val="0"/>
        <x:strike val="0"/>
        <x:condense val="0"/>
        <x:extend val="0"/>
        <x:outline val="0"/>
        <x:shadow val="0"/>
        <x:u val="none"/>
        <x:vertAlign val="baseline"/>
        <x:sz val="11"/>
        <x:color theme="1"/>
        <x:name val="Calibri"/>
        <x:family val="2"/>
        <x:scheme val="minor"/>
      </x:font>
      <x:alignment horizontal="center" vertical="center" textRotation="0" wrapText="0" indent="0" justifyLastLine="0" shrinkToFit="0" readingOrder="0"/>
    </x:dxf>
    <x:dxf>
      <x:numFmt numFmtId="183" formatCode="#,##0;\(#,##0\);\-"/>
    </x:dxf>
    <x:dxf>
      <x:numFmt numFmtId="181" formatCode="#,##0%\ ;\(#,##0%\);\-"/>
    </x:dxf>
    <x:dxf>
      <x:font>
        <x:b/>
        <x:i val="0"/>
        <x:strike val="0"/>
        <x:condense val="0"/>
        <x:extend val="0"/>
        <x:outline val="0"/>
        <x:shadow val="0"/>
        <x:u val="none"/>
        <x:vertAlign val="baseline"/>
        <x:sz val="11"/>
        <x:color theme="1"/>
        <x:name val="Calibri"/>
        <x:family val="2"/>
        <x:scheme val="minor"/>
      </x:font>
      <x:alignment horizontal="center" vertical="center" textRotation="0" wrapText="0" indent="0" justifyLastLine="0" shrinkToFit="0" readingOrder="0"/>
    </x:dxf>
    <x:dxf>
      <x:font>
        <x:b/>
        <x:i val="0"/>
        <x:strike val="0"/>
        <x:condense val="0"/>
        <x:extend val="0"/>
        <x:outline val="0"/>
        <x:shadow val="0"/>
        <x:u val="none"/>
        <x:vertAlign val="baseline"/>
        <x:sz val="11"/>
        <x:color theme="1"/>
        <x:name val="Calibri"/>
        <x:family val="2"/>
        <x:scheme val="minor"/>
      </x:font>
      <x:alignment horizontal="center" vertical="center" textRotation="0" wrapText="0" indent="0" justifyLastLine="0" shrinkToFit="0" readingOrder="0"/>
    </x:dxf>
    <x:dxf>
      <x:numFmt numFmtId="183" formatCode="#,##0;\(#,##0\);\-"/>
    </x:dxf>
    <x:dxf>
      <x:font>
        <x:b val="0"/>
        <x:strike val="0"/>
        <x:outline val="0"/>
        <x:shadow val="0"/>
        <x:u val="none"/>
        <x:vertAlign val="baseline"/>
        <x:sz val="11"/>
        <x:color auto="1"/>
        <x:name val="Calibri"/>
        <x:family val="2"/>
        <x:scheme val="minor"/>
      </x:font>
    </x:dxf>
    <x:dxf>
      <x:font>
        <x:b/>
        <x:i val="0"/>
        <x:strike val="0"/>
        <x:condense val="0"/>
        <x:extend val="0"/>
        <x:outline val="0"/>
        <x:shadow val="0"/>
        <x:u val="none"/>
        <x:vertAlign val="baseline"/>
        <x:sz val="11"/>
        <x:color theme="1"/>
        <x:name val="Calibri"/>
        <x:family val="2"/>
        <x:scheme val="minor"/>
      </x:font>
      <x:alignment horizontal="center" vertical="center" textRotation="0" wrapText="0" indent="0" justifyLastLine="0" shrinkToFit="0" readingOrder="0"/>
    </x:dxf>
    <x:dxf>
      <x:numFmt numFmtId="183" formatCode="#,##0;\(#,##0\);\-"/>
    </x:dxf>
    <x:dxf>
      <x:font>
        <x:b val="0"/>
        <x:strike val="0"/>
        <x:outline val="0"/>
        <x:shadow val="0"/>
        <x:u val="none"/>
        <x:vertAlign val="baseline"/>
        <x:sz val="11"/>
        <x:color auto="1"/>
        <x:name val="Calibri"/>
        <x:family val="2"/>
        <x:scheme val="minor"/>
      </x:font>
    </x:dxf>
    <x:dxf>
      <x:font>
        <x:b/>
        <x:i val="0"/>
        <x:strike val="0"/>
        <x:condense val="0"/>
        <x:extend val="0"/>
        <x:outline val="0"/>
        <x:shadow val="0"/>
        <x:u val="none"/>
        <x:vertAlign val="baseline"/>
        <x:sz val="11"/>
        <x:color theme="1"/>
        <x:name val="Calibri"/>
        <x:family val="2"/>
        <x:scheme val="minor"/>
      </x:font>
      <x:alignment horizontal="center" vertical="center" textRotation="0" wrapText="0" indent="0" justifyLastLine="0" shrinkToFit="0" readingOrder="0"/>
    </x:dxf>
    <x:dxf>
      <x:numFmt numFmtId="172" formatCode="#,##0\ ;\(#,##0\);\-"/>
    </x:dxf>
    <x:dxf>
      <x:font>
        <x:b val="0"/>
        <x:strike val="0"/>
        <x:outline val="0"/>
        <x:shadow val="0"/>
        <x:u val="none"/>
        <x:vertAlign val="baseline"/>
        <x:sz val="11"/>
        <x:color auto="1"/>
        <x:name val="Calibri"/>
        <x:family val="2"/>
        <x:scheme val="minor"/>
      </x:font>
    </x:dxf>
    <x:dxf>
      <x:font>
        <x:b/>
        <x:i val="0"/>
        <x:strike val="0"/>
        <x:condense val="0"/>
        <x:extend val="0"/>
        <x:outline val="0"/>
        <x:shadow val="0"/>
        <x:u val="none"/>
        <x:vertAlign val="baseline"/>
        <x:sz val="11"/>
        <x:color theme="1"/>
        <x:name val="Calibri"/>
        <x:family val="2"/>
        <x:scheme val="minor"/>
      </x:font>
      <x:alignment horizontal="center" vertical="center" textRotation="0" wrapText="0" indent="0" justifyLastLine="0" shrinkToFit="0" readingOrder="0"/>
    </x:dxf>
    <x:dxf>
      <x:numFmt numFmtId="183" formatCode="#,##0;\(#,##0\);\-"/>
    </x:dxf>
    <x:dxf>
      <x:numFmt numFmtId="183" formatCode="#,##0;\(#,##0\);\-"/>
    </x:dxf>
    <x:dxf>
      <x:font>
        <x:b val="0"/>
        <x:strike val="0"/>
        <x:outline val="0"/>
        <x:shadow val="0"/>
        <x:u val="none"/>
        <x:vertAlign val="baseline"/>
        <x:sz val="11"/>
        <x:color auto="1"/>
        <x:name val="Calibri"/>
        <x:family val="2"/>
        <x:scheme val="minor"/>
      </x:font>
    </x:dxf>
    <x:dxf>
      <x:font>
        <x:b/>
        <x:i val="0"/>
        <x:strike val="0"/>
        <x:condense val="0"/>
        <x:extend val="0"/>
        <x:outline val="0"/>
        <x:shadow val="0"/>
        <x:u val="none"/>
        <x:vertAlign val="baseline"/>
        <x:sz val="11"/>
        <x:color theme="1"/>
        <x:name val="Calibri"/>
        <x:family val="2"/>
        <x:scheme val="minor"/>
      </x:font>
      <x:alignment horizontal="center" vertical="center" textRotation="0" wrapText="0" indent="0" justifyLastLine="0" shrinkToFit="0" readingOrder="0"/>
    </x:dxf>
    <x:dxf>
      <x:numFmt numFmtId="172" formatCode="#,##0\ ;\(#,##0\);\-"/>
    </x:dxf>
    <x:dxf>
      <x:font>
        <x:strike val="0"/>
        <x:outline val="0"/>
        <x:shadow val="0"/>
        <x:u val="none"/>
        <x:vertAlign val="baseline"/>
        <x:sz val="11"/>
        <x:color rgb="FFFF0000"/>
        <x:name val="Calibri"/>
        <x:family val="2"/>
        <x:scheme val="minor"/>
      </x:font>
    </x:dxf>
    <x:dxf>
      <x:font>
        <x:b val="0"/>
        <x:strike val="0"/>
        <x:outline val="0"/>
        <x:shadow val="0"/>
        <x:u val="none"/>
        <x:vertAlign val="baseline"/>
        <x:sz val="11"/>
        <x:color auto="1"/>
        <x:name val="Calibri"/>
        <x:family val="2"/>
        <x:scheme val="minor"/>
      </x:font>
      <x:fill>
        <x:patternFill patternType="none">
          <x:fgColor indexed="64"/>
          <x:bgColor indexed="65"/>
        </x:patternFill>
      </x:fill>
      <x:border outline="0">
        <x:right style="thin">
          <x:color indexed="64"/>
        </x:right>
      </x:border>
      <x:protection locked="0" hidden="0"/>
    </x:dxf>
    <x:dxf>
      <x:font>
        <x:b val="0"/>
        <x:sz val="11"/>
        <x:color auto="1"/>
        <x:family val="2"/>
      </x:font>
      <x:fill>
        <x:patternFill patternType="none">
          <x:fgColor indexed="64"/>
          <x:bgColor indexed="65"/>
        </x:patternFill>
      </x:fill>
      <x:border outline="0">
        <x:right style="thin">
          <x:color indexed="64"/>
        </x:right>
      </x:border>
      <x:protection locked="0" hidden="0"/>
    </x:dxf>
    <x:dxf>
      <x:font>
        <x:b val="0"/>
        <x:i val="0"/>
        <x:strike val="0"/>
        <x:condense val="0"/>
        <x:extend val="0"/>
        <x:outline val="0"/>
        <x:shadow val="0"/>
        <x:u val="none"/>
        <x:vertAlign val="baseline"/>
        <x:sz val="11"/>
        <x:color auto="1"/>
        <x:name val="Calibri"/>
        <x:family val="2"/>
        <x:scheme val="minor"/>
      </x:font>
      <x:fill>
        <x:patternFill patternType="none">
          <x:fgColor indexed="64"/>
          <x:bgColor indexed="65"/>
        </x:patternFill>
      </x:fill>
      <x:protection locked="0" hidden="0"/>
    </x:dxf>
    <x:dxf>
      <x:font>
        <x:b/>
        <x:i val="0"/>
        <x:strike val="0"/>
        <x:condense val="0"/>
        <x:extend val="0"/>
        <x:outline val="0"/>
        <x:shadow val="0"/>
        <x:u val="none"/>
        <x:vertAlign val="baseline"/>
        <x:sz val="11"/>
        <x:color theme="1"/>
        <x:name val="Calibri"/>
        <x:family val="2"/>
        <x:scheme val="minor"/>
      </x:font>
      <x:alignment horizontal="center" vertical="center" textRotation="0" wrapText="0" indent="0" justifyLastLine="0" shrinkToFit="0" readingOrder="0"/>
    </x:dxf>
    <x:dxf>
      <x:font>
        <x:b/>
        <x:i val="0"/>
        <x:strike val="0"/>
        <x:condense val="0"/>
        <x:extend val="0"/>
        <x:outline val="0"/>
        <x:shadow val="0"/>
        <x:u val="none"/>
        <x:vertAlign val="baseline"/>
        <x:sz val="11"/>
        <x:color theme="1"/>
        <x:name val="Calibri"/>
        <x:family val="2"/>
        <x:scheme val="minor"/>
      </x:font>
      <x:alignment horizontal="center" vertical="center" textRotation="0" wrapText="0" indent="0" justifyLastLine="0" shrinkToFit="0" readingOrder="0"/>
    </x:dxf>
    <x:dxf>
      <x:font>
        <x:b/>
      </x:font>
      <x:alignment horizontal="center" vertical="center" textRotation="0" wrapText="0" indent="0" justifyLastLine="0" shrinkToFit="0" readingOrder="0"/>
    </x:dxf>
    <x:dxf>
      <x:numFmt numFmtId="183" formatCode="#,##0;\(#,##0\);\-"/>
      <x:fill>
        <x:patternFill patternType="solid">
          <x:fgColor indexed="64"/>
          <x:bgColor theme="7" tint="0.79998168889431442"/>
        </x:patternFill>
      </x:fill>
    </x:dxf>
    <x:dxf>
      <x:font>
        <x:strike val="0"/>
        <x:outline val="0"/>
        <x:shadow val="0"/>
        <x:u val="none"/>
        <x:vertAlign val="baseline"/>
        <x:sz val="10"/>
        <x:name val="Calibri"/>
        <x:family val="2"/>
      </x:font>
      <x:numFmt numFmtId="183" formatCode="#,##0;\(#,##0\);\-"/>
      <x:fill>
        <x:patternFill patternType="solid">
          <x:fgColor indexed="64"/>
          <x:bgColor theme="7" tint="0.79998168889431442"/>
        </x:patternFill>
      </x:fill>
    </x:dxf>
    <x:dxf>
      <x:font>
        <x:strike val="0"/>
        <x:outline val="0"/>
        <x:shadow val="0"/>
        <x:u val="none"/>
        <x:vertAlign val="baseline"/>
        <x:sz val="10"/>
        <x:name val="Calibri"/>
        <x:family val="2"/>
      </x:font>
      <x:numFmt numFmtId="183" formatCode="#,##0;\(#,##0\);\-"/>
      <x:fill>
        <x:patternFill patternType="solid">
          <x:fgColor indexed="64"/>
          <x:bgColor theme="7" tint="0.79998168889431442"/>
        </x:patternFill>
      </x:fill>
    </x:dxf>
    <x:dxf>
      <x:numFmt numFmtId="183" formatCode="#,##0;\(#,##0\);\-"/>
    </x:dxf>
    <x:dxf>
      <x:numFmt numFmtId="183" formatCode="#,##0;\(#,##0\);\-"/>
    </x:dxf>
    <x:dxf>
      <x:numFmt numFmtId="183" formatCode="#,##0;\(#,##0\);\-"/>
    </x:dxf>
    <x:dxf>
      <x:numFmt numFmtId="183" formatCode="#,##0;\(#,##0\);\-"/>
    </x:dxf>
    <x:dxf>
      <x:numFmt numFmtId="183" formatCode="#,##0;\(#,##0\);\-"/>
    </x:dxf>
    <x:dxf>
      <x:numFmt numFmtId="183" formatCode="#,##0;\(#,##0\);\-"/>
    </x:dxf>
    <x:dxf>
      <x:font>
        <x:b val="0"/>
        <x:strike val="0"/>
        <x:outline val="0"/>
        <x:shadow val="0"/>
        <x:u val="none"/>
        <x:vertAlign val="baseline"/>
        <x:sz val="11"/>
        <x:color auto="1"/>
        <x:name val="Calibri"/>
        <x:family val="2"/>
        <x:scheme val="minor"/>
      </x:font>
    </x:dxf>
    <x:dxf>
      <x:numFmt numFmtId="172" formatCode="#,##0\ ;\(#,##0\);\-"/>
    </x:dxf>
    <x:dxf>
      <x:numFmt numFmtId="172" formatCode="#,##0\ ;\(#,##0\);\-"/>
    </x:dxf>
    <x:dxf>
      <x:numFmt numFmtId="172" formatCode="#,##0\ ;\(#,##0\);\-"/>
    </x:dxf>
    <x:dxf>
      <x:numFmt numFmtId="0" formatCode="General"/>
    </x:dxf>
    <x:dxf>
      <x:numFmt numFmtId="0" formatCode="General"/>
    </x:dxf>
    <x:dxf>
      <x:font>
        <x:b/>
        <x:i val="0"/>
        <x:strike val="0"/>
        <x:condense val="0"/>
        <x:extend val="0"/>
        <x:outline val="0"/>
        <x:shadow val="0"/>
        <x:u val="none"/>
        <x:vertAlign val="baseline"/>
        <x:sz val="11"/>
        <x:color theme="1"/>
        <x:name val="Calibri"/>
        <x:family val="2"/>
        <x:scheme val="minor"/>
      </x:font>
      <x:alignment horizontal="center" vertical="center" textRotation="0" wrapText="0" indent="0" justifyLastLine="0" shrinkToFit="0" readingOrder="0"/>
    </x:dxf>
    <x:dxf>
      <x:font>
        <x:b/>
        <x:i val="0"/>
        <x:strike val="0"/>
        <x:condense val="0"/>
        <x:extend val="0"/>
        <x:outline val="0"/>
        <x:shadow val="0"/>
        <x:u val="none"/>
        <x:vertAlign val="baseline"/>
        <x:sz val="11"/>
        <x:color theme="1"/>
        <x:name val="Calibri"/>
        <x:family val="2"/>
        <x:scheme val="minor"/>
      </x:font>
      <x:alignment horizontal="center" vertical="center" textRotation="0" wrapText="0" indent="0" justifyLastLine="0" shrinkToFit="0" readingOrder="0"/>
    </x:dxf>
    <x:dxf>
      <x:font>
        <x:b/>
        <x:i val="0"/>
        <x:strike val="0"/>
        <x:condense val="0"/>
        <x:extend val="0"/>
        <x:outline val="0"/>
        <x:shadow val="0"/>
        <x:u val="none"/>
        <x:vertAlign val="baseline"/>
        <x:sz val="11"/>
        <x:color theme="1"/>
        <x:name val="Calibri"/>
        <x:family val="2"/>
        <x:scheme val="minor"/>
      </x:font>
      <x:alignment horizontal="center" vertical="center" textRotation="0" wrapText="1" indent="0" justifyLastLine="0" shrinkToFit="0" readingOrder="0"/>
    </x:dxf>
    <x:dxf>
      <x:numFmt numFmtId="179" formatCode="#,##0.00%;\(#,##0.00%\);\-"/>
    </x:dxf>
    <x:dxf>
      <x:font>
        <x:b/>
        <x:i val="0"/>
        <x:strike val="0"/>
        <x:condense val="0"/>
        <x:extend val="0"/>
        <x:outline val="0"/>
        <x:shadow val="0"/>
        <x:u val="none"/>
        <x:vertAlign val="baseline"/>
        <x:sz val="11"/>
        <x:color theme="1"/>
        <x:name val="Calibri"/>
        <x:family val="2"/>
        <x:scheme val="minor"/>
      </x:font>
      <x:alignment horizontal="center" vertical="center" textRotation="0" wrapText="0" indent="0" justifyLastLine="0" shrinkToFit="0" readingOrder="0"/>
    </x:dxf>
    <x:dxf>
      <x:numFmt numFmtId="183" formatCode="#,##0;\(#,##0\);\-"/>
    </x:dxf>
    <x:dxf>
      <x:numFmt numFmtId="183" formatCode="#,##0;\(#,##0\);\-"/>
    </x:dxf>
    <x:dxf>
      <x:font>
        <x:strike val="0"/>
        <x:outline val="0"/>
        <x:shadow val="0"/>
        <x:u val="none"/>
        <x:vertAlign val="baseline"/>
        <x:sz val="11"/>
        <x:color auto="1"/>
        <x:name val="Calibri"/>
        <x:family val="2"/>
        <x:scheme val="minor"/>
      </x:font>
    </x:dxf>
    <x:dxf>
      <x:font>
        <x:b/>
        <x:i val="0"/>
        <x:strike val="0"/>
        <x:condense val="0"/>
        <x:extend val="0"/>
        <x:outline val="0"/>
        <x:shadow val="0"/>
        <x:u val="none"/>
        <x:vertAlign val="baseline"/>
        <x:sz val="11"/>
        <x:color theme="1"/>
        <x:name val="Calibri"/>
        <x:family val="2"/>
        <x:scheme val="minor"/>
      </x:font>
      <x:alignment horizontal="center" vertical="center" textRotation="0" wrapText="1" indent="0" justifyLastLine="0" shrinkToFit="0" readingOrder="0"/>
    </x:dxf>
    <x:dxf>
      <x:numFmt numFmtId="176" formatCode="_(* #,##0_);_(* \(#,##0\);_(* &quot;-&quot;??_);_(@_)"/>
    </x:dxf>
    <x:dxf>
      <x:numFmt numFmtId="176" formatCode="_(* #,##0_);_(* \(#,##0\);_(* &quot;-&quot;??_);_(@_)"/>
    </x:dxf>
    <x:dxf>
      <x:numFmt numFmtId="176" formatCode="_(* #,##0_);_(* \(#,##0\);_(* &quot;-&quot;??_);_(@_)"/>
    </x:dxf>
    <x:dxf>
      <x:numFmt numFmtId="176" formatCode="_(* #,##0_);_(* \(#,##0\);_(* &quot;-&quot;??_);_(@_)"/>
    </x:dxf>
    <x:dxf>
      <x:numFmt numFmtId="176" formatCode="_(* #,##0_);_(* \(#,##0\);_(* &quot;-&quot;??_);_(@_)"/>
    </x:dxf>
    <x:dxf>
      <x:font>
        <x:b/>
      </x:font>
    </x:dxf>
    <x:dxf>
      <x:numFmt numFmtId="183" formatCode="#,##0;\(#,##0\);\-"/>
    </x:dxf>
    <x:dxf>
      <x:numFmt numFmtId="172" formatCode="#,##0\ ;\(#,##0\);\-"/>
    </x:dxf>
    <x:dxf>
      <x:numFmt numFmtId="183" formatCode="#,##0;\(#,##0\);\-"/>
    </x:dxf>
    <x:dxf>
      <x:numFmt numFmtId="183" formatCode="#,##0;\(#,##0\);\-"/>
    </x:dxf>
    <x:dxf>
      <x:font>
        <x:b/>
        <x:strike val="0"/>
        <x:outline val="0"/>
        <x:shadow val="0"/>
        <x:u val="none"/>
        <x:vertAlign val="baseline"/>
        <x:sz val="12"/>
        <x:color theme="1"/>
        <x:name val="Calibri"/>
        <x:family val="2"/>
        <x:scheme val="minor"/>
      </x:font>
      <x:alignment horizontal="center" vertical="center" textRotation="0" wrapText="0" indent="0" justifyLastLine="0" shrinkToFit="0" readingOrder="0"/>
    </x:dxf>
    <x:dxf>
      <x:alignment horizontal="center" vertical="center" textRotation="0" indent="0" justifyLastLine="0" shrinkToFit="0" readingOrder="0"/>
    </x:dxf>
    <x:dxf>
      <x:numFmt numFmtId="180" formatCode="#,##0.00%\ ;\(#,##0.00%\);\-"/>
    </x:dxf>
    <x:dxf>
      <x:font>
        <x:b val="0"/>
        <x:i val="0"/>
        <x:strike val="0"/>
        <x:condense val="0"/>
        <x:extend val="0"/>
        <x:outline val="0"/>
        <x:shadow val="0"/>
        <x:u val="none"/>
        <x:vertAlign val="baseline"/>
        <x:sz val="11"/>
        <x:color theme="1"/>
        <x:name val="Calibri"/>
        <x:family val="2"/>
        <x:scheme val="none"/>
      </x:font>
      <x:protection locked="0" hidden="0"/>
    </x:dxf>
    <x:dxf>
      <x:font>
        <x:b/>
        <x:i val="0"/>
        <x:strike val="0"/>
        <x:condense val="0"/>
        <x:extend val="0"/>
        <x:outline val="0"/>
        <x:shadow val="0"/>
        <x:u val="none"/>
        <x:vertAlign val="baseline"/>
        <x:sz val="11"/>
        <x:color theme="1"/>
        <x:name val="Calibri"/>
        <x:family val="2"/>
        <x:scheme val="none"/>
      </x:font>
      <x:protection locked="0" hidden="0"/>
    </x:dxf>
    <x:dxf>
      <x:font>
        <x:b val="0"/>
        <x:i val="0"/>
        <x:strike val="0"/>
        <x:condense val="0"/>
        <x:extend val="0"/>
        <x:outline val="0"/>
        <x:shadow val="0"/>
        <x:u val="none"/>
        <x:vertAlign val="baseline"/>
        <x:sz val="11"/>
        <x:color theme="1"/>
        <x:name val="Calibri"/>
        <x:family val="2"/>
        <x:scheme val="none"/>
      </x:font>
      <x:numFmt numFmtId="0" formatCode="General"/>
      <x:protection locked="0" hidden="0"/>
    </x:dxf>
    <x:dxf>
      <x:font>
        <x:b val="0"/>
        <x:i val="0"/>
        <x:strike val="0"/>
        <x:condense val="0"/>
        <x:extend val="0"/>
        <x:outline val="0"/>
        <x:shadow val="0"/>
        <x:u val="none"/>
        <x:vertAlign val="baseline"/>
        <x:sz val="11"/>
        <x:color theme="1"/>
        <x:name val="Calibri"/>
        <x:family val="2"/>
        <x:scheme val="none"/>
      </x:font>
      <x:numFmt numFmtId="0" formatCode="General"/>
      <x:protection locked="0" hidden="0"/>
    </x:dxf>
    <x:dxf>
      <x:font>
        <x:b val="0"/>
        <x:i val="0"/>
        <x:strike val="0"/>
        <x:condense val="0"/>
        <x:extend val="0"/>
        <x:outline val="0"/>
        <x:shadow val="0"/>
        <x:u val="none"/>
        <x:vertAlign val="baseline"/>
        <x:sz val="11"/>
        <x:color theme="1"/>
        <x:name val="Calibri"/>
        <x:family val="2"/>
        <x:scheme val="minor"/>
      </x:font>
      <x:protection locked="0" hidden="0"/>
    </x:dxf>
    <x:dxf>
      <x:alignment horizontal="center" vertical="center" textRotation="0" indent="0" justifyLastLine="0" shrinkToFit="0" readingOrder="0"/>
    </x:dxf>
    <x:dxf>
      <x:numFmt numFmtId="179" formatCode="#,##0.00%;\(#,##0.00%\);\-"/>
    </x:dxf>
    <x:dxf>
      <x:numFmt numFmtId="172" formatCode="#,##0\ ;\(#,##0\);\-"/>
    </x:dxf>
    <x:dxf>
      <x:numFmt numFmtId="172" formatCode="#,##0\ ;\(#,##0\);\-"/>
    </x:dxf>
    <x:dxf>
      <x:numFmt numFmtId="172" formatCode="#,##0\ ;\(#,##0\);\-"/>
    </x:dxf>
    <x:dxf>
      <x:numFmt numFmtId="172" formatCode="#,##0\ ;\(#,##0\);\-"/>
    </x:dxf>
    <x:dxf>
      <x:numFmt numFmtId="172" formatCode="#,##0\ ;\(#,##0\);\-"/>
    </x:dxf>
    <x:dxf>
      <x:font>
        <x:b val="0"/>
        <x:i val="0"/>
        <x:strike val="0"/>
        <x:condense val="0"/>
        <x:extend val="0"/>
        <x:outline val="0"/>
        <x:shadow val="0"/>
        <x:u val="none"/>
        <x:vertAlign val="baseline"/>
        <x:sz val="11"/>
        <x:color theme="1"/>
        <x:name val="Calibri"/>
        <x:family val="2"/>
        <x:scheme val="none"/>
      </x:font>
      <x:numFmt numFmtId="183" formatCode="#,##0;\(#,##0\);\-"/>
      <x:protection locked="0" hidden="0"/>
    </x:dxf>
    <x:dxf>
      <x:font>
        <x:b val="0"/>
        <x:i val="0"/>
        <x:strike val="0"/>
        <x:condense val="0"/>
        <x:extend val="0"/>
        <x:outline val="0"/>
        <x:shadow val="0"/>
        <x:u val="none"/>
        <x:vertAlign val="baseline"/>
        <x:sz val="11"/>
        <x:color theme="1"/>
        <x:name val="Calibri"/>
        <x:family val="2"/>
        <x:scheme val="none"/>
      </x:font>
      <x:protection locked="0" hidden="0"/>
    </x:dxf>
    <x:dxf>
      <x:font>
        <x:b val="0"/>
        <x:i val="0"/>
        <x:strike val="0"/>
        <x:condense val="0"/>
        <x:extend val="0"/>
        <x:outline val="0"/>
        <x:shadow val="0"/>
        <x:u val="none"/>
        <x:vertAlign val="baseline"/>
        <x:sz val="11"/>
        <x:color theme="1"/>
        <x:name val="Calibri"/>
        <x:family val="2"/>
        <x:scheme val="none"/>
      </x:font>
      <x:protection locked="0" hidden="0"/>
    </x:dxf>
    <x:dxf>
      <x:font>
        <x:b val="0"/>
        <x:i val="0"/>
        <x:strike val="0"/>
        <x:condense val="0"/>
        <x:extend val="0"/>
        <x:outline val="0"/>
        <x:shadow val="0"/>
        <x:u val="none"/>
        <x:vertAlign val="baseline"/>
        <x:sz val="11"/>
        <x:color theme="1"/>
        <x:name val="Calibri"/>
        <x:family val="2"/>
        <x:scheme val="none"/>
      </x:font>
      <x:numFmt numFmtId="0" formatCode="General"/>
      <x:protection locked="0" hidden="0"/>
    </x:dxf>
    <x:dxf>
      <x:font>
        <x:b val="0"/>
        <x:i val="0"/>
        <x:strike val="0"/>
        <x:condense val="0"/>
        <x:extend val="0"/>
        <x:outline val="0"/>
        <x:shadow val="0"/>
        <x:u val="none"/>
        <x:vertAlign val="baseline"/>
        <x:sz val="11"/>
        <x:color theme="1"/>
        <x:name val="Calibri"/>
        <x:family val="2"/>
        <x:scheme val="none"/>
      </x:font>
      <x:numFmt numFmtId="0" formatCode="General"/>
      <x:protection locked="0" hidden="0"/>
    </x:dxf>
    <x:dxf>
      <x:font>
        <x:b val="0"/>
        <x:i val="0"/>
        <x:strike val="0"/>
        <x:condense val="0"/>
        <x:extend val="0"/>
        <x:outline val="0"/>
        <x:shadow val="0"/>
        <x:u val="none"/>
        <x:vertAlign val="baseline"/>
        <x:sz val="11"/>
        <x:color theme="1"/>
        <x:name val="Calibri"/>
        <x:family val="2"/>
        <x:scheme val="minor"/>
      </x:font>
      <x:protection locked="0" hidden="0"/>
    </x:dxf>
    <x:dxf>
      <x:fill>
        <x:patternFill patternType="solid">
          <x:fgColor indexed="64"/>
          <x:bgColor rgb="FF006666"/>
        </x:patternFill>
      </x:fill>
    </x:dxf>
    <x:dxf>
      <x:numFmt numFmtId="183" formatCode="#,##0;\(#,##0\);\-"/>
    </x:dxf>
    <x:dxf>
      <x:font>
        <x:strike val="0"/>
        <x:outline val="0"/>
        <x:shadow val="0"/>
        <x:u val="none"/>
        <x:vertAlign val="baseline"/>
        <x:sz val="11"/>
        <x:name val="Calibri"/>
      </x:font>
      <x:protection locked="0" hidden="0"/>
    </x:dxf>
    <x:dxf>
      <x:font>
        <x:b val="0"/>
        <x:strike val="0"/>
        <x:outline val="0"/>
        <x:shadow val="0"/>
        <x:u val="none"/>
        <x:vertAlign val="baseline"/>
        <x:sz val="11"/>
        <x:name val="Calibri"/>
      </x:font>
      <x:protection locked="0" hidden="0"/>
    </x:dxf>
    <x:dxf>
      <x:font>
        <x:b val="0"/>
        <x:i val="0"/>
        <x:strike val="0"/>
        <x:condense val="0"/>
        <x:extend val="0"/>
        <x:outline val="0"/>
        <x:shadow val="0"/>
        <x:u val="none"/>
        <x:vertAlign val="baseline"/>
        <x:sz val="11"/>
        <x:color theme="1"/>
        <x:name val="Calibri"/>
        <x:family val="2"/>
        <x:scheme val="none"/>
      </x:font>
      <x:numFmt numFmtId="0" formatCode="General"/>
      <x:protection locked="0" hidden="0"/>
    </x:dxf>
    <x:dxf>
      <x:font>
        <x:strike val="0"/>
        <x:outline val="0"/>
        <x:shadow val="0"/>
        <x:u val="none"/>
        <x:vertAlign val="baseline"/>
        <x:sz val="11"/>
        <x:name val="Calibri"/>
      </x:font>
      <x:numFmt numFmtId="0" formatCode="General"/>
      <x:protection locked="0" hidden="0"/>
    </x:dxf>
    <x:dxf>
      <x:font>
        <x:b val="0"/>
        <x:strike val="0"/>
        <x:outline val="0"/>
        <x:shadow val="0"/>
        <x:u val="none"/>
        <x:vertAlign val="baseline"/>
        <x:sz val="11"/>
        <x:name val="Calibri"/>
      </x:font>
      <x:protection locked="0" hidden="0"/>
    </x:dxf>
    <x:dxf>
      <x:border outline="0">
        <x:top style="thin">
          <x:color theme="4" tint="0.39997558519241921"/>
        </x:top>
      </x:border>
    </x:dxf>
    <x:dxf>
      <x:font>
        <x:strike val="0"/>
        <x:outline val="0"/>
        <x:shadow val="0"/>
        <x:u val="none"/>
        <x:vertAlign val="baseline"/>
        <x:sz val="11"/>
        <x:name val="Calibri"/>
      </x:font>
      <x:protection locked="0" hidden="0"/>
    </x:dxf>
    <x:dxf>
      <x:protection locked="1" hidden="0"/>
    </x:dxf>
    <x:dxf>
      <x:font>
        <x:strike val="0"/>
        <x:outline val="0"/>
        <x:shadow val="0"/>
        <x:u val="none"/>
        <x:vertAlign val="baseline"/>
        <x:sz val="11"/>
        <x:name val="Calibri"/>
      </x:font>
      <x:numFmt numFmtId="179" formatCode="#,##0.00%;\(#,##0.00%\);\-"/>
      <x:protection locked="0" hidden="0"/>
    </x:dxf>
    <x:dxf>
      <x:numFmt numFmtId="179" formatCode="#,##0.00%;\(#,##0.00%\);\-"/>
    </x:dxf>
    <x:dxf>
      <x:numFmt numFmtId="179" formatCode="#,##0.00%;\(#,##0.00%\);\-"/>
    </x:dxf>
    <x:dxf>
      <x:font>
        <x:strike val="0"/>
        <x:outline val="0"/>
        <x:shadow val="0"/>
        <x:u val="none"/>
        <x:vertAlign val="baseline"/>
        <x:sz val="11"/>
        <x:name val="Calibri"/>
      </x:font>
      <x:protection locked="0" hidden="0"/>
    </x:dxf>
    <x:dxf>
      <x:font>
        <x:b val="0"/>
        <x:strike val="0"/>
        <x:outline val="0"/>
        <x:shadow val="0"/>
        <x:u val="none"/>
        <x:vertAlign val="baseline"/>
        <x:sz val="11"/>
        <x:name val="Calibri"/>
      </x:font>
      <x:protection locked="0" hidden="0"/>
    </x:dxf>
    <x:dxf>
      <x:font>
        <x:b val="0"/>
        <x:i val="0"/>
        <x:strike val="0"/>
        <x:condense val="0"/>
        <x:extend val="0"/>
        <x:outline val="0"/>
        <x:shadow val="0"/>
        <x:u val="none"/>
        <x:vertAlign val="baseline"/>
        <x:sz val="11"/>
        <x:color theme="1"/>
        <x:name val="Calibri"/>
        <x:family val="2"/>
        <x:scheme val="none"/>
      </x:font>
      <x:numFmt numFmtId="0" formatCode="General"/>
      <x:protection locked="0" hidden="0"/>
    </x:dxf>
    <x:dxf>
      <x:font>
        <x:strike val="0"/>
        <x:outline val="0"/>
        <x:shadow val="0"/>
        <x:u val="none"/>
        <x:vertAlign val="baseline"/>
        <x:sz val="11"/>
        <x:name val="Calibri"/>
      </x:font>
      <x:numFmt numFmtId="0" formatCode="General"/>
      <x:protection locked="0" hidden="0"/>
    </x:dxf>
    <x:dxf>
      <x:font>
        <x:b val="0"/>
        <x:strike val="0"/>
        <x:outline val="0"/>
        <x:shadow val="0"/>
        <x:u val="none"/>
        <x:vertAlign val="baseline"/>
        <x:sz val="11"/>
        <x:name val="Calibri"/>
      </x:font>
      <x:protection locked="0" hidden="0"/>
    </x:dxf>
    <x:dxf>
      <x:border outline="0">
        <x:top style="thin">
          <x:color theme="4" tint="0.39997558519241921"/>
        </x:top>
      </x:border>
    </x:dxf>
    <x:dxf>
      <x:font>
        <x:strike val="0"/>
        <x:outline val="0"/>
        <x:shadow val="0"/>
        <x:u val="none"/>
        <x:vertAlign val="baseline"/>
        <x:sz val="11"/>
        <x:name val="Calibri"/>
      </x:font>
      <x:protection locked="0" hidden="0"/>
    </x:dxf>
    <x:dxf>
      <x:protection locked="1" hidden="0"/>
    </x:dxf>
    <x:dxf>
      <x:numFmt numFmtId="174" formatCode="#,##0.00;\(#,##0.00\);\-"/>
    </x:dxf>
    <x:dxf>
      <x:font>
        <x:b val="0"/>
        <x:i val="0"/>
        <x:strike val="0"/>
        <x:condense val="0"/>
        <x:extend val="0"/>
        <x:outline val="0"/>
        <x:shadow val="0"/>
        <x:u val="none"/>
        <x:vertAlign val="baseline"/>
        <x:sz val="11"/>
        <x:color auto="1"/>
        <x:name val="Calibri"/>
        <x:family val="2"/>
        <x:scheme val="minor"/>
      </x:font>
      <x:fill>
        <x:patternFill patternType="none">
          <x:fgColor indexed="64"/>
          <x:bgColor indexed="65"/>
        </x:patternFill>
      </x:fill>
      <x:protection locked="0" hidden="0"/>
    </x:dxf>
    <x:dxf>
      <x:alignment horizontal="center" vertical="center" textRotation="0" wrapText="0" indent="0" justifyLastLine="0" shrinkToFit="0" readingOrder="0"/>
    </x:dxf>
    <x:dxf>
      <x:font>
        <x:strike val="0"/>
        <x:outline val="0"/>
        <x:shadow val="0"/>
        <x:u val="none"/>
        <x:vertAlign val="baseline"/>
        <x:sz val="11"/>
        <x:name val="Calibri"/>
      </x:font>
      <x:protection locked="0" hidden="0"/>
    </x:dxf>
    <x:dxf>
      <x:numFmt numFmtId="183" formatCode="#,##0;\(#,##0\);\-"/>
    </x:dxf>
    <x:dxf>
      <x:font>
        <x:strike val="0"/>
        <x:outline val="0"/>
        <x:shadow val="0"/>
        <x:u val="none"/>
        <x:vertAlign val="baseline"/>
        <x:sz val="11"/>
        <x:name val="Calibri"/>
      </x:font>
      <x:protection locked="0" hidden="0"/>
    </x:dxf>
    <x:dxf>
      <x:font>
        <x:b val="0"/>
        <x:strike val="0"/>
        <x:outline val="0"/>
        <x:shadow val="0"/>
        <x:u val="none"/>
        <x:vertAlign val="baseline"/>
        <x:sz val="11"/>
        <x:name val="Calibri"/>
      </x:font>
      <x:protection locked="0" hidden="0"/>
    </x:dxf>
    <x:dxf>
      <x:font>
        <x:b val="0"/>
        <x:i val="0"/>
        <x:strike val="0"/>
        <x:condense val="0"/>
        <x:extend val="0"/>
        <x:outline val="0"/>
        <x:shadow val="0"/>
        <x:u val="none"/>
        <x:vertAlign val="baseline"/>
        <x:sz val="11"/>
        <x:color theme="1"/>
        <x:name val="Calibri"/>
        <x:family val="2"/>
        <x:scheme val="minor"/>
      </x:font>
      <x:protection locked="0" hidden="0"/>
    </x:dxf>
    <x:dxf>
      <x:font>
        <x:strike val="0"/>
        <x:outline val="0"/>
        <x:shadow val="0"/>
        <x:u val="none"/>
        <x:vertAlign val="baseline"/>
        <x:sz val="11"/>
        <x:name val="Calibri"/>
      </x:font>
      <x:numFmt numFmtId="0" formatCode="General"/>
      <x:protection locked="0" hidden="0"/>
    </x:dxf>
    <x:dxf>
      <x:font>
        <x:b val="0"/>
        <x:strike val="0"/>
        <x:outline val="0"/>
        <x:shadow val="0"/>
        <x:u val="none"/>
        <x:vertAlign val="baseline"/>
        <x:sz val="11"/>
        <x:name val="Calibri"/>
      </x:font>
      <x:protection locked="0" hidden="0"/>
    </x:dxf>
    <x:dxf>
      <x:border outline="0">
        <x:top style="thin">
          <x:color theme="4" tint="0.39997558519241921"/>
        </x:top>
      </x:border>
    </x:dxf>
    <x:dxf>
      <x:font>
        <x:strike val="0"/>
        <x:outline val="0"/>
        <x:shadow val="0"/>
        <x:u val="none"/>
        <x:vertAlign val="baseline"/>
        <x:sz val="11"/>
        <x:name val="Calibri"/>
      </x:font>
      <x:protection locked="0" hidden="0"/>
    </x:dxf>
    <x:dxf>
      <x:protection locked="1" hidden="0"/>
    </x:dxf>
    <x:dxf>
      <x:numFmt numFmtId="183" formatCode="#,##0;\(#,##0\);\-"/>
    </x:dxf>
    <x:dxf>
      <x:font>
        <x:strike val="0"/>
        <x:outline val="0"/>
        <x:shadow val="0"/>
        <x:u val="none"/>
        <x:vertAlign val="baseline"/>
        <x:sz val="11"/>
        <x:name val="Calibri"/>
      </x:font>
      <x:protection locked="0" hidden="0"/>
    </x:dxf>
    <x:dxf>
      <x:font>
        <x:b val="0"/>
        <x:strike val="0"/>
        <x:outline val="0"/>
        <x:shadow val="0"/>
        <x:u val="none"/>
        <x:vertAlign val="baseline"/>
        <x:sz val="11"/>
        <x:name val="Calibri"/>
      </x:font>
      <x:protection locked="0" hidden="0"/>
    </x:dxf>
    <x:dxf>
      <x:font>
        <x:b val="0"/>
        <x:i val="0"/>
        <x:strike val="0"/>
        <x:condense val="0"/>
        <x:extend val="0"/>
        <x:outline val="0"/>
        <x:shadow val="0"/>
        <x:u val="none"/>
        <x:vertAlign val="baseline"/>
        <x:sz val="11"/>
        <x:color theme="1"/>
        <x:name val="Calibri"/>
        <x:family val="2"/>
        <x:scheme val="none"/>
      </x:font>
      <x:numFmt numFmtId="0" formatCode="General"/>
      <x:protection locked="0" hidden="0"/>
    </x:dxf>
    <x:dxf>
      <x:font>
        <x:strike val="0"/>
        <x:outline val="0"/>
        <x:shadow val="0"/>
        <x:u val="none"/>
        <x:vertAlign val="baseline"/>
        <x:sz val="11"/>
        <x:name val="Calibri"/>
      </x:font>
      <x:numFmt numFmtId="0" formatCode="General"/>
      <x:protection locked="0" hidden="0"/>
    </x:dxf>
    <x:dxf>
      <x:font>
        <x:b val="0"/>
        <x:strike val="0"/>
        <x:outline val="0"/>
        <x:shadow val="0"/>
        <x:u val="none"/>
        <x:vertAlign val="baseline"/>
        <x:sz val="11"/>
        <x:name val="Calibri"/>
      </x:font>
      <x:protection locked="0" hidden="0"/>
    </x:dxf>
    <x:dxf>
      <x:border outline="0">
        <x:top style="thin">
          <x:color theme="4" tint="0.39997558519241921"/>
        </x:top>
      </x:border>
    </x:dxf>
    <x:dxf>
      <x:font>
        <x:strike val="0"/>
        <x:outline val="0"/>
        <x:shadow val="0"/>
        <x:u val="none"/>
        <x:vertAlign val="baseline"/>
        <x:sz val="11"/>
        <x:name val="Calibri"/>
      </x:font>
      <x:protection locked="0" hidden="0"/>
    </x:dxf>
    <x:dxf>
      <x:protection locked="1" hidden="0"/>
    </x:dxf>
    <x:dxf>
      <x:numFmt numFmtId="183" formatCode="#,##0;\(#,##0\);\-"/>
    </x:dxf>
    <x:dxf>
      <x:numFmt numFmtId="183" formatCode="#,##0;\(#,##0\);\-"/>
    </x:dxf>
    <x:dxf>
      <x:font>
        <x:strike val="0"/>
        <x:outline val="0"/>
        <x:shadow val="0"/>
        <x:u val="none"/>
        <x:vertAlign val="baseline"/>
        <x:sz val="11"/>
        <x:name val="Calibri"/>
      </x:font>
      <x:protection locked="0" hidden="0"/>
    </x:dxf>
    <x:dxf>
      <x:font>
        <x:b val="0"/>
        <x:strike val="0"/>
        <x:outline val="0"/>
        <x:shadow val="0"/>
        <x:u val="none"/>
        <x:vertAlign val="baseline"/>
        <x:sz val="11"/>
        <x:name val="Calibri"/>
      </x:font>
      <x:protection locked="0" hidden="0"/>
    </x:dxf>
    <x:dxf>
      <x:font>
        <x:b/>
        <x:i val="0"/>
        <x:strike val="0"/>
        <x:condense val="0"/>
        <x:extend val="0"/>
        <x:outline val="0"/>
        <x:shadow val="0"/>
        <x:u val="none"/>
        <x:vertAlign val="baseline"/>
        <x:sz val="11"/>
        <x:color theme="1"/>
        <x:name val="Calibri"/>
        <x:family val="2"/>
        <x:scheme val="minor"/>
      </x:font>
      <x:protection locked="0" hidden="0"/>
    </x:dxf>
    <x:dxf>
      <x:font>
        <x:strike val="0"/>
        <x:outline val="0"/>
        <x:shadow val="0"/>
        <x:u val="none"/>
        <x:vertAlign val="baseline"/>
        <x:sz val="11"/>
        <x:name val="Calibri"/>
      </x:font>
      <x:numFmt numFmtId="0" formatCode="General"/>
      <x:protection locked="0" hidden="0"/>
    </x:dxf>
    <x:dxf>
      <x:font>
        <x:b val="0"/>
        <x:strike val="0"/>
        <x:outline val="0"/>
        <x:shadow val="0"/>
        <x:u val="none"/>
        <x:vertAlign val="baseline"/>
        <x:sz val="11"/>
        <x:name val="Calibri"/>
      </x:font>
      <x:protection locked="0" hidden="0"/>
    </x:dxf>
    <x:dxf>
      <x:border outline="0">
        <x:top style="thin">
          <x:color theme="4" tint="0.39997558519241921"/>
        </x:top>
      </x:border>
    </x:dxf>
    <x:dxf>
      <x:font>
        <x:strike val="0"/>
        <x:outline val="0"/>
        <x:shadow val="0"/>
        <x:u val="none"/>
        <x:vertAlign val="baseline"/>
        <x:sz val="11"/>
        <x:name val="Calibri"/>
      </x:font>
      <x:protection locked="0" hidden="0"/>
    </x:dxf>
    <x:dxf>
      <x:protection locked="1" hidden="0"/>
    </x:dxf>
    <x:dxf>
      <x:numFmt numFmtId="183" formatCode="#,##0;\(#,##0\);\-"/>
    </x:dxf>
    <x:dxf>
      <x:numFmt numFmtId="183" formatCode="#,##0;\(#,##0\);\-"/>
    </x:dxf>
    <x:dxf>
      <x:numFmt numFmtId="183" formatCode="#,##0;\(#,##0\);\-"/>
    </x:dxf>
    <x:dxf>
      <x:numFmt numFmtId="183" formatCode="#,##0;\(#,##0\);\-"/>
    </x:dxf>
    <x:dxf>
      <x:font>
        <x:strike val="0"/>
        <x:outline val="0"/>
        <x:shadow val="0"/>
        <x:u val="none"/>
        <x:vertAlign val="baseline"/>
        <x:sz val="11"/>
        <x:name val="Calibri"/>
      </x:font>
      <x:protection locked="0" hidden="0"/>
    </x:dxf>
    <x:dxf>
      <x:font>
        <x:b val="0"/>
        <x:strike val="0"/>
        <x:outline val="0"/>
        <x:shadow val="0"/>
        <x:u val="none"/>
        <x:vertAlign val="baseline"/>
        <x:sz val="11"/>
        <x:name val="Calibri"/>
      </x:font>
      <x:protection locked="0" hidden="0"/>
    </x:dxf>
    <x:dxf>
      <x:font>
        <x:b val="0"/>
        <x:i val="0"/>
        <x:strike val="0"/>
        <x:condense val="0"/>
        <x:extend val="0"/>
        <x:outline val="0"/>
        <x:shadow val="0"/>
        <x:u val="none"/>
        <x:vertAlign val="baseline"/>
        <x:sz val="11"/>
        <x:color theme="1"/>
        <x:name val="Calibri"/>
        <x:family val="2"/>
        <x:scheme val="minor"/>
      </x:font>
      <x:protection locked="0" hidden="0"/>
    </x:dxf>
    <x:dxf>
      <x:font>
        <x:strike val="0"/>
        <x:outline val="0"/>
        <x:shadow val="0"/>
        <x:u val="none"/>
        <x:vertAlign val="baseline"/>
        <x:sz val="11"/>
        <x:name val="Calibri"/>
      </x:font>
      <x:numFmt numFmtId="0" formatCode="General"/>
      <x:protection locked="0" hidden="0"/>
    </x:dxf>
    <x:dxf>
      <x:font>
        <x:b val="0"/>
        <x:strike val="0"/>
        <x:outline val="0"/>
        <x:shadow val="0"/>
        <x:u val="none"/>
        <x:vertAlign val="baseline"/>
        <x:sz val="11"/>
        <x:name val="Calibri"/>
      </x:font>
      <x:protection locked="0" hidden="0"/>
    </x:dxf>
    <x:dxf>
      <x:border outline="0">
        <x:top style="thin">
          <x:color theme="4" tint="0.39997558519241921"/>
        </x:top>
      </x:border>
    </x:dxf>
    <x:dxf>
      <x:font>
        <x:strike val="0"/>
        <x:outline val="0"/>
        <x:shadow val="0"/>
        <x:u val="none"/>
        <x:vertAlign val="baseline"/>
        <x:sz val="11"/>
        <x:name val="Calibri"/>
      </x:font>
      <x:protection locked="0" hidden="0"/>
    </x:dxf>
    <x:dxf>
      <x:protection locked="1" hidden="0"/>
    </x:dxf>
    <x:dxf>
      <x:font>
        <x:b val="0"/>
        <x:i val="0"/>
        <x:strike val="0"/>
        <x:condense val="0"/>
        <x:extend val="0"/>
        <x:outline val="0"/>
        <x:shadow val="0"/>
        <x:u val="none"/>
        <x:vertAlign val="baseline"/>
        <x:sz val="10"/>
        <x:color auto="1"/>
        <x:name val="Calibri"/>
        <x:family val="2"/>
        <x:scheme val="minor"/>
      </x:font>
      <x:fill>
        <x:patternFill patternType="none">
          <x:fgColor indexed="64"/>
          <x:bgColor indexed="65"/>
        </x:patternFill>
      </x:fill>
      <x:alignment horizontal="left" vertical="top" textRotation="0" wrapText="1" indent="0" justifyLastLine="0" shrinkToFit="0" readingOrder="0"/>
    </x:dxf>
    <x:dxf>
      <x:font>
        <x:b val="0"/>
        <x:i val="0"/>
        <x:strike val="0"/>
        <x:condense val="0"/>
        <x:extend val="0"/>
        <x:outline val="0"/>
        <x:shadow val="0"/>
        <x:u val="none"/>
        <x:vertAlign val="baseline"/>
        <x:sz val="11"/>
        <x:color auto="1"/>
        <x:name val="Calibri"/>
        <x:family val="2"/>
        <x:scheme val="minor"/>
      </x:font>
      <x:alignment horizontal="left" vertical="center" textRotation="0" wrapText="1" indent="0" justifyLastLine="0" shrinkToFit="0" readingOrder="0"/>
    </x:dxf>
    <x:dxf>
      <x:font>
        <x:b val="0"/>
        <x:i val="0"/>
        <x:strike val="0"/>
        <x:condense val="0"/>
        <x:extend val="0"/>
        <x:outline val="0"/>
        <x:shadow val="0"/>
        <x:u val="none"/>
        <x:vertAlign val="baseline"/>
        <x:sz val="11"/>
        <x:color auto="1"/>
        <x:name val="Calibri"/>
        <x:family val="2"/>
        <x:scheme val="minor"/>
      </x:font>
      <x:fill>
        <x:patternFill patternType="none">
          <x:fgColor indexed="64"/>
          <x:bgColor indexed="65"/>
        </x:patternFill>
      </x:fill>
      <x:alignment horizontal="left" vertical="center" textRotation="0" wrapText="1" indent="0" justifyLastLine="0" shrinkToFit="0" readingOrder="0"/>
    </x:dxf>
    <x:dxf>
      <x:font>
        <x:b val="0"/>
        <x:i val="0"/>
        <x:strike val="0"/>
        <x:condense val="0"/>
        <x:extend val="0"/>
        <x:outline val="0"/>
        <x:shadow val="0"/>
        <x:u val="none"/>
        <x:vertAlign val="baseline"/>
        <x:sz val="11"/>
        <x:color auto="1"/>
        <x:name val="Calibri"/>
        <x:family val="2"/>
        <x:scheme val="minor"/>
      </x:font>
      <x:numFmt numFmtId="30" formatCode="@"/>
      <x:fill>
        <x:patternFill patternType="none">
          <x:fgColor indexed="64"/>
          <x:bgColor indexed="65"/>
        </x:patternFill>
      </x:fill>
      <x:alignment horizontal="center" vertical="center" textRotation="0" wrapText="0" indent="0" justifyLastLine="0" shrinkToFit="0" readingOrder="0"/>
    </x:dxf>
    <x:dxf>
      <x:border outline="0">
        <x:right style="thin">
          <x:color indexed="64"/>
        </x:right>
        <x:bottom style="thin">
          <x:color indexed="64"/>
        </x:bottom>
      </x:border>
    </x:dxf>
    <x:dxf>
      <x:alignment horizontal="left" vertical="center" textRotation="0" indent="0" justifyLastLine="0" shrinkToFit="0" readingOrder="0"/>
    </x:dxf>
    <x:dxf>
      <x:fill>
        <x:patternFill patternType="solid">
          <x:fgColor theme="4" tint="0.79998168889431442"/>
          <x:bgColor theme="4" tint="0.79998168889431442"/>
        </x:patternFill>
      </x:fill>
    </x:dxf>
    <x:dxf>
      <x:fill>
        <x:patternFill patternType="solid">
          <x:fgColor theme="4" tint="0.79998168889431442"/>
          <x:bgColor theme="4" tint="0.79998168889431442"/>
        </x:patternFill>
      </x:fill>
    </x:dxf>
    <x:dxf>
      <x:font>
        <x:b/>
        <x:color theme="1"/>
      </x:font>
    </x:dxf>
    <x:dxf>
      <x:font>
        <x:b/>
        <x:color theme="1"/>
      </x:font>
    </x:dxf>
    <x:dxf>
      <x:font>
        <x:b/>
        <x:color theme="1"/>
      </x:font>
      <x:border>
        <x:top style="double">
          <x:color theme="4"/>
        </x:top>
      </x:border>
    </x:dxf>
    <x:dxf>
      <x:font>
        <x:b/>
        <x:color theme="0"/>
      </x:font>
      <x:fill>
        <x:patternFill patternType="solid">
          <x:fgColor theme="4"/>
          <x:bgColor theme="4"/>
        </x:patternFill>
      </x:fill>
    </x:dxf>
    <x:dxf>
      <x:font>
        <x:color theme="1"/>
      </x:font>
      <x:border>
        <x:left style="thin">
          <x:color theme="4" tint="0.39997558519241921"/>
        </x:left>
        <x:right style="thin">
          <x:color theme="4" tint="0.39997558519241921"/>
        </x:right>
        <x:top style="thin">
          <x:color theme="4" tint="0.39997558519241921"/>
        </x:top>
        <x:bottom style="thin">
          <x:color theme="4" tint="0.39997558519241921"/>
        </x:bottom>
        <x:horizontal style="thin">
          <x:color theme="4" tint="0.39997558519241921"/>
        </x:horizontal>
      </x:border>
    </x:dxf>
    <x:dxf>
      <x:fill>
        <x:patternFill patternType="solid">
          <x:fgColor rgb="FFCCE7EA"/>
          <x:bgColor rgb="FFCCE7EA"/>
        </x:patternFill>
      </x:fill>
    </x:dxf>
    <x:dxf>
      <x:fill>
        <x:patternFill patternType="solid">
          <x:fgColor rgb="FFCCE7EA"/>
          <x:bgColor rgb="FFCCE7EA"/>
        </x:patternFill>
      </x:fill>
    </x:dxf>
    <x:dxf>
      <x:font>
        <x:b/>
        <x:color rgb="FFBF2E1A"/>
      </x:font>
    </x:dxf>
    <x:dxf>
      <x:font>
        <x:b/>
        <x:color rgb="FFBF2E1A"/>
      </x:font>
    </x:dxf>
    <x:dxf>
      <x:font>
        <x:b/>
        <x:color rgb="FFBF2E1A"/>
      </x:font>
      <x:border>
        <x:top style="double">
          <x:color rgb="FF2E666C"/>
        </x:top>
      </x:border>
    </x:dxf>
    <x:dxf>
      <x:font>
        <x:color theme="0"/>
      </x:font>
      <x:fill>
        <x:patternFill patternType="solid">
          <x:fgColor rgb="FF2E666C"/>
          <x:bgColor rgb="FF2E666C"/>
        </x:patternFill>
      </x:fill>
    </x:dxf>
    <x:dxf>
      <x:font>
        <x:color auto="1"/>
      </x:font>
      <x:border>
        <x:left style="thin">
          <x:color rgb="FF68B7BF"/>
        </x:left>
        <x:right style="thin">
          <x:color rgb="FF68B7BF"/>
        </x:right>
        <x:top style="thin">
          <x:color rgb="FF68B7BF"/>
        </x:top>
        <x:bottom style="thin">
          <x:color rgb="FF68B7BF"/>
        </x:bottom>
        <x:horizontal style="thin">
          <x:color rgb="FF68B7BF"/>
        </x:horizontal>
      </x:border>
    </x:dxf>
  </x:dxfs>
  <x:tableStyles count="2" defaultTableStyle="TableStyleMedium2" defaultPivotStyle="PivotStyleLight16">
    <x:tableStyle name="cc_TableStyle" pivot="0" count="7" xr9:uid="{6934E1BC-FD25-4400-8D85-7CF5756B7D19}">
      <x:tableStyleElement type="wholeTable" dxfId="353"/>
      <x:tableStyleElement type="headerRow" dxfId="352"/>
      <x:tableStyleElement type="totalRow" dxfId="351"/>
      <x:tableStyleElement type="firstColumn" dxfId="350"/>
      <x:tableStyleElement type="lastColumn" dxfId="349"/>
      <x:tableStyleElement type="firstRowStripe" dxfId="348"/>
      <x:tableStyleElement type="firstColumnStripe" dxfId="347"/>
    </x:tableStyle>
    <x:tableStyle name="TableStyleMedium_mod" pivot="0" count="7" xr9:uid="{1889D585-0F78-4F12-A627-6FF2BC64BBAA}">
      <x:tableStyleElement type="wholeTable" dxfId="346"/>
      <x:tableStyleElement type="headerRow" dxfId="345"/>
      <x:tableStyleElement type="totalRow" dxfId="344"/>
      <x:tableStyleElement type="firstColumn" dxfId="343"/>
      <x:tableStyleElement type="lastColumn" dxfId="342"/>
      <x:tableStyleElement type="firstRowStripe" dxfId="341"/>
      <x:tableStyleElement type="firstColumnStripe" dxfId="340"/>
    </x:tableStyle>
  </x:tableStyles>
  <x:colors>
    <x:mruColors>
      <x:color rgb="FFFFCC00"/>
      <x:color rgb="FFFFFF99"/>
      <x:color rgb="FFFFFFCC"/>
      <x:color rgb="FFA8DDE0"/>
      <x:color rgb="FFA6D5E4"/>
      <x:color rgb="FF006666"/>
    </x:mruColors>
  </x:color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sharedStrings" Target="sharedStrings.xml" Id="rId26"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styles" Target="styles.xml" Id="rId25"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theme" Target="theme/theme1.xml" Id="rId24"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calcChain" Target="calcChain.xml" Id="rId27" /></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a16="http://schemas.microsoft.com/office/drawing/2014/main" xmlns:r="http://schemas.openxmlformats.org/officeDocument/2006/relationships" xmlns:a14="http://schemas.microsoft.com/office/drawing/2010/main" xmlns:xdr="http://schemas.openxmlformats.org/drawingml/2006/spreadsheetDrawing" xmlns:a="http://schemas.openxmlformats.org/drawingml/2006/main">
  <xdr:twoCellAnchor editAs="oneCell">
    <xdr:from>
      <xdr:col>0</xdr:col>
      <xdr:colOff>123826</xdr:colOff>
      <xdr:row>0</xdr:row>
      <xdr:rowOff>152400</xdr:rowOff>
    </xdr:from>
    <xdr:to>
      <xdr:col>1</xdr:col>
      <xdr:colOff>66676</xdr:colOff>
      <xdr:row>2</xdr:row>
      <xdr:rowOff>257175</xdr:rowOff>
    </xdr:to>
    <xdr:pic>
      <xdr:nvPicPr>
        <xdr:cNvPr id="3" name="Picture 6" descr="" title="">
          <a:extLst>
            <a:ext uri="{FF2B5EF4-FFF2-40B4-BE49-F238E27FC236}">
              <a16:creationId xmlns:a16="http://schemas.microsoft.com/office/drawing/2014/main" id="{1B522FB7-FE52-4222-B814-111FFDF9F9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6" y="152400"/>
          <a:ext cx="1794933" cy="46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9" name="tb_00_toc" displayName="tb_00_toc" ref="A3:D23" totalsRowShown="0" dataDxfId="339" tableBorderDxfId="338" headerRowCellStyle="table_headers" xr:uid="{DB15A3F3-1645-4EDA-B444-0B1FCE09BB75}" mc:Ignorable="xr xr3">
  <x:autoFilter ref="A3:D23" xr:uid="{DB15A3F3-1645-4EDA-B444-0B1FCE09BB75}"/>
  <x:tableColumns count="4">
    <x:tableColumn id="1" name="Schedule" dataDxfId="337" xr3:uid="{5A9899B4-B0B4-4CAA-8DDB-6EE05C4B820D}"/>
    <x:tableColumn id="2" name="Schedule name" dataDxfId="336" xr3:uid="{EC44EADD-9D52-41B6-A2D0-D79F7B868E45}"/>
    <x:tableColumn id="4" name="Sheetname" dataDxfId="335" xr3:uid="{F2DA6325-1BF3-40A9-95AB-758210E46DBC}"/>
    <x:tableColumn id="3" name="Description" dataDxfId="334" xr3:uid="{8025523B-3073-43D1-9299-F46FC4C78DC0}"/>
  </x:tableColumns>
  <x:tableStyleInfo name="cc_TableStyle" showFirstColumn="0" showLastColumn="0" showRowStripes="1" showColumnStripes="0"/>
</x:table>
</file>

<file path=xl/tables/table2.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41" name="tb_1_1i_1" displayName="tb_1_1i_1" ref="A3:I9" totalsRowShown="0" headerRowDxfId="333" dataDxfId="332" tableBorderDxfId="331" headerRowCellStyle="table_headers" xr:uid="{5EBD4802-BBB2-4BE5-85C5-F4438B488CFA}" mc:Ignorable="xr xr3">
  <x:autoFilter ref="A3:I9" xr:uid="{5EBD4802-BBB2-4BE5-85C5-F4438B488CFA}"/>
  <x:tableColumns count="9">
    <x:tableColumn id="1" name="Section" dataDxfId="330" xr3:uid="{0CFD785D-1AC0-4B8C-A2F3-7CD9C7BC29F7}"/>
    <x:tableColumn id="2" name="Row" dataDxfId="329" xr3:uid="{FA1713E3-EA08-48D8-96F8-8D84D7220293}">
      <x:calculatedColumnFormula>ROW()</x:calculatedColumnFormula>
    </x:tableColumn>
    <x:tableColumn id="6" name="Context" dataDxfId="328" xr3:uid="{2FD3A48E-F690-490E-BB34-50354B1DB914}"/>
    <x:tableColumn id="3" name="Category1" dataDxfId="327" xr3:uid="{319A94D7-449C-4F27-BD1E-18B309FEBFDD}"/>
    <x:tableColumn id="4" name="Category2" dataDxfId="326" xr3:uid="{F2F6255E-D013-4534-8879-9762D1D827E4}"/>
    <x:tableColumn id="7" name="Expenditure per TJ energy delivered to ICPs                     ($/TJ)" dataDxfId="325" dataCellStyle="Formula" xr3:uid="{40CBF03A-1C51-451D-93B2-C8F187FB1EFD}"/>
    <x:tableColumn id="5" name="Expenditure per average no. of ICPs ($/ICP)" dataDxfId="324" dataCellStyle="Formula" xr3:uid="{EBE2DD48-D49A-43CC-BD90-A4A33102643B}">
      <x:calculatedColumnFormula>F2+G3</x:calculatedColumnFormula>
    </x:tableColumn>
    <x:tableColumn id="8" name="Ratio of expenditure to maximum monthly load                              ($ per GJ/month)" dataDxfId="323" dataCellStyle="Formula" xr3:uid="{1A32073C-E0E6-42A0-8E23-F0228F3B406F}"/>
    <x:tableColumn id="9" name="Expenditure per km of pipeline for supply                     ($/km)" dataDxfId="322" dataCellStyle="Formula" xr3:uid="{0CF21159-254C-454F-AAFF-AC50990A85C8}"/>
  </x:tableColumns>
  <x:tableStyleInfo name="cc_TableStyle" showFirstColumn="0" showLastColumn="0" showRowStripes="1" showColumnStripes="0"/>
</x:table>
</file>

<file path=xl/tables/table3.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42" name="tb_1_1ii_1" displayName="tb_1_1ii_1" ref="A13:G16" totalsRowShown="0" headerRowDxfId="321" dataDxfId="320" tableBorderDxfId="319" headerRowCellStyle="table_headers" xr:uid="{51D00919-9B81-497B-B767-72FBEBFAC9F2}" mc:Ignorable="xr xr3">
  <x:autoFilter ref="A13:G16" xr:uid="{51D00919-9B81-497B-B767-72FBEBFAC9F2}"/>
  <x:tableColumns count="7">
    <x:tableColumn id="1" name="Section" dataDxfId="318" xr3:uid="{20442BD7-16B5-4FC7-BABE-E2CFEF00FCDA}"/>
    <x:tableColumn id="2" name="Row" dataDxfId="317" xr3:uid="{9EF5BDFD-5947-41A2-8F56-4099CFA92788}">
      <x:calculatedColumnFormula>ROW()</x:calculatedColumnFormula>
    </x:tableColumn>
    <x:tableColumn id="5" name="Context" dataDxfId="316" xr3:uid="{A881D062-9AD0-4C0D-ACAA-42B664ABE796}"/>
    <x:tableColumn id="3" name="Category1" dataDxfId="315" xr3:uid="{E2F95D82-6AE0-4B8A-BC08-FE98F9E57081}"/>
    <x:tableColumn id="4" name="Category2" dataDxfId="314" xr3:uid="{3800437F-3915-492E-9DAB-50D189F1BD8F}"/>
    <x:tableColumn id="7" name="Revenue per TJ energy delivered to ICPs  ($/TJ)" dataDxfId="313" dataCellStyle="Comma" xr3:uid="{C67F395E-34C8-450B-BB54-009491838BA3}"/>
    <x:tableColumn id="6" name="Revenue per average no. of ICPs ($/ICP)" dataDxfId="312" dataCellStyle="Formula" xr3:uid="{CD24FF7B-3C8B-44EA-B4E6-C82EE33545D3}"/>
  </x:tableColumns>
  <x:tableStyleInfo name="cc_TableStyle" showFirstColumn="0" showLastColumn="0" showRowStripes="1" showColumnStripes="0"/>
</x:table>
</file>

<file path=xl/tables/table4.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43" name="tb_1_1iii_1" displayName="tb_1_1iii_1" ref="A20:F24" totalsRowShown="0" headerRowDxfId="311" dataDxfId="310" tableBorderDxfId="309" headerRowCellStyle="table_headers" xr:uid="{12997457-49BE-4CEF-BFFD-A86576D1CB95}" mc:Ignorable="xr xr3">
  <x:autoFilter ref="A20:F24" xr:uid="{12997457-49BE-4CEF-BFFD-A86576D1CB95}"/>
  <x:tableColumns count="6">
    <x:tableColumn id="1" name="Section" dataDxfId="308" xr3:uid="{D72262A4-1953-4084-A68A-CD57D7E1092B}"/>
    <x:tableColumn id="2" name="Row" dataDxfId="307" xr3:uid="{1A1DE02C-1E61-4288-8EE5-FC2D59C11738}">
      <x:calculatedColumnFormula>ROW()</x:calculatedColumnFormula>
    </x:tableColumn>
    <x:tableColumn id="6" name="Context" dataDxfId="306" xr3:uid="{D0E75CFE-D02C-4976-BF72-FBDD95E34DB1}"/>
    <x:tableColumn id="3" name="Category1" dataDxfId="305" xr3:uid="{0FB9F078-AD0F-4A7A-95E3-0C06F5517521}"/>
    <x:tableColumn id="4" name="Category2" dataDxfId="304" xr3:uid="{AF24C939-F0B5-42C1-BE38-CA561F041F30}"/>
    <x:tableColumn id="7" name="Service intensity measure" dataDxfId="303" dataCellStyle="Formula" xr3:uid="{1C7A50F0-5973-46F2-A206-1D806E2E7AA7}"/>
  </x:tableColumns>
  <x:tableStyleInfo name="cc_TableStyle" showFirstColumn="0" showLastColumn="0" showRowStripes="1" showColumnStripes="0"/>
</x:table>
</file>

<file path=xl/tables/table5.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44" name="tb_1_1iv_1" displayName="tb_1_1iv_1" ref="A28:G35" totalsRowShown="0" headerRowDxfId="302" dataDxfId="301" tableBorderDxfId="300" headerRowCellStyle="table_headers" xr:uid="{78411F45-0758-4C2B-A717-313C91D753DC}" mc:Ignorable="xr xr3">
  <x:autoFilter ref="A28:G35" xr:uid="{78411F45-0758-4C2B-A717-313C91D753DC}"/>
  <x:tableColumns count="7">
    <x:tableColumn id="1" name="Section" dataDxfId="299" xr3:uid="{F64BA57C-0D35-4414-B4C7-133A82231064}"/>
    <x:tableColumn id="2" name="Row" dataDxfId="298" xr3:uid="{FAD6442A-541D-4A72-A57C-C896FB48AA6B}">
      <x:calculatedColumnFormula>ROW()</x:calculatedColumnFormula>
    </x:tableColumn>
    <x:tableColumn id="5" name="Context" dataDxfId="297" xr3:uid="{DFFDE287-2D60-409E-BBF2-838B52BD19AF}"/>
    <x:tableColumn id="3" name="Category1" dataDxfId="296" xr3:uid="{AA4B08DB-33C8-407F-8158-04BB1789ADA9}"/>
    <x:tableColumn id="4" name="Category2" dataDxfId="295" xr3:uid="{978FEC5D-3BAD-4B70-8ACF-9B208D7CB0EA}"/>
    <x:tableColumn id="7" name="($000)" dataDxfId="294" dataCellStyle="Formula" xr3:uid="{81169D91-33BB-4CAD-841B-2D92BB404CB5}"/>
    <x:tableColumn id="6" name="% of revenue" dataDxfId="293" xr3:uid="{14BE3FD4-DAB4-49E6-A018-8C56F4B8B8D2}"/>
  </x:tableColumns>
  <x:tableStyleInfo name="cc_TableStyle" showFirstColumn="0" showLastColumn="0" showRowStripes="1" showColumnStripes="0"/>
</x:table>
</file>

<file path=xl/tables/table6.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45" name="tb_1_1v_1" displayName="tb_1_1v_1" ref="A39:F40" totalsRowShown="0" headerRowDxfId="292" xr:uid="{8B271952-28C8-4044-BC34-F35C115CB8C8}" mc:Ignorable="xr xr3">
  <x:autoFilter ref="A39:F40" xr:uid="{8B271952-28C8-4044-BC34-F35C115CB8C8}"/>
  <x:tableColumns count="6">
    <x:tableColumn id="1" name="Section" dataDxfId="291" dataCellStyle="Header 1" xr3:uid="{11ADAD44-1460-4ACB-9739-9616F1732C21}"/>
    <x:tableColumn id="2" name="Row" xr3:uid="{F8FE12E6-B489-492C-8540-CD7E316F4946}">
      <x:calculatedColumnFormula>ROW()</x:calculatedColumnFormula>
    </x:tableColumn>
    <x:tableColumn id="3" name="Context" xr3:uid="{90DC3C42-6710-4BA9-ACB9-7DE839B08C70}"/>
    <x:tableColumn id="4" name="Category1" xr3:uid="{A059E267-363E-4B5E-A1A1-0A67941BDA93}"/>
    <x:tableColumn id="5" name="Category2" xr3:uid="{469F508D-AB69-44A0-9BEB-4952C82F9834}"/>
    <x:tableColumn id="6" name="Interruptions per 100km of system length" dataDxfId="290" dataCellStyle="Formula" xr3:uid="{A62E4FDC-5F79-41B8-99E7-B77254756833}">
      <x:calculatedColumnFormula>IF('S9c.Pipeline Data'!$F$10&lt;&gt;0,'S10a.Reliability'!$F$9/('S9c.Pipeline Data'!$F$10/100),0)</x:calculatedColumnFormula>
    </x:tableColumn>
  </x:tableColumns>
  <x:tableStyleInfo name="cc_TableStyle" showFirstColumn="0" showLastColumn="0" showRowStripes="1" showColumnStripes="0"/>
</x:table>
</file>

<file path=xl/tables/table7.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35" name="tb_2_2i_1" displayName="tb_2_2i_1" ref="A3:H16" totalsRowShown="0" headerRowDxfId="289" dataDxfId="288" tableBorderDxfId="287" headerRowCellStyle="table_headers" xr:uid="{63E4D20C-9D7D-46FF-9E3A-FF880B246C02}" mc:Ignorable="xr xr3">
  <x:autoFilter ref="A3:H16" xr:uid="{63E4D20C-9D7D-46FF-9E3A-FF880B246C02}"/>
  <x:tableColumns count="8">
    <x:tableColumn id="1" name="Section" dataDxfId="286" xr3:uid="{A6BF53EB-3B15-4220-BD87-FB41F5F83424}"/>
    <x:tableColumn id="2" name="Row" dataDxfId="285" xr3:uid="{FB46B7B0-8B1B-4F4E-96B4-D21387EC555A}">
      <x:calculatedColumnFormula>ROW()</x:calculatedColumnFormula>
    </x:tableColumn>
    <x:tableColumn id="9" name="Context" dataDxfId="284" xr3:uid="{A3D0915E-5121-4FDC-B931-F417AB15BA3C}"/>
    <x:tableColumn id="3" name="Category1" dataDxfId="283" xr3:uid="{18161B95-4F17-4B1C-87BB-D28958254141}"/>
    <x:tableColumn id="4" name="Category2" dataDxfId="282" xr3:uid="{5C078A97-1841-461C-A091-C441883E32C8}"/>
    <x:tableColumn id="7" name="CY-2 |_x000a_%" dataDxfId="281" dataCellStyle="Data_Entry" xr3:uid="{1D56A7EB-1088-4C50-A070-AE8113E6AA10}"/>
    <x:tableColumn id="5" name="CY-1 |_x000a_%" dataDxfId="280" dataCellStyle="Data_Entry" xr3:uid="{C1AE9555-052B-48A9-8F59-22A464586443}">
      <x:calculatedColumnFormula>F2+G3</x:calculatedColumnFormula>
    </x:tableColumn>
    <x:tableColumn id="6" name="Current year CY |_x000a_%" dataDxfId="279" dataCellStyle="Percent" xr3:uid="{94D54AAD-5504-43CF-B825-ACD51C2E06B6}"/>
  </x:tableColumns>
  <x:tableStyleInfo name="cc_TableStyle" showFirstColumn="0" showLastColumn="0" showRowStripes="1" showColumnStripes="0"/>
</x:table>
</file>

<file path=xl/tables/table8.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36" name="tb_2_2ii_1" displayName="tb_2_2ii_1" ref="A20:F36" totalsRowShown="0" headerRowDxfId="278" dataDxfId="277" tableBorderDxfId="276" headerRowCellStyle="table_headers" xr:uid="{DE8F7078-DE64-44E4-8DA1-2D2B382F4F40}" mc:Ignorable="xr xr3">
  <x:autoFilter ref="A20:F36" xr:uid="{DE8F7078-DE64-44E4-8DA1-2D2B382F4F40}"/>
  <x:tableColumns count="6">
    <x:tableColumn id="1" name="Section" dataDxfId="275" xr3:uid="{610013D0-9BA1-45B6-8BF8-6E560BA20429}"/>
    <x:tableColumn id="2" name="Row" dataDxfId="274" xr3:uid="{7D400E0C-3874-4FE1-B88D-8B7171F7B927}">
      <x:calculatedColumnFormula>ROW()</x:calculatedColumnFormula>
    </x:tableColumn>
    <x:tableColumn id="9" name="Context" dataDxfId="273" xr3:uid="{7F78183A-878C-42C0-96FA-079D00A43223}"/>
    <x:tableColumn id="3" name="Category1" dataDxfId="272" xr3:uid="{60BA3C30-5780-4CE2-9730-413FC83FA12E}"/>
    <x:tableColumn id="4" name="Category2" dataDxfId="271" xr3:uid="{A5F6AC70-2653-4CD9-97C0-7855B8747554}"/>
    <x:tableColumn id="7" name="($000)" dataDxfId="270" dataCellStyle="Formula" xr3:uid="{AD681806-47D4-4D4A-B08C-58CCE0B6F7DE}"/>
  </x:tableColumns>
  <x:tableStyleInfo name="cc_TableStyle" showFirstColumn="0" showLastColumn="0" showRowStripes="1" showColumnStripes="0"/>
</x:table>
</file>

<file path=xl/tables/table9.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37" name="tb_2_2iii_1" displayName="tb_2_2iii_1" ref="A49:L68" totalsRowShown="0" headerRowDxfId="269" xr:uid="{748129EF-8775-44C6-968E-C891EDF4982D}" mc:Ignorable="xr xr3">
  <x:autoFilter ref="A49:L68" xr:uid="{748129EF-8775-44C6-968E-C891EDF4982D}"/>
  <x:tableColumns count="12">
    <x:tableColumn id="1" name="Section" dataDxfId="268" xr3:uid="{1F9A2366-7D45-4DE3-85A9-D4BD98AE2A06}"/>
    <x:tableColumn id="2" name="Row" dataDxfId="267" xr3:uid="{77879C41-7784-430C-910C-C3270200DD11}">
      <x:calculatedColumnFormula>ROW()</x:calculatedColumnFormula>
    </x:tableColumn>
    <x:tableColumn id="8" name="Context" dataDxfId="266" xr3:uid="{566FD4C5-144F-45A0-98BB-5BF0EC84C8B4}"/>
    <x:tableColumn id="3" name="Category1" dataDxfId="265" xr3:uid="{324341A0-3892-4EE0-93AA-395298C9E987}"/>
    <x:tableColumn id="4" name="Category2" dataDxfId="264" xr3:uid="{E5BED666-BA59-4C8A-8740-4930FC0EB3AF}"/>
    <x:tableColumn id="15" name="Opening RIV" dataDxfId="263" xr3:uid="{BECD5CF2-EF0C-4F1B-8F26-8A71172E8450}">
      <x:calculatedColumnFormula>IF(L63=0,"N/A",F23)</x:calculatedColumnFormula>
    </x:tableColumn>
    <x:tableColumn id="5" name="Line charge revenue | ($000)" dataDxfId="262" dataCellStyle="Formula" xr3:uid="{8EBF8D9B-F8F6-4D49-9943-2CFDAB095F13}">
      <x:calculatedColumnFormula>SUM(G38:G49)</x:calculatedColumnFormula>
    </x:tableColumn>
    <x:tableColumn id="6" name="Expenses cash outflow | ($000)" dataDxfId="261" dataCellStyle="Comma" xr3:uid="{BE81CB72-9608-461C-8FDF-E9A90D50C116}">
      <x:calculatedColumnFormula>SUM(H38:H49)</x:calculatedColumnFormula>
    </x:tableColumn>
    <x:tableColumn id="9" name="Assets commissioned | ($000)" dataDxfId="260" dataCellStyle="Comma" xr3:uid="{97DC31FB-A999-4910-90A1-2E302C68F195}">
      <x:calculatedColumnFormula>SUM(I39:I49)</x:calculatedColumnFormula>
    </x:tableColumn>
    <x:tableColumn id="10" name="Asset disposals | ($000)" dataDxfId="259" dataCellStyle="Comma" xr3:uid="{A50041C2-6AF2-45AC-B350-9F7792ECDFBE}">
      <x:calculatedColumnFormula>SUM(J39:J49)</x:calculatedColumnFormula>
    </x:tableColumn>
    <x:tableColumn id="11" name="Other regulated income | ($000)" dataDxfId="258" dataCellStyle="Comma" xr3:uid="{5D1398F4-1150-4C49-94E0-5EF8A0E755E7}">
      <x:calculatedColumnFormula>SUM(K39:K49)</x:calculatedColumnFormula>
    </x:tableColumn>
    <x:tableColumn id="13" name="Monthly net cash outflows | ($000)" dataCellStyle="Comma" xr3:uid="{F06E4807-964F-4160-81BB-9289FC4A7BA9}"/>
  </x:tableColumns>
  <x:tableStyleInfo name="cc_TableStyle" showFirstColumn="0" showLastColumn="0" showRowStripes="1" showColumnStripes="0"/>
</x:table>
</file>

<file path=xl/tables/table10.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38" name="tb_2_2iv_1" displayName="tb_2_2iv_1" ref="A72:F74" totalsRowShown="0" xr:uid="{7A6F84CF-1FA4-43B1-9A89-8F70EA1C1C42}" mc:Ignorable="xr xr3">
  <x:autoFilter ref="A72:F74" xr:uid="{7A6F84CF-1FA4-43B1-9A89-8F70EA1C1C42}"/>
  <x:tableColumns count="6">
    <x:tableColumn id="1" name="Section" xr3:uid="{1B67E614-BBF6-4F73-B122-33A0EA038F4C}"/>
    <x:tableColumn id="2" name="Row" xr3:uid="{97B43E87-3B74-4ED7-914A-4A240BE1847C}">
      <x:calculatedColumnFormula>ROW()</x:calculatedColumnFormula>
    </x:tableColumn>
    <x:tableColumn id="3" name="Context" xr3:uid="{5032CB84-473A-4783-8805-B78510DF2FF0}"/>
    <x:tableColumn id="4" name="Category1" xr3:uid="{462FF526-78FE-4E56-82BB-8EB5B42751B7}"/>
    <x:tableColumn id="5" name="Category2" xr3:uid="{84096F8C-1BE1-420C-B53C-D49F2CA84A41}"/>
    <x:tableColumn id="6" name="%" dataDxfId="257" dataCellStyle="Formula" xr3:uid="{F8C88DDB-698B-4358-A1FC-7CA06DBBE364}"/>
  </x:tableColumns>
  <x:tableStyleInfo name="cc_TableStyle" showFirstColumn="0" showLastColumn="0" showRowStripes="1" showColumnStripes="0"/>
</x:table>
</file>

<file path=xl/tables/table11.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39" name="tb_2_2v_1" displayName="tb_2_2v_1" ref="A78:F86" totalsRowShown="0" headerRowDxfId="256" xr:uid="{6F4079CE-F13E-4CEB-A787-F3033FFE6CF2}" mc:Ignorable="xr xr3">
  <x:autoFilter ref="A78:F86" xr:uid="{6F4079CE-F13E-4CEB-A787-F3033FFE6CF2}"/>
  <x:tableColumns count="6">
    <x:tableColumn id="1" name="Section" xr3:uid="{2E2CAFF6-DB8D-45F7-B241-76F018406D96}"/>
    <x:tableColumn id="2" name="Row" xr3:uid="{F3A784E9-3B07-4F4E-A44F-1E769AB2FA09}">
      <x:calculatedColumnFormula>ROW()</x:calculatedColumnFormula>
    </x:tableColumn>
    <x:tableColumn id="3" name="Context" xr3:uid="{CC9F4AC1-AAEB-486E-BF0C-D7582E069675}"/>
    <x:tableColumn id="4" name="Category1" xr3:uid="{0AA4CAE6-9F8D-48F7-8541-97A9F9ED61AA}"/>
    <x:tableColumn id="5" name="Category2" xr3:uid="{C13275A1-B730-4C09-A9DD-18D690E1E458}"/>
    <x:tableColumn id="6" name="($000)" xr3:uid="{AF4D942A-35A0-4226-A49A-5849885E1BE1}"/>
  </x:tableColumns>
  <x:tableStyleInfo name="cc_TableStyle" showFirstColumn="0" showLastColumn="0" showRowStripes="1" showColumnStripes="0"/>
</x:table>
</file>

<file path=xl/tables/table12.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40" name="tb_2_2ii_2" displayName="tb_2_2ii_2" ref="A40:F45" totalsRowShown="0" headerRowCellStyle="table_headers" xr:uid="{674871B3-579B-4E3F-83CF-D2B40051036C}" mc:Ignorable="xr xr3">
  <x:autoFilter ref="A40:F45" xr:uid="{674871B3-579B-4E3F-83CF-D2B40051036C}"/>
  <x:tableColumns count="6">
    <x:tableColumn id="1" name="Section" dataDxfId="255" xr3:uid="{7D9BA0E7-4201-4898-92EE-7AE1CD66AB8A}"/>
    <x:tableColumn id="2" name="Row" dataDxfId="254" xr3:uid="{A2E0DB9E-579C-47B4-9111-72BF87CA67CB}">
      <x:calculatedColumnFormula>ROW()</x:calculatedColumnFormula>
    </x:tableColumn>
    <x:tableColumn id="3" name="Context" dataDxfId="253" xr3:uid="{C59821BB-B5C4-4254-BA24-E79033CBAC5A}"/>
    <x:tableColumn id="4" name="Category1" dataDxfId="252" xr3:uid="{D8520082-0528-484F-9323-7C2E9959D284}"/>
    <x:tableColumn id="5" name="Category2" dataDxfId="251" xr3:uid="{07CC00EE-4465-48B4-885A-69AE311AA168}"/>
    <x:tableColumn id="6" name="%" dataDxfId="250" dataCellStyle="Percent" xr3:uid="{0847C429-523D-4867-8994-FC3B7FE08CA9}"/>
  </x:tableColumns>
  <x:tableStyleInfo name="cc_TableStyle" showFirstColumn="0" showLastColumn="0" showRowStripes="1" showColumnStripes="0"/>
</x:table>
</file>

<file path=xl/tables/table13.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3" name="tb_2_2v_2" displayName="tb_2_2v_2" ref="A90:F92" totalsRowShown="0" headerRowDxfId="249" xr:uid="{2631A77F-9D05-41FB-A474-F75527259E3E}" mc:Ignorable="xr xr3">
  <x:autoFilter ref="A90:F92" xr:uid="{2631A77F-9D05-41FB-A474-F75527259E3E}"/>
  <x:tableColumns count="6">
    <x:tableColumn id="1" name="Section" xr3:uid="{7A527E19-35E3-4B22-9950-E36D1A2BD54A}"/>
    <x:tableColumn id="2" name="Row" xr3:uid="{FA73E1F3-5217-44BB-8CF5-41B311574D22}">
      <x:calculatedColumnFormula>ROW()</x:calculatedColumnFormula>
    </x:tableColumn>
    <x:tableColumn id="3" name="Context" xr3:uid="{CCD7C97F-996C-4EA3-8C7D-5511BB3E17E6}"/>
    <x:tableColumn id="4" name="Category1" xr3:uid="{6A9FB2C3-94F3-45EC-B990-DA050DD9413D}"/>
    <x:tableColumn id="5" name="Category2" xr3:uid="{FE54D2B4-F553-49BC-931C-497E7BE3E957}"/>
    <x:tableColumn id="7" name="%" xr3:uid="{AA86A64B-0611-41CC-8E40-BDF909F3E2B6}"/>
  </x:tableColumns>
  <x:tableStyleInfo name="cc_TableStyle" showFirstColumn="0" showLastColumn="0" showRowStripes="1" showColumnStripes="0"/>
</x:table>
</file>

<file path=xl/tables/table14.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22" name="tb_3_3i_1" displayName="tb_3_3i_1" ref="A3:F16" totalsRowShown="0" headerRowDxfId="248" xr:uid="{4CC66A52-A7ED-4B8A-929E-9C7596AE06DB}" mc:Ignorable="xr xr3">
  <x:autoFilter ref="A3:F16" xr:uid="{4CC66A52-A7ED-4B8A-929E-9C7596AE06DB}"/>
  <x:tableColumns count="6">
    <x:tableColumn id="1" name="Section" xr3:uid="{69AB1DBD-8BC4-42AA-AE46-EADA93AB9F15}"/>
    <x:tableColumn id="2" name="Row" xr3:uid="{9066F1BD-0895-4808-99F5-123601118D68}">
      <x:calculatedColumnFormula>ROW()</x:calculatedColumnFormula>
    </x:tableColumn>
    <x:tableColumn id="3" name="Context" xr3:uid="{33A8D56A-E6BD-4284-8443-B89D90070E32}"/>
    <x:tableColumn id="4" name="Category1" xr3:uid="{5D8A05E0-C026-4DE1-B921-8119A57BEE47}"/>
    <x:tableColumn id="5" name="Category2" xr3:uid="{3B6A3A08-8DE2-43EC-AF57-BAB240A5B7B3}"/>
    <x:tableColumn id="6" name="($000)" dataDxfId="247" dataCellStyle="Comma" xr3:uid="{AB9BF339-2944-42C3-965C-7188056039DC}"/>
  </x:tableColumns>
  <x:tableStyleInfo name="cc_TableStyle" showFirstColumn="0" showLastColumn="0" showRowStripes="1" showColumnStripes="0"/>
</x:table>
</file>

<file path=xl/tables/table15.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23" name="tb_3_3ii_1" displayName="tb_3_3ii_1" ref="A20:F27" totalsRowShown="0" xr:uid="{4AA4460A-EA7B-4C96-950C-A7C3EFA8B24A}" mc:Ignorable="xr xr3">
  <x:autoFilter ref="A20:F27" xr:uid="{4AA4460A-EA7B-4C96-950C-A7C3EFA8B24A}"/>
  <x:tableColumns count="6">
    <x:tableColumn id="1" name="Section" xr3:uid="{1015F321-5465-4DAC-A5E4-C6FB02B07F1E}"/>
    <x:tableColumn id="2" name="Row" xr3:uid="{60D328CA-304E-4BCD-8106-944B29DC556C}">
      <x:calculatedColumnFormula>ROW()</x:calculatedColumnFormula>
    </x:tableColumn>
    <x:tableColumn id="3" name="Context" xr3:uid="{C8462B8E-3C52-4B31-A92B-1E9D33DCC3C1}"/>
    <x:tableColumn id="4" name="Category1" xr3:uid="{255007BB-16FD-43C8-9F25-43258C354D43}"/>
    <x:tableColumn id="5" name="Category2" xr3:uid="{34EF7AD3-A2E3-4B27-9EBC-D464C0CEB63A}"/>
    <x:tableColumn id="6" name="($000)" dataDxfId="246" dataCellStyle="Comma" xr3:uid="{EB25EA33-4FBE-492B-A032-1BF4ACB3D614}"/>
  </x:tableColumns>
  <x:tableStyleInfo name="cc_TableStyle" showFirstColumn="0" showLastColumn="0" showRowStripes="1" showColumnStripes="0"/>
</x:table>
</file>

<file path=xl/tables/table16.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24" name="tb_3_3iv_1" displayName="tb_3_3iv_1" ref="A31:F32" totalsRowShown="0" xr:uid="{6FAC858A-C16F-4186-B033-7EC07A844C3C}" mc:Ignorable="xr xr3">
  <x:autoFilter ref="A31:F32" xr:uid="{6FAC858A-C16F-4186-B033-7EC07A844C3C}"/>
  <x:tableColumns count="6">
    <x:tableColumn id="1" name="Section" xr3:uid="{146FF4B6-0B2F-437E-BBF7-633A3E80EEFB}"/>
    <x:tableColumn id="2" name="Row" xr3:uid="{6BDA2861-4D5A-4EC0-BE6C-80ADD76AA0A2}">
      <x:calculatedColumnFormula>ROW()</x:calculatedColumnFormula>
    </x:tableColumn>
    <x:tableColumn id="3" name="Context" xr3:uid="{3D234DC3-1E2F-481A-9E2B-40BA4BEFB3C7}"/>
    <x:tableColumn id="4" name="Category1" xr3:uid="{8CA20E30-69A6-44F6-8C63-2334328B7257}"/>
    <x:tableColumn id="5" name="Category2" xr3:uid="{376AD083-7641-4E22-B7D3-5B740F4149D8}"/>
    <x:tableColumn id="6" name="($000)" dataDxfId="245" dataCellStyle="Data_Entry" xr3:uid="{D88A5C3B-1F77-4EBF-A746-EBB8617E22E5}"/>
  </x:tableColumns>
  <x:tableStyleInfo name="cc_TableStyle" showFirstColumn="0" showLastColumn="0" showRowStripes="1" showColumnStripes="0"/>
</x:table>
</file>

<file path=xl/tables/table17.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25" name="tb_3_3v_1" displayName="tb_3_3v_1" ref="A36:F37" totalsRowShown="0" xr:uid="{857C6AAE-DBC0-4CFE-AAE4-7E9CEA2B7374}" mc:Ignorable="xr xr3">
  <x:autoFilter ref="A36:F37" xr:uid="{857C6AAE-DBC0-4CFE-AAE4-7E9CEA2B7374}"/>
  <x:tableColumns count="6">
    <x:tableColumn id="1" name="Section" xr3:uid="{D90F9979-0FEC-49CA-AA60-5D84E3833173}"/>
    <x:tableColumn id="2" name="Row" xr3:uid="{C7C801A9-37A3-4BEF-B369-43C2C83331AF}">
      <x:calculatedColumnFormula>ROW()</x:calculatedColumnFormula>
    </x:tableColumn>
    <x:tableColumn id="3" name="Context" xr3:uid="{F1A5AA6E-46BA-4C6E-AA71-B99038AB5317}"/>
    <x:tableColumn id="4" name="Category1" xr3:uid="{52A419A5-6BAB-4A53-A032-2AA08D1987A4}"/>
    <x:tableColumn id="5" name="Category2" xr3:uid="{5E40D25E-6E70-4182-8F90-04EE9A938BC2}"/>
    <x:tableColumn id="6" name="($000)" dataDxfId="244" dataCellStyle="Data_Entry" xr3:uid="{488A8974-4627-4CB2-8006-FA094AEAC5F8}"/>
  </x:tableColumns>
  <x:tableStyleInfo name="cc_TableStyle" showFirstColumn="0" showLastColumn="0" showRowStripes="1" showColumnStripes="0"/>
</x:table>
</file>

<file path=xl/tables/table18.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26" name="tb_4_4i_1" displayName="tb_4_4i_1" ref="A3:J11" totalsRowShown="0" headerRowDxfId="243" xr:uid="{82264E7D-9276-4AF5-BC98-4E60C3818C53}" mc:Ignorable="xr xr3">
  <x:autoFilter ref="A3:J11" xr:uid="{82264E7D-9276-4AF5-BC98-4E60C3818C53}"/>
  <x:tableColumns count="10">
    <x:tableColumn id="1" name="Section" xr3:uid="{122A3B5E-F31D-458C-8930-2653B29E1ECD}"/>
    <x:tableColumn id="2" name="Row" xr3:uid="{2420D116-037A-4D88-9D1A-2E74C045CFE1}">
      <x:calculatedColumnFormula>ROW()</x:calculatedColumnFormula>
    </x:tableColumn>
    <x:tableColumn id="3" name="Context" xr3:uid="{C5941DA8-FAB9-4A65-BE9F-27C8464F8B27}"/>
    <x:tableColumn id="4" name="Category1" xr3:uid="{055A326B-692E-4928-8643-91275B47AF59}"/>
    <x:tableColumn id="5" name="Category2" xr3:uid="{5BB686FF-5B70-418E-95E2-5090C8B41F32}"/>
    <x:tableColumn id="6" name="RAB_x000a_CY-4_x000a_($000)" dataDxfId="242" dataCellStyle="Comma" xr3:uid="{4F84BDBC-9D12-42AC-A0B5-8292250DCA1D}"/>
    <x:tableColumn id="7" name="RAB_x000a_CY-3_x000a_($000)" dataDxfId="241" dataCellStyle="Comma" xr3:uid="{C3062129-CFC9-4716-B658-32BBDF546CF4}"/>
    <x:tableColumn id="8" name="RAB_x000a_CY-2_x000a_'($000)" dataDxfId="240" dataCellStyle="Comma" xr3:uid="{3D9C0DC3-E22B-4B59-B3AB-B77E9891BB06}"/>
    <x:tableColumn id="9" name="RAB_x000a_CY-1_x000a_($000)" dataDxfId="239" dataCellStyle="Comma" xr3:uid="{B56364FA-749E-4484-8D96-3B050D4452A5}"/>
    <x:tableColumn id="10" name="RAB_x000a_CY_x000a_($000)" dataDxfId="238" dataCellStyle="Comma" xr3:uid="{7F841B98-29E5-42A2-BB5D-B2F935D850D8}"/>
  </x:tableColumns>
  <x:tableStyleInfo name="cc_TableStyle" showFirstColumn="0" showLastColumn="0" showRowStripes="1" showColumnStripes="0"/>
</x:table>
</file>

<file path=xl/tables/table19.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27" name="tb_4_4ii_1" displayName="tb_4_4ii_1" ref="A15:G31" totalsRowShown="0" headerRowDxfId="237" xr:uid="{421E68E0-CE26-44D2-93AD-D428C49CF4EC}" mc:Ignorable="xr xr3">
  <x:autoFilter ref="A15:G31" xr:uid="{421E68E0-CE26-44D2-93AD-D428C49CF4EC}"/>
  <x:tableColumns count="7">
    <x:tableColumn id="1" name="Section" dataDxfId="236" xr3:uid="{A4CEF8F0-AB02-4DA1-A8B7-5848CDBA320D}"/>
    <x:tableColumn id="2" name="Row" xr3:uid="{255BED4E-68AE-4A38-B5A7-0853EBD64752}">
      <x:calculatedColumnFormula>ROW()</x:calculatedColumnFormula>
    </x:tableColumn>
    <x:tableColumn id="3" name="Context" xr3:uid="{16155F0E-DC5B-47C4-8663-EE6D2CA65D76}"/>
    <x:tableColumn id="4" name="Category1" xr3:uid="{8ADDED58-A1AE-407A-98AE-FFC9043B678C}"/>
    <x:tableColumn id="5" name="Category2" xr3:uid="{10A9D2F2-E5AF-4602-827C-6C4D7E65B350}"/>
    <x:tableColumn id="6" name="Unallocated RAB*_x000a_($000)" dataDxfId="235" dataCellStyle="Comma" xr3:uid="{EED6FFA1-F00A-4005-AACC-1461760426EA}"/>
    <x:tableColumn id="7" name="RAB_x000a_($000)" dataDxfId="234" dataCellStyle="Comma" xr3:uid="{6BF54BB1-9D8B-4765-BF00-42EA786B13A1}"/>
  </x:tableColumns>
  <x:tableStyleInfo name="cc_TableStyle" showFirstColumn="0" showLastColumn="0" showRowStripes="1" showColumnStripes="0"/>
</x:table>
</file>

<file path=xl/tables/table20.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28" name="tb_4_4iii_1" displayName="tb_4_4iii_1" ref="A36:F39" totalsRowShown="0" headerRowDxfId="233" xr:uid="{6AA35CA8-0255-418B-B947-489BA6F2D0F5}" mc:Ignorable="xr xr3">
  <x:autoFilter ref="A36:F39" xr:uid="{6AA35CA8-0255-418B-B947-489BA6F2D0F5}"/>
  <x:tableColumns count="6">
    <x:tableColumn id="1" name="Section" xr3:uid="{CD4CFD85-C4FA-4D95-8AA9-43CA92CC777C}"/>
    <x:tableColumn id="2" name="Row" xr3:uid="{8B85E62A-9A7E-4BED-927B-170A44EC0182}">
      <x:calculatedColumnFormula>ROW()</x:calculatedColumnFormula>
    </x:tableColumn>
    <x:tableColumn id="3" name="Context" xr3:uid="{AD5AE653-9986-440E-84BE-F11106EB3742}"/>
    <x:tableColumn id="4" name="Category1" xr3:uid="{1A35402A-6525-4445-9F2C-430D9225C049}"/>
    <x:tableColumn id="5" name="Category2 | Units" xr3:uid="{CF83FEF0-0367-47D6-BE8E-6DDE2D0E5135}"/>
    <x:tableColumn id="6" name="Revaluations " dataDxfId="232" xr3:uid="{4B539C39-24EC-496F-91BE-93A189996A4F}">
      <x:calculatedColumnFormula>IF(F35&lt;&gt;0,F35/F36-1,0)</x:calculatedColumnFormula>
    </x:tableColumn>
  </x:tableColumns>
  <x:tableStyleInfo name="cc_TableStyle" showFirstColumn="0" showLastColumn="0" showRowStripes="1" showColumnStripes="0"/>
</x:table>
</file>

<file path=xl/tables/table21.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29" name="tb_4_4iv_1" displayName="tb_4_4iv_1" ref="A50:H65" totalsRowShown="0" headerRowDxfId="231" xr:uid="{59D6BBF0-E12D-41CF-85AD-72AB63DE5900}" mc:Ignorable="xr xr3">
  <x:autoFilter ref="A50:H65" xr:uid="{59D6BBF0-E12D-41CF-85AD-72AB63DE5900}"/>
  <x:tableColumns count="8">
    <x:tableColumn id="1" name="Section" xr3:uid="{2494B684-B500-43EA-B186-94FE38315863}"/>
    <x:tableColumn id="2" name="Row" xr3:uid="{914CB886-61F3-4134-AD67-8326C7111AA7}">
      <x:calculatedColumnFormula>ROW()</x:calculatedColumnFormula>
    </x:tableColumn>
    <x:tableColumn id="3" name="Context" xr3:uid="{1DBA0F1B-4452-4E43-BCDA-71F49D8AF91F}"/>
    <x:tableColumn id="4" name="Category1" xr3:uid="{01B7E118-2088-419F-8CEE-0F70F5E667E8}"/>
    <x:tableColumn id="5" name="Category2" xr3:uid="{57AECF84-74F1-446A-9FAC-B10788149F2C}"/>
    <x:tableColumn id="6" name="Category3" xr3:uid="{680CE5BD-85A3-478C-92ED-A7B6AFFC05B4}"/>
    <x:tableColumn id="7" name="Unallocated works under construction" xr3:uid="{FD78734E-9564-4A77-9F85-73B2CAC0C5E0}"/>
    <x:tableColumn id="8" name="Allocated works under construction" xr3:uid="{3D8C3267-4796-4732-8A89-579E536C6A1C}"/>
  </x:tableColumns>
  <x:tableStyleInfo name="cc_TableStyle" showFirstColumn="0" showLastColumn="0" showRowStripes="1" showColumnStripes="0"/>
</x:table>
</file>

<file path=xl/tables/table22.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30" name="tb_4_4v_1" displayName="tb_4_4v_1" ref="A74:G79" totalsRowShown="0" headerRowDxfId="230" xr:uid="{AE277B11-7946-4A25-B01B-15B5D2DCBC92}" mc:Ignorable="xr xr3">
  <x:autoFilter ref="A74:G79" xr:uid="{AE277B11-7946-4A25-B01B-15B5D2DCBC92}"/>
  <x:tableColumns count="7">
    <x:tableColumn id="1" name="Section" xr3:uid="{026A91BA-D09F-468F-BDB9-6430281D0D2C}"/>
    <x:tableColumn id="2" name="Row" xr3:uid="{63A1BD1E-862B-4896-8CEB-8FDC22915E87}">
      <x:calculatedColumnFormula>ROW()</x:calculatedColumnFormula>
    </x:tableColumn>
    <x:tableColumn id="3" name="Context" xr3:uid="{2B27719C-50FC-477F-BD58-09C02A95416F}"/>
    <x:tableColumn id="4" name="Category1" xr3:uid="{729E1FDA-B48E-464D-A2F1-22DEC843BE2B}"/>
    <x:tableColumn id="5" name="Category2" xr3:uid="{B9029846-F4CF-4984-A040-1BED5EDEAFB5}"/>
    <x:tableColumn id="6" name="Unallocated RAB_x000a_($000)_x000a_" dataCellStyle="Comma" xr3:uid="{EA2D4841-E706-443B-88A1-4BF281D7377E}"/>
    <x:tableColumn id="7" name="RAB_x000a_($000)" dataCellStyle="Comma" xr3:uid="{CCC58156-23A3-4167-92BE-6CA9213B5F2D}"/>
  </x:tableColumns>
  <x:tableStyleInfo name="cc_TableStyle" showFirstColumn="0" showLastColumn="0" showRowStripes="1" showColumnStripes="0"/>
</x:table>
</file>

<file path=xl/tables/table23.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31" name="tb_4_4vi_1" displayName="tb_4_4vi_1" ref="A83:H91" totalsRowShown="0" headerRowDxfId="229" xr:uid="{0DCE97D8-B293-4F74-9E4D-C07252BE058E}" mc:Ignorable="xr xr3">
  <x:autoFilter ref="A83:H91" xr:uid="{0DCE97D8-B293-4F74-9E4D-C07252BE058E}"/>
  <x:tableColumns count="8">
    <x:tableColumn id="1" name="Section" xr3:uid="{2CF59884-923A-4CA5-A655-03CDC86D1E72}"/>
    <x:tableColumn id="2" name="Row" xr3:uid="{235D9E74-A129-49CC-A203-4EB3238B4350}">
      <x:calculatedColumnFormula>ROW()</x:calculatedColumnFormula>
    </x:tableColumn>
    <x:tableColumn id="3" name="Context" xr3:uid="{CE5FC955-162D-4D85-B8D0-9093FB4056CF}"/>
    <x:tableColumn id="6" name="Category1 | Asset or assets with changes to depreciation_x000a_" dataDxfId="228" dataCellStyle="Data_Entry" xr3:uid="{B73FCA24-662E-4A48-893C-4DAA45A44674}"/>
    <x:tableColumn id="7" name="Category2 | Reason for non-standard depreciation (text entry)_x000a_" dataDxfId="227" dataCellStyle="Data_Entry" xr3:uid="{E5889889-C70C-407D-A63A-C1EF6AC72B5C}"/>
    <x:tableColumn id="8" name="Depreciation change for the period (RAB)_x000a_| ($000 unless otherwise specified)" dataDxfId="226" dataCellStyle="Data_Entry" xr3:uid="{D7A2F29E-D5D2-430C-935E-D98FC6921B1B}"/>
    <x:tableColumn id="9" name="Closing RAB value under 'non-standard' depreciation_x000a_| ($000 unless otherwise specified)" dataDxfId="225" dataCellStyle="Data_Entry" xr3:uid="{4663BA1E-D542-44B9-A509-002428EA9DCB}"/>
    <x:tableColumn id="10" name="Closing RAB value under 'standard' depreciation_x000a_| ($000 unless otherwise specified)" dataDxfId="224" dataCellStyle="Data_Entry" xr3:uid="{CA07D368-18F1-484C-9588-85DC3A594388}"/>
  </x:tableColumns>
  <x:tableStyleInfo name="cc_TableStyle" showFirstColumn="0" showLastColumn="0" showRowStripes="1" showColumnStripes="0"/>
</x:table>
</file>

<file path=xl/tables/table24.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32" name="tb_4_4vii_1" displayName="tb_4_4vii_1" ref="A95:O106" totalsRowShown="0" xr:uid="{118775F2-2CDB-4497-890C-BD95805BB39C}" mc:Ignorable="xr xr3">
  <x:autoFilter ref="A95:O106" xr:uid="{118775F2-2CDB-4497-890C-BD95805BB39C}"/>
  <x:tableColumns count="15">
    <x:tableColumn id="1" name="Section" dataDxfId="223" xr3:uid="{F9C08EB7-C884-4891-92AA-C7EE05738CBC}"/>
    <x:tableColumn id="2" name="Row" xr3:uid="{5AA47AC5-24ED-436E-97B4-DA50D2461FF1}">
      <x:calculatedColumnFormula>ROW()</x:calculatedColumnFormula>
    </x:tableColumn>
    <x:tableColumn id="3" name="Context" xr3:uid="{75E807EF-F700-4516-BC56-D770E742A526}"/>
    <x:tableColumn id="4" name="Category1" xr3:uid="{4E732840-EA6E-4DAB-882D-D4C028D76FDF}"/>
    <x:tableColumn id="5" name="Category2" xr3:uid="{948FA703-4710-42DF-8DFF-E7428AB4D453}"/>
    <x:tableColumn id="6" name="Intermediate pressure main pipelines | _x000a_($000 unless otherwise specified)" dataDxfId="222" dataCellStyle="Comma" xr3:uid="{2A426919-1663-4F98-8752-6555324B0737}"/>
    <x:tableColumn id="7" name="Medium pressure main pipelines | _x000a_($000 unless otherwise specified)" dataDxfId="221" dataCellStyle="Comma" xr3:uid="{C199A366-416E-4F7D-BB18-47D64177B2A7}"/>
    <x:tableColumn id="8" name="Low pressure main pipelines_x000a_| ($000 unless otherwise specified)" dataDxfId="220" dataCellStyle="Comma" xr3:uid="{57AA1D48-0B5E-431C-A409-7915647C0369}"/>
    <x:tableColumn id="9" name="Service pipe_x000a_| ($000 unless otherwise specified)_x000a_" dataDxfId="219" dataCellStyle="Comma" xr3:uid="{FAD6B396-6F1D-43BF-BAF0-0D4B5D1FCC13}"/>
    <x:tableColumn id="10" name="Stations_x000a_| ($000 unless otherwise specified)" dataDxfId="218" dataCellStyle="Comma" xr3:uid="{4169FA85-7A29-4F08-9713-5F787112F614}"/>
    <x:tableColumn id="11" name="Line valve_x000a_| ($000 unless otherwise specified)" dataDxfId="217" dataCellStyle="Comma" xr3:uid="{6593B8C2-5764-4588-90DA-593D31C7BF4F}"/>
    <x:tableColumn id="14" name="Special crossings_x000a_| ($000 unless otherwise specified)" dataDxfId="216" dataCellStyle="Comma" xr3:uid="{72DE0805-163C-4223-A5A8-955598AFFA31}"/>
    <x:tableColumn id="13" name="Other network assets_x000a_| ($000 unless otherwise specified)" dataDxfId="215" dataCellStyle="Comma" xr3:uid="{F1DB1ACD-C41B-482B-8BA3-02DD4BD80BC3}"/>
    <x:tableColumn id="15" name="Non-network assets_x000a_| ($000 unless otherwise specified)" dataDxfId="214" dataCellStyle="Comma" xr3:uid="{995BF136-4F8A-40B5-B4E7-4AA2569F1BAF}"/>
    <x:tableColumn id="12" name="Total_x000a_| ($000 unless otherwise specified)" dataCellStyle="Comma" xr3:uid="{DF669869-00E3-43B2-9165-48B53836A210}"/>
  </x:tableColumns>
  <x:tableStyleInfo name="cc_TableStyle" showFirstColumn="0" showLastColumn="0" showRowStripes="1" showColumnStripes="0"/>
</x:table>
</file>

<file path=xl/tables/table25.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2" name="tb_4_4iv_2" displayName="tb_4_4iv_2" ref="A69:G70" totalsRowShown="0" headerRowDxfId="213" xr:uid="{624ECF7F-45AC-4F10-BEBE-865B0F9CB28D}" mc:Ignorable="xr xr3">
  <x:autoFilter ref="A69:G70" xr:uid="{624ECF7F-45AC-4F10-BEBE-865B0F9CB28D}"/>
  <x:tableColumns count="7">
    <x:tableColumn id="1" name="Section" xr3:uid="{7155B0E7-9884-4F4D-A11A-22FF3F17FC0A}"/>
    <x:tableColumn id="2" name="Row" xr3:uid="{249D3915-116C-4DB8-8478-0E715923B687}"/>
    <x:tableColumn id="3" name="Context" xr3:uid="{6508CC1A-DACD-4039-B032-EEA0870B25C1}"/>
    <x:tableColumn id="4" name="Category1" xr3:uid="{68AF07C0-B292-4B47-9469-F88FF3A7E778}"/>
    <x:tableColumn id="5" name="Category2" xr3:uid="{246CB813-93C7-4B48-902E-FFF819185A77}"/>
    <x:tableColumn id="6" name="Unallocated works under construction" xr3:uid="{8F432E6E-DA63-4FBA-BD4D-D37071CCE770}"/>
    <x:tableColumn id="7" name="Allocated works under construction" xr3:uid="{B342686C-829F-47C0-A6A1-75F4146AD5AC}"/>
  </x:tableColumns>
  <x:tableStyleInfo name="cc_TableStyle" showFirstColumn="0" showLastColumn="0" showRowStripes="1" showColumnStripes="0"/>
</x:table>
</file>

<file path=xl/tables/table26.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4" name="tb_4_4iii_2" displayName="tb_4_4iii_2" ref="A42:G46" totalsRowShown="0" headerRowDxfId="212" xr:uid="{1AC4B05D-805C-4E85-B53D-8A0A0B1FB7E7}" mc:Ignorable="xr xr3">
  <x:autoFilter ref="A42:G46" xr:uid="{1AC4B05D-805C-4E85-B53D-8A0A0B1FB7E7}"/>
  <x:tableColumns count="7">
    <x:tableColumn id="1" name="Section" xr3:uid="{E287177C-E8F9-4800-A0C1-DBEBCB0C3E7A}"/>
    <x:tableColumn id="2" name="Row" xr3:uid="{0C66021B-BF2B-4B7F-8DAB-AFEEF6F3DE62}">
      <x:calculatedColumnFormula>ROW()</x:calculatedColumnFormula>
    </x:tableColumn>
    <x:tableColumn id="3" name="Context" xr3:uid="{7411E59A-37FF-4BAF-AF28-9B9ED9EBEF53}"/>
    <x:tableColumn id="4" name="Category1" xr3:uid="{11AC2235-8D3E-4914-8870-838435AF43F6}"/>
    <x:tableColumn id="5" name="Category2" xr3:uid="{36082958-950B-44F4-B109-0922DA04653F}"/>
    <x:tableColumn id="7" name="Unallocated RAB ($000)" dataCellStyle="Comma" xr3:uid="{FBC68427-565D-4537-8584-573D1AEF0D1B}"/>
    <x:tableColumn id="8" name="RAB_x000a_($000)" dataCellStyle="Comma" xr3:uid="{5B8D1F22-F601-43C8-B1D2-C15733ADDA09}"/>
  </x:tableColumns>
  <x:tableStyleInfo name="cc_TableStyle" showFirstColumn="0" showLastColumn="0" showRowStripes="1" showColumnStripes="0"/>
</x:table>
</file>

<file path=xl/tables/table27.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15" name="tb_5a_5aiii_1" displayName="tb_5a_5aiii_1" ref="A31:F37" totalsRowShown="0" headerRowDxfId="211" xr:uid="{909365D3-3AA0-424C-BE77-7184E3A7A9B2}" mc:Ignorable="xr xr3">
  <x:autoFilter ref="A31:F37" xr:uid="{909365D3-3AA0-424C-BE77-7184E3A7A9B2}"/>
  <x:tableColumns count="6">
    <x:tableColumn id="1" name="Section" dataDxfId="210" dataCellStyle="Header 1" xr3:uid="{1FF6BBB4-ED53-49B1-BE38-48440B8007CE}"/>
    <x:tableColumn id="2" name="Row" xr3:uid="{DB1BB094-E41B-43A3-85C4-2FB7D7BE5828}">
      <x:calculatedColumnFormula>ROW()</x:calculatedColumnFormula>
    </x:tableColumn>
    <x:tableColumn id="3" name="Context" dataDxfId="209" dataCellStyle="Header 1" xr3:uid="{D204F323-B8CA-4AA2-AABB-C4D7C53FF73A}"/>
    <x:tableColumn id="4" name="Category1" dataDxfId="208" dataCellStyle="Header 1" xr3:uid="{CE3F13BC-8B01-4DDA-9275-15A390961E5B}"/>
    <x:tableColumn id="5" name="Category2" dataDxfId="207" xr3:uid="{4D652C2D-A689-4D27-99A7-85CBC75800B5}"/>
    <x:tableColumn id="6" name="($000)" dataDxfId="206" dataCellStyle="Comma" xr3:uid="{1B0A786C-F0BE-4034-911D-73AF1B3757BC}"/>
  </x:tableColumns>
  <x:tableStyleInfo name="cc_TableStyle" showFirstColumn="0" showLastColumn="0" showRowStripes="1" showColumnStripes="0"/>
</x:table>
</file>

<file path=xl/tables/table28.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16" name="tb_5a_5aiv_1" displayName="tb_5a_5aiv_1" ref="A41:F45" totalsRowShown="0" headerRowDxfId="205" xr:uid="{DE5C15AF-F43A-4A77-84DF-3B0CB22C2AFA}" mc:Ignorable="xr xr3">
  <x:autoFilter ref="A41:F45" xr:uid="{DE5C15AF-F43A-4A77-84DF-3B0CB22C2AFA}"/>
  <x:tableColumns count="6">
    <x:tableColumn id="1" name="Section" dataDxfId="204" xr3:uid="{FF7A74E0-7D3C-416B-AD1D-B6C4C91128FB}"/>
    <x:tableColumn id="2" name="Row" xr3:uid="{AFA8C779-BE0B-4DE9-8791-B1770BD2BD03}">
      <x:calculatedColumnFormula>ROW()</x:calculatedColumnFormula>
    </x:tableColumn>
    <x:tableColumn id="3" name="Context" xr3:uid="{31023768-9A82-4DA5-B9A3-9F6154A8089F}"/>
    <x:tableColumn id="4" name="Category1" xr3:uid="{AC2EEE5C-AEDA-4313-8A70-273FCBD2561D}"/>
    <x:tableColumn id="5" name="Category2" xr3:uid="{CF371436-37FF-41AB-9392-7DE258564EDD}"/>
    <x:tableColumn id="6" name="($000)" dataDxfId="203" dataCellStyle="Comma" xr3:uid="{8F6BD2D0-273B-4018-9059-E047FFAD2017}"/>
  </x:tableColumns>
  <x:tableStyleInfo name="cc_TableStyle" showFirstColumn="0" showLastColumn="0" showRowStripes="1" showColumnStripes="0"/>
</x:table>
</file>

<file path=xl/tables/table29.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17" name="tb_5a_5ai_1" displayName="tb_5a_5ai_1" ref="A3:F18" totalsRowShown="0" xr:uid="{7EE50042-DC82-4852-82CA-1127DD874D58}" mc:Ignorable="xr xr3">
  <x:autoFilter ref="A3:F18" xr:uid="{7EE50042-DC82-4852-82CA-1127DD874D58}"/>
  <x:tableColumns count="6">
    <x:tableColumn id="1" name="Section" xr3:uid="{81394B91-7642-40C1-A15A-63480D573B3A}"/>
    <x:tableColumn id="2" name="Row" xr3:uid="{CF587230-ED7E-4AFC-A675-373E672CCBAD}">
      <x:calculatedColumnFormula>ROW()</x:calculatedColumnFormula>
    </x:tableColumn>
    <x:tableColumn id="3" name="Context" xr3:uid="{95DCFD83-5D97-4DF1-A55A-F5E2309D9783}"/>
    <x:tableColumn id="4" name="Category1" xr3:uid="{9D01BDF4-4128-406E-96E9-F2887FA5A2AA}"/>
    <x:tableColumn id="5" name="Category2" xr3:uid="{B1C1E94A-D507-4D03-A04F-407205CBDC00}"/>
    <x:tableColumn id="6" name="($000)" dataDxfId="202" dataCellStyle="Comma" xr3:uid="{F38BF460-1561-4E92-9200-EC616CE47AE2}"/>
  </x:tableColumns>
  <x:tableStyleInfo name="cc_TableStyle" showFirstColumn="0" showLastColumn="0" showRowStripes="1" showColumnStripes="0"/>
</x:table>
</file>

<file path=xl/tables/table30.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18" name="tb_5a_5av_1" displayName="tb_5a_5av_1" ref="A49:F53" totalsRowShown="0" headerRowDxfId="201" xr:uid="{F65D2447-EFBB-45A8-A5F9-BD7C33BF593D}" mc:Ignorable="xr xr3">
  <x:autoFilter ref="A49:F53" xr:uid="{F65D2447-EFBB-45A8-A5F9-BD7C33BF593D}"/>
  <x:tableColumns count="6">
    <x:tableColumn id="1" name="Section" dataDxfId="200" xr3:uid="{77177FA2-30A6-4EB3-97A0-D09400E18386}"/>
    <x:tableColumn id="2" name="Row" xr3:uid="{756A6152-EC2F-4749-AC9F-0CB3020197CB}">
      <x:calculatedColumnFormula>ROW()</x:calculatedColumnFormula>
    </x:tableColumn>
    <x:tableColumn id="3" name="Context" xr3:uid="{3843ECCC-C0EA-4633-A201-F83CAF571BF1}"/>
    <x:tableColumn id="4" name="Category1" xr3:uid="{F428E09C-705C-4508-ABC8-5EF78788D153}"/>
    <x:tableColumn id="5" name="Category2" xr3:uid="{09C43325-2654-4587-988E-9AF70BE03A41}"/>
    <x:tableColumn id="6" name="($000)" dataDxfId="199" dataCellStyle="Comma" xr3:uid="{3213E547-9079-4DDA-95F8-BAEF133010B0}"/>
  </x:tableColumns>
  <x:tableStyleInfo name="cc_TableStyle" showFirstColumn="0" showLastColumn="0" showRowStripes="1" showColumnStripes="0"/>
</x:table>
</file>

<file path=xl/tables/table31.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19" name="tb_5a_5avi_1" displayName="tb_5a_5avi_1" ref="A57:F66" totalsRowShown="0" headerRowDxfId="198" xr:uid="{83226878-A815-481D-B2B4-0383B5C047E9}" mc:Ignorable="xr xr3">
  <x:autoFilter ref="A57:F66" xr:uid="{83226878-A815-481D-B2B4-0383B5C047E9}"/>
  <x:tableColumns count="6">
    <x:tableColumn id="1" name="Section" dataDxfId="197" xr3:uid="{C131703E-A00F-43FB-8685-D2DE6BB92117}"/>
    <x:tableColumn id="2" name="Row" xr3:uid="{29480512-BC57-44F0-979E-A3B574DA8DB1}">
      <x:calculatedColumnFormula>ROW()</x:calculatedColumnFormula>
    </x:tableColumn>
    <x:tableColumn id="3" name="Context" xr3:uid="{294177AF-FAF2-4CDB-A451-C75613132F33}"/>
    <x:tableColumn id="4" name="Category1" xr3:uid="{BBAC3E91-BD38-4D76-AF09-4916B3CF56F5}"/>
    <x:tableColumn id="5" name="Category2" xr3:uid="{B781DB9F-FAAE-44AA-9285-824ADA6555F7}"/>
    <x:tableColumn id="6" name="($000)" dataDxfId="196" dataCellStyle="Formula" xr3:uid="{F561B2D6-1735-446D-A585-0DAF29E27DAB}"/>
  </x:tableColumns>
  <x:tableStyleInfo name="cc_TableStyle" showFirstColumn="0" showLastColumn="0" showRowStripes="1" showColumnStripes="0"/>
</x:table>
</file>

<file path=xl/tables/table32.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20" name="tb_5a_5aviii_1" displayName="tb_5a_5aviii_1" ref="A74:F82" totalsRowShown="0" headerRowDxfId="195" xr:uid="{269128B8-85F2-493D-8626-D92F69E76863}" mc:Ignorable="xr xr3">
  <x:autoFilter ref="A74:F82" xr:uid="{269128B8-85F2-493D-8626-D92F69E76863}"/>
  <x:tableColumns count="6">
    <x:tableColumn id="1" name="Section" dataDxfId="194" xr3:uid="{47C07328-D17F-4F94-80E6-165161713044}"/>
    <x:tableColumn id="2" name="Row" xr3:uid="{CCAD33A4-64C9-459F-9132-F07CB4145DAC}">
      <x:calculatedColumnFormula>ROW()</x:calculatedColumnFormula>
    </x:tableColumn>
    <x:tableColumn id="3" name="Context" xr3:uid="{6E4BF46D-BC42-4FC2-BE15-C8E66971A3CA}"/>
    <x:tableColumn id="4" name="Category1" xr3:uid="{65ED9685-B3C6-496D-98B4-9D6721B9AFBE}"/>
    <x:tableColumn id="5" name="Category2" xr3:uid="{A8D55B51-2FEA-4DE6-8B98-1693DD8EE65A}"/>
    <x:tableColumn id="6" name="($000)" dataDxfId="193" dataCellStyle="Formula" xr3:uid="{3432F466-13F4-4D60-B161-70173CF4B262}"/>
  </x:tableColumns>
  <x:tableStyleInfo name="cc_TableStyle" showFirstColumn="0" showLastColumn="0" showRowStripes="1" showColumnStripes="0"/>
</x:table>
</file>

<file path=xl/tables/table33.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 name="tb_5a_5ai_2" displayName="tb_5a_5ai_2" ref="A22:F23" totalsRowShown="0" xr:uid="{0EAAFD2D-B974-495D-8DF5-E0FD86549AD3}" mc:Ignorable="xr xr3">
  <x:autoFilter ref="A22:F23" xr:uid="{0EAAFD2D-B974-495D-8DF5-E0FD86549AD3}"/>
  <x:tableColumns count="6">
    <x:tableColumn id="1" name="Section" xr3:uid="{9807613B-4123-4977-AEFA-A1A8721D8997}"/>
    <x:tableColumn id="2" name="Row" xr3:uid="{4872BFDE-5C28-4814-8BD0-B8104174ACF5}">
      <x:calculatedColumnFormula>ROW()</x:calculatedColumnFormula>
    </x:tableColumn>
    <x:tableColumn id="3" name="Context" dataDxfId="192" xr3:uid="{A7B66F50-64CF-4A11-AD9B-B7B3C564B59A}"/>
    <x:tableColumn id="4" name="Category1" xr3:uid="{2340E7E9-B656-487E-9CEB-D444F2D23FFA}"/>
    <x:tableColumn id="5" name="Category2" dataDxfId="191" xr3:uid="{5657C5D6-9CA0-46CE-A1FB-CDAA8B62E791}"/>
    <x:tableColumn id="6" name="%" dataDxfId="190" dataCellStyle="Data_Entry" xr3:uid="{D20B69E9-5588-4A20-AC65-AA2DA64BC401}"/>
  </x:tableColumns>
  <x:tableStyleInfo name="cc_TableStyle" showFirstColumn="0" showLastColumn="0" showRowStripes="1" showColumnStripes="0"/>
</x:table>
</file>

<file path=xl/tables/table34.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13" name="tb_5b_5bi_1" displayName="tb_5b_5bi_1" ref="A3:F27" totalsRowShown="0" xr:uid="{77A4FB7A-2ACA-4930-A86B-E5113D0DE513}" mc:Ignorable="xr xr3">
  <x:autoFilter ref="A3:F27" xr:uid="{77A4FB7A-2ACA-4930-A86B-E5113D0DE513}"/>
  <x:tableColumns count="6">
    <x:tableColumn id="1" name="Section" xr3:uid="{3AFFAB1B-E257-48E2-BEFC-398143AA00C4}"/>
    <x:tableColumn id="2" name="Row" xr3:uid="{D419AC47-4E5F-45E5-9479-68BC7CDCC430}">
      <x:calculatedColumnFormula>ROW()</x:calculatedColumnFormula>
    </x:tableColumn>
    <x:tableColumn id="3" name="Context" xr3:uid="{BFC41F18-02C9-4F85-90FB-3F77E3FE5B1B}"/>
    <x:tableColumn id="4" name="Category1" xr3:uid="{975D12D6-7834-4189-90C3-1E0BF5AC22A5}"/>
    <x:tableColumn id="5" name="Category2" xr3:uid="{6177678D-431C-4D5D-A33B-AE8734C12852}"/>
    <x:tableColumn id="6" name="($000)" dataDxfId="189" dataCellStyle="Comma" xr3:uid="{0FED09FF-4BC3-4AFB-878E-77FD77C72233}"/>
  </x:tableColumns>
  <x:tableStyleInfo name="cc_TableStyle" showFirstColumn="0" showLastColumn="0" showRowStripes="1" showColumnStripes="0"/>
</x:table>
</file>

<file path=xl/tables/table35.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14" name="tb_5b_5biii_1" displayName="tb_5b_5biii_1" ref="A31:F47" totalsRowShown="0" headerRowDxfId="188" xr:uid="{89856200-570A-4CD2-AB94-30C65AD12B24}" mc:Ignorable="xr xr3">
  <x:autoFilter ref="A31:F47" xr:uid="{89856200-570A-4CD2-AB94-30C65AD12B24}"/>
  <x:tableColumns count="6">
    <x:tableColumn id="1" name="Section" xr3:uid="{E9C85AEB-9E4F-4CA5-B6BF-AA550A7B9C66}"/>
    <x:tableColumn id="2" name="Row" xr3:uid="{98394EF8-2856-49F3-B82F-311047913E01}">
      <x:calculatedColumnFormula>ROW()</x:calculatedColumnFormula>
    </x:tableColumn>
    <x:tableColumn id="3" name="Context" xr3:uid="{E369D829-7ACD-4C37-9DB2-392520D51634}"/>
    <x:tableColumn id="4" name="Category1|Name of related party " dataCellStyle="Data_Entry" xr3:uid="{085DBD95-3559-4CAC-9A5A-C3E980ED9D51}"/>
    <x:tableColumn id="5" name="Category2|Nature of opex or capex service provided" dataCellStyle="Data_Entry" xr3:uid="{3F12EBE2-1D67-4768-A726-2DB3DA19A98A}"/>
    <x:tableColumn id="6" name="Total value of transactions ($000)" dataDxfId="187" dataCellStyle="Comma" xr3:uid="{D0CAAA57-7A70-4650-9FD1-665322F38F2E}">
      <x:calculatedColumnFormula>SUM(F17:F31)</x:calculatedColumnFormula>
    </x:tableColumn>
  </x:tableColumns>
  <x:tableStyleInfo name="cc_TableStyle" showFirstColumn="0" showLastColumn="0" showRowStripes="1" showColumnStripes="0"/>
</x:table>
</file>

<file path=xl/tables/table36.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11" name="tb_5c_5ci_1" displayName="tb_5c_5ci_1" ref="A3:L9" totalsRowShown="0" xr:uid="{C848297D-DC6A-40B9-BA69-F3E840E6A1ED}" mc:Ignorable="xr xr3">
  <x:autoFilter ref="A3:L9" xr:uid="{C848297D-DC6A-40B9-BA69-F3E840E6A1ED}"/>
  <x:tableColumns count="12">
    <x:tableColumn id="1" name="Section" xr3:uid="{8350EE7F-FFF7-435B-9F6F-6B94A86D5ACC}"/>
    <x:tableColumn id="2" name="Row" xr3:uid="{74D74A15-5FA2-479A-8A44-A5553759D068}">
      <x:calculatedColumnFormula>ROW()</x:calculatedColumnFormula>
    </x:tableColumn>
    <x:tableColumn id="3" name="Context" xr3:uid="{096ADB80-DF63-4DA0-B915-C10437C89ABD}"/>
    <x:tableColumn id="4" name="Category1 | Issuing party" xr3:uid="{8B26877C-6CDF-4269-854D-6D0FC423D571}"/>
    <x:tableColumn id="7" name="Category2 | Issue date" xr3:uid="{9F6A30BB-0FE4-4F58-A353-DD2EF3811F72}"/>
    <x:tableColumn id="8" name="Pricing date" xr3:uid="{8397B819-B1D1-40C0-B848-45A440B2A715}"/>
    <x:tableColumn id="9" name="Original tenor (in years)" xr3:uid="{5B25E73D-9DF8-46D8-9590-7CDF060D897A}"/>
    <x:tableColumn id="10" name="Coupon rate (%)" xr3:uid="{582C3DC2-FD20-4B90-9AE2-7CADF83335C9}"/>
    <x:tableColumn id="11" name="Book value at issue date (NZD)" xr3:uid="{7F544EE1-12B3-4687-ABBA-C56C7CA78FC9}"/>
    <x:tableColumn id="12" name="Book value at date of financial statements (NZD)" xr3:uid="{C96291F5-FD60-4990-8EA8-5CB1AD3B0AD7}"/>
    <x:tableColumn id="13" name="Term Credit Spread Difference" xr3:uid="{D175257F-6C9D-4F68-BFAA-91D783D39ADD}"/>
    <x:tableColumn id="14" name="Debt issue cost readjustment " xr3:uid="{C8321F75-38E3-484A-9050-29504D602A19}"/>
  </x:tableColumns>
  <x:tableStyleInfo name="cc_TableStyle" showFirstColumn="0" showLastColumn="0" showRowStripes="1" showColumnStripes="0"/>
</x:table>
</file>

<file path=xl/tables/table37.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12" name="tb_5c_5cii_1" displayName="tb_5c_5cii_1" ref="A14:F20" totalsRowShown="0" xr:uid="{DE7F328E-A46B-4FA2-91D1-ED944528586D}" mc:Ignorable="xr xr3">
  <x:autoFilter ref="A14:F20" xr:uid="{DE7F328E-A46B-4FA2-91D1-ED944528586D}"/>
  <x:tableColumns count="6">
    <x:tableColumn id="1" name="Section" dataDxfId="186" xr3:uid="{1DF7E0BC-7044-4A2C-861A-753CFCB30EA2}"/>
    <x:tableColumn id="2" name="Row" xr3:uid="{9A7552D1-73C0-4251-A9AF-1DA2C9CEEE10}">
      <x:calculatedColumnFormula>ROW()</x:calculatedColumnFormula>
    </x:tableColumn>
    <x:tableColumn id="3" name="Context" xr3:uid="{09C75EC2-AAF7-4703-8593-C33D52239C20}"/>
    <x:tableColumn id="4" name="Category1" xr3:uid="{62FEB9B5-295B-4041-BB90-3DC75E3C060D}"/>
    <x:tableColumn id="5" name="Category2" xr3:uid="{36388E03-2B30-44CA-B0D0-F77FF5A400E7}"/>
    <x:tableColumn id="6" name="%" xr3:uid="{9536E397-DE38-4661-888A-8F69E9162D9E}"/>
  </x:tableColumns>
  <x:tableStyleInfo name="cc_TableStyle" showFirstColumn="0" showLastColumn="0" showRowStripes="1" showColumnStripes="0"/>
</x:table>
</file>

<file path=xl/tables/table38.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08" name="tb_5d_5di_1" displayName="tb_5d_5di_1" ref="A3:J21" totalsRowShown="0" xr:uid="{81DEDD70-66C7-4EDF-B3B5-C0FEE479DCE4}" mc:Ignorable="xr xr3">
  <x:autoFilter ref="A3:J21" xr:uid="{81DEDD70-66C7-4EDF-B3B5-C0FEE479DCE4}"/>
  <x:tableColumns count="10">
    <x:tableColumn id="1" name="Section" dataDxfId="185" xr3:uid="{44C99E5B-CE04-4819-A9B1-1E747BC9481D}"/>
    <x:tableColumn id="2" name="Row" xr3:uid="{C791CDFF-8E8F-40D7-9E32-1A88E0B08E27}">
      <x:calculatedColumnFormula>ROW()</x:calculatedColumnFormula>
    </x:tableColumn>
    <x:tableColumn id="3" name="Context" xr3:uid="{7A1EB725-F520-4FB6-AFCD-D4ED061621F7}"/>
    <x:tableColumn id="4" name="Category1" xr3:uid="{69088302-D09C-45DA-8D6B-96EEE9D3A7B1}"/>
    <x:tableColumn id="5" name="Category2" xr3:uid="{9CE2FDB8-22CC-4B12-BE2B-668B49D96637}"/>
    <x:tableColumn id="6" name="Value allocated ($000)|Arm's length deduction" dataCellStyle="Comma" xr3:uid="{237C8114-9757-4FCA-87AF-83824916936C}"/>
    <x:tableColumn id="15" name="Value allocated ($000)|Gas distribution services" dataCellStyle="Comma" xr3:uid="{F6DAA9BE-F559-45E8-ABA7-23BD8829DE08}"/>
    <x:tableColumn id="16" name="Value allocated ($000)|Non-gas distribution services" dataCellStyle="Comma" xr3:uid="{30F210F1-F2A0-40E7-B4DA-F8E03D859622}"/>
    <x:tableColumn id="17" name="Value allocated ($000)| Total " dataCellStyle="Comma" xr3:uid="{F838DDCC-3F0C-418A-A21C-239C90AA2911}"/>
    <x:tableColumn id="18" name="Value allocated ($000)|OVABAA allocation increase" dataCellStyle="Comma" xr3:uid="{717DBC2C-726A-4B1A-AD3C-1C13D1820691}"/>
  </x:tableColumns>
  <x:tableStyleInfo name="cc_TableStyle" showFirstColumn="0" showLastColumn="0" showRowStripes="1" showColumnStripes="0"/>
</x:table>
</file>

<file path=xl/tables/table39.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09" name="tb_5d_5dii_1" displayName="tb_5d_5dii_1" ref="A25:J31" totalsRowShown="0" headerRowDxfId="184" xr:uid="{47D083F3-17B6-412B-A6CC-810A5D7FCDE6}" mc:Ignorable="xr xr3">
  <x:autoFilter ref="A25:J31" xr:uid="{47D083F3-17B6-412B-A6CC-810A5D7FCDE6}"/>
  <x:tableColumns count="10">
    <x:tableColumn id="1" name="Section" dataDxfId="183" xr3:uid="{85B5BCFF-64E5-49F4-8E96-A1D4D225DB1C}"/>
    <x:tableColumn id="2" name="Row" xr3:uid="{F7045A1E-8B9E-443A-A1F9-0C18A0BE6BD0}">
      <x:calculatedColumnFormula>ROW()</x:calculatedColumnFormula>
    </x:tableColumn>
    <x:tableColumn id="3" name="Context" xr3:uid="{B8B23409-936A-4F95-9EFB-951A48DBFFB0}"/>
    <x:tableColumn id="4" name="Category1" xr3:uid="{261E04DB-3C32-4C16-A7EB-8968CA0DDDC4}"/>
    <x:tableColumn id="5" name="Category2" xr3:uid="{1C36AC28-DA50-4681-AA81-63F62625C962}"/>
    <x:tableColumn id="6" name="Value allocated ($000s)|Arm's length deduction" dataCellStyle="Comma" xr3:uid="{895027B3-A46C-45FD-97DF-FFF91F331195}"/>
    <x:tableColumn id="7" name="Value allocated ($000s)|Gas distribution services" dataCellStyle="Comma" xr3:uid="{C12E2CA7-5987-400A-A5C2-8CC024B50D91}"/>
    <x:tableColumn id="8" name="Value allocated ($000s)|Non-gas distribution services" dataCellStyle="Comma" xr3:uid="{DD4DA61F-6447-45EB-A4CD-96E3E6422C71}"/>
    <x:tableColumn id="9" name="Value allocated ($000s)|Total " dataCellStyle="Comma" xr3:uid="{133D2E9F-613B-4675-AE53-14CB8B67F0CD}"/>
    <x:tableColumn id="10" name="Value allocated ($000s)|OVABAA allocation increase" dataCellStyle="Comma" xr3:uid="{047DAA9C-2A6B-44BC-9F8A-5784C9C42A76}"/>
  </x:tableColumns>
  <x:tableStyleInfo name="cc_TableStyle" showFirstColumn="0" showLastColumn="0" showRowStripes="1" showColumnStripes="0"/>
</x:table>
</file>

<file path=xl/tables/table40.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10" name="tb_5d_5diii_1" displayName="tb_5d_5diii_1" ref="A35:O38" totalsRowShown="0" headerRowDxfId="182" xr:uid="{759BDAC7-52CB-4CD8-A835-28575AB109C7}" mc:Ignorable="xr xr3">
  <x:autoFilter ref="A35:O38" xr:uid="{759BDAC7-52CB-4CD8-A835-28575AB109C7}"/>
  <x:tableColumns count="15">
    <x:tableColumn id="1" name="Section" dataDxfId="181" xr3:uid="{C2C759DC-6B58-4899-9EA3-CEE14CD3A0E0}"/>
    <x:tableColumn id="2" name="Row" xr3:uid="{A4E81AE6-1409-4680-9156-3ECE13516D02}">
      <x:calculatedColumnFormula>ROW()</x:calculatedColumnFormula>
    </x:tableColumn>
    <x:tableColumn id="3" name="Context" xr3:uid="{F0C07CB5-0CF8-429A-8EBA-665B33BB1021}"/>
    <x:tableColumn id="4" name="Category1" xr3:uid="{DFD3580F-E376-444F-A8B7-220F8050355B}"/>
    <x:tableColumn id="5" name="Category2" xr3:uid="{74E55BA5-D1F8-40D1-9840-BA187CD2EF4A}"/>
    <x:tableColumn id="19" name="Cost category " dataDxfId="180" dataCellStyle="Data_Entry" xr3:uid="{E1DA8665-C52D-4B02-A17E-D9F6A3D6FF72}"/>
    <x:tableColumn id="7" name="Original allocator or line items " dataDxfId="179" dataCellStyle="Data_Entry" xr3:uid="{FD7268BF-302F-4869-9FE1-DC8145454B6E}"/>
    <x:tableColumn id="8" name="New allocator or line items" dataDxfId="178" dataCellStyle="Data_Entry" xr3:uid="{427547BD-A253-4B22-BE6B-6256D9D467BB}"/>
    <x:tableColumn id="9" name="Rational for change " dataDxfId="177" dataCellStyle="Data_Entry" xr3:uid="{489F3C1F-84F9-4CDE-A3B7-B6D4AD016D71}"/>
    <x:tableColumn id="10" name="Original allocation|_x000a_CY-1|_x000a_($000)" dataDxfId="176" dataCellStyle="Data_Entry" xr3:uid="{FC109101-385B-4D38-AA8E-A9CC4F03A5B6}"/>
    <x:tableColumn id="12" name="New allocation|_x000a_CY-1|_x000a_($000)" dataDxfId="175" dataCellStyle="Data_Entry" xr3:uid="{600103F8-7E67-4E11-8F78-5ED963EEB735}"/>
    <x:tableColumn id="14" name="Difference|_x000a_CY-1|_x000a_($000)" dataDxfId="174" dataCellStyle="Formula" xr3:uid="{6DA7C51B-6459-489B-8608-12F96AAC18AF}">
      <x:calculatedColumnFormula>J36-K36</x:calculatedColumnFormula>
    </x:tableColumn>
    <x:tableColumn id="11" name="Original allocation|_x000a_Current Year (CY)|_x000a_($000) " dataDxfId="173" dataCellStyle="Data_Entry" xr3:uid="{9CF6C027-F51C-4A8F-A522-75773620F4B9}"/>
    <x:tableColumn id="16" name="New allocation|_x000a_Current Year (CY)|_x000a_($000) " dataDxfId="172" dataCellStyle="Data_Entry" xr3:uid="{462F60CC-0BDF-4F71-AA28-30920803D48D}"/>
    <x:tableColumn id="17" name="Difference|_x000a_Current Year (CY)|_x000a_($000) " dataDxfId="171" dataCellStyle="Formula" xr3:uid="{C9585B8B-85F2-47AC-BA7E-92980B6917EF}">
      <x:calculatedColumnFormula>M36-N36</x:calculatedColumnFormula>
    </x:tableColumn>
  </x:tableColumns>
  <x:tableStyleInfo name="cc_TableStyle" showFirstColumn="0" showLastColumn="0" showRowStripes="1" showColumnStripes="0"/>
</x:table>
</file>

<file path=xl/tables/table41.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06" name="tb_5e_5ei_1" displayName="tb_5e_5ei_1" ref="A3:F27" totalsRowShown="0" xr:uid="{4F55D250-410B-4149-833A-4800C545F895}" mc:Ignorable="xr xr3">
  <x:autoFilter ref="A3:F27" xr:uid="{4F55D250-410B-4149-833A-4800C545F895}"/>
  <x:tableColumns count="6">
    <x:tableColumn id="1" name="Section" dataDxfId="170" xr3:uid="{DE07FDA1-3044-4BE4-9C2B-35F79767A588}"/>
    <x:tableColumn id="2" name="Row" xr3:uid="{2223F386-C32E-4D53-B03B-39ABB39C6AB9}">
      <x:calculatedColumnFormula>ROW()</x:calculatedColumnFormula>
    </x:tableColumn>
    <x:tableColumn id="3" name="Context" xr3:uid="{4593DC42-C289-4DDD-BF41-0880B4CB68B8}"/>
    <x:tableColumn id="4" name="Category1" xr3:uid="{A92EA2EB-8966-4A8B-A375-7E77716E80C1}"/>
    <x:tableColumn id="5" name="Category2" xr3:uid="{6A1A700B-07AC-4175-9E5D-DD636FB35B02}"/>
    <x:tableColumn id="6" name="Value allocated ($000s)|Gas Distribution services" dataDxfId="169" dataCellStyle="Comma" xr3:uid="{0E932C31-B7F7-4CCA-89AC-2F8D61B9D0B6}"/>
  </x:tableColumns>
  <x:tableStyleInfo name="cc_TableStyle" showFirstColumn="0" showLastColumn="0" showRowStripes="1" showColumnStripes="0"/>
</x:table>
</file>

<file path=xl/tables/table42.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07" name="tb_5e_5eii_1" displayName="tb_5e_5eii_1" ref="A31:O34" totalsRowShown="0" headerRowDxfId="168" xr:uid="{82CF407C-4674-4337-9214-673087ED7F85}" mc:Ignorable="xr xr3">
  <x:autoFilter ref="A31:O34" xr:uid="{82CF407C-4674-4337-9214-673087ED7F85}"/>
  <x:tableColumns count="15">
    <x:tableColumn id="1" name="Section" dataDxfId="167" xr3:uid="{AC810222-12CF-4822-92F3-DB3CB8892E8E}"/>
    <x:tableColumn id="2" name="Row" xr3:uid="{8BA377AD-5C1A-49B3-9814-0DC569600340}">
      <x:calculatedColumnFormula>ROW()</x:calculatedColumnFormula>
    </x:tableColumn>
    <x:tableColumn id="3" name="Context" xr3:uid="{373929E2-C636-4B37-A9F7-74CD9885E367}"/>
    <x:tableColumn id="4" name="Category1" xr3:uid="{1374BCE7-63F7-4850-98C1-9DD6C7C9854F}"/>
    <x:tableColumn id="5" name="Category2" xr3:uid="{E6573147-65FC-4E33-9BBE-8727C63FF944}"/>
    <x:tableColumn id="6" name="Asset category " dataDxfId="166" dataCellStyle="Data_Entry" xr3:uid="{B3C1D7B7-D00C-47C6-9168-17865959AED9}"/>
    <x:tableColumn id="7" name="Original allocator or line items" dataDxfId="165" dataCellStyle="Data_Entry" xr3:uid="{7ADF76A8-EA7C-4753-B9E5-685B9A0F90E5}"/>
    <x:tableColumn id="8" name="New allocator or line items" dataDxfId="164" dataCellStyle="Data_Entry" xr3:uid="{ED2F5145-2C0F-44FF-A0C3-2F56DADB098A}"/>
    <x:tableColumn id="9" name="Rationale for change " dataDxfId="163" dataCellStyle="Data_Entry" xr3:uid="{40CF50E1-FF11-4226-9151-81AE244B075D}"/>
    <x:tableColumn id="10" name="Original allocation|_x000a_CY-1|_x000a_($000)" dataDxfId="162" dataCellStyle="Data_Entry" xr3:uid="{F8A5056D-558E-4896-B1A4-5D7830F8E491}"/>
    <x:tableColumn id="11" name="New allocation|_x000a_CY-1|_x000a_($000) " dataDxfId="161" dataCellStyle="Data_Entry" xr3:uid="{35C38FE6-9A32-4A5D-A461-B9241A1247F9}"/>
    <x:tableColumn id="12" name="Difference|_x000a_CY-1|_x000a_($000) " dataDxfId="160" dataCellStyle="Formula" xr3:uid="{C1FE6D27-2C84-47F7-BEEB-53C01E2A5FC8}">
      <x:calculatedColumnFormula>J32-K32</x:calculatedColumnFormula>
    </x:tableColumn>
    <x:tableColumn id="18" name="Original allocation|_x000a_Current Year (CY)|_x000a_($000)" dataDxfId="159" dataCellStyle="Data_Entry" xr3:uid="{180DF079-03D4-4751-9D12-4975977924A0}"/>
    <x:tableColumn id="19" name="New allocation|_x000a_Current Year (CY)|_x000a_($000) " dataDxfId="158" dataCellStyle="Data_Entry" xr3:uid="{EDB723BF-E2D7-46B6-95E8-E8556EF3416E}"/>
    <x:tableColumn id="14" name="Difference|_x000a_Current Year (CY)|_x000a_($000) " dataDxfId="157" dataCellStyle="Formula" xr3:uid="{E739D587-C93D-4E55-943F-B75FC27F0695}">
      <x:calculatedColumnFormula>M32-N32</x:calculatedColumnFormula>
    </x:tableColumn>
  </x:tableColumns>
  <x:tableStyleInfo name="cc_TableStyle" showFirstColumn="0" showLastColumn="0" showRowStripes="1" showColumnStripes="0"/>
</x:table>
</file>

<file path=xl/tables/table43.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94" name="tb_6a_6ai_1" displayName="tb_6a_6ai_1" ref="A3:F18" totalsRowShown="0" xr:uid="{83995D92-F1A4-459E-8C73-2DA9BEF3B3D3}" mc:Ignorable="xr xr3">
  <x:autoFilter ref="A3:F18" xr:uid="{83995D92-F1A4-459E-8C73-2DA9BEF3B3D3}"/>
  <x:tableColumns count="6">
    <x:tableColumn id="1" name="Section" dataDxfId="156" xr3:uid="{6BD1966F-64A7-4196-A5B0-3FF474758C29}"/>
    <x:tableColumn id="2" name="Row" xr3:uid="{4987DD37-5C6A-42DA-83EA-8EF45B70E9A4}">
      <x:calculatedColumnFormula>ROW()</x:calculatedColumnFormula>
    </x:tableColumn>
    <x:tableColumn id="3" name="Context" xr3:uid="{1D586E09-7C1D-48CD-AC91-0AFB8D2B3BFA}"/>
    <x:tableColumn id="4" name="Category1" xr3:uid="{ADDBBF7A-AEF0-4C45-B26B-21E0A9059EB1}"/>
    <x:tableColumn id="5" name="Category2" xr3:uid="{1F8F8267-184A-467C-9415-158245D95478}"/>
    <x:tableColumn id="6" name="($000)" dataDxfId="155" dataCellStyle="Comma" xr3:uid="{BD46A782-44FA-42B8-A5F2-1820FF9A8854}"/>
  </x:tableColumns>
  <x:tableStyleInfo name="cc_TableStyle" showFirstColumn="0" showLastColumn="0" showRowStripes="1" showColumnStripes="0"/>
</x:table>
</file>

<file path=xl/tables/table44.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95" name="tb_6a_6aiii_1" displayName="tb_6a_6aiii_1" ref="A27:F35" totalsRowShown="0" headerRowDxfId="154" xr:uid="{CC03205E-C18E-4739-948F-76F796A23C5D}" mc:Ignorable="xr xr3">
  <x:autoFilter ref="A27:F35" xr:uid="{CC03205E-C18E-4739-948F-76F796A23C5D}"/>
  <x:tableColumns count="6">
    <x:tableColumn id="1" name="Section" dataDxfId="153" xr3:uid="{A35B30EA-2638-457D-B123-8340CD2989EA}"/>
    <x:tableColumn id="2" name="Row" xr3:uid="{83383190-B5F3-4E90-BF88-58411AFAB876}">
      <x:calculatedColumnFormula>ROW()</x:calculatedColumnFormula>
    </x:tableColumn>
    <x:tableColumn id="3" name="Context" dataDxfId="152" xr3:uid="{25029A05-6526-4C48-949A-6307BB4F0CC3}"/>
    <x:tableColumn id="4" name="Category1" dataCellStyle="Data_Entry" xr3:uid="{2C2DCFDF-A5D5-4FC0-9BFF-44ECBC0FDF8C}"/>
    <x:tableColumn id="5" name="Category2" xr3:uid="{4DC5C9CE-B3B6-496D-810D-30A07BD8391F}"/>
    <x:tableColumn id="7" name="($000)" dataDxfId="151" dataCellStyle="Comma" xr3:uid="{59CB3863-F387-4072-BDC7-E0351CB3BEA3}"/>
  </x:tableColumns>
  <x:tableStyleInfo name="cc_TableStyle" showFirstColumn="0" showLastColumn="0" showRowStripes="1" showColumnStripes="0"/>
</x:table>
</file>

<file path=xl/tables/table45.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96" name="tb_6a_6aiv_1" displayName="tb_6a_6aiv_1" ref="A40:G64" totalsRowShown="0" headerRowDxfId="150" xr:uid="{AC4C2A07-10EB-44A3-A518-051AA4415F56}" mc:Ignorable="xr xr3">
  <x:autoFilter ref="A40:G64" xr:uid="{AC4C2A07-10EB-44A3-A518-051AA4415F56}"/>
  <x:tableColumns count="7">
    <x:tableColumn id="1" name="Section" dataDxfId="149" xr3:uid="{16C1FCCC-D711-45C8-ADBB-6AA8A96FCB29}"/>
    <x:tableColumn id="2" name="Row" xr3:uid="{C9191205-2C96-4582-86AD-0345ECB22CFF}">
      <x:calculatedColumnFormula>ROW()</x:calculatedColumnFormula>
    </x:tableColumn>
    <x:tableColumn id="3" name="Context" xr3:uid="{3160212E-B548-48DB-B74D-C493C47C3B08}"/>
    <x:tableColumn id="4" name="Category1" xr3:uid="{D009FE36-797E-4278-8933-A6B6D2D298B2}"/>
    <x:tableColumn id="5" name="Category2" xr3:uid="{B5E4C947-BE16-4F82-958C-C7EC552643AF}"/>
    <x:tableColumn id="6" name="System Growth|($000)" dataDxfId="148" dataCellStyle="Comma" xr3:uid="{A7405D45-02EF-4CBF-A696-F9CE10AA7C87}"/>
    <x:tableColumn id="7" name="Asset Replacement and Renewal|($000)" dataDxfId="147" dataCellStyle="Comma" xr3:uid="{0FB67C12-178F-4F93-B6A7-0E411C7AB9E9}"/>
  </x:tableColumns>
  <x:tableStyleInfo name="cc_TableStyle" showFirstColumn="0" showLastColumn="0" showRowStripes="1" showColumnStripes="0"/>
</x:table>
</file>

<file path=xl/tables/table46.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97" name="tb_6a_6av_1" displayName="tb_6a_6av_1" ref="A68:F77" totalsRowShown="0" headerRowDxfId="146" xr:uid="{53E0E869-6ABD-429B-97FD-CD47460122AB}" mc:Ignorable="xr xr3">
  <x:autoFilter ref="A68:F77" xr:uid="{53E0E869-6ABD-429B-97FD-CD47460122AB}"/>
  <x:tableColumns count="6">
    <x:tableColumn id="1" name="Section" dataDxfId="145" xr3:uid="{62639510-4224-4B78-8A24-BF5489DD5484}"/>
    <x:tableColumn id="2" name="Row" xr3:uid="{BD664DC2-28FB-4E29-A567-D5309B663ADE}">
      <x:calculatedColumnFormula>ROW()</x:calculatedColumnFormula>
    </x:tableColumn>
    <x:tableColumn id="3" name="Context" xr3:uid="{FC0108A3-9BB1-4F9B-97F8-5DBAA6C3B2D9}"/>
    <x:tableColumn id="4" name="Category1" dataCellStyle="Data_Entry" xr3:uid="{64EB90E2-1DD9-4205-BCE8-E27756D6E012}"/>
    <x:tableColumn id="5" name="Category2" xr3:uid="{25451915-0BBE-4A54-AED4-2006EE8CFFD3}"/>
    <x:tableColumn id="7" name="($000)" dataDxfId="144" dataCellStyle="Comma" xr3:uid="{65A98448-BBAE-43D7-8618-B028BD8AA7AD}"/>
  </x:tableColumns>
  <x:tableStyleInfo name="cc_TableStyle" showFirstColumn="0" showLastColumn="0" showRowStripes="1" showColumnStripes="0"/>
</x:table>
</file>

<file path=xl/tables/table47.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98" name="tb_6a_6avi_1" displayName="tb_6a_6avi_1" ref="A82:F91" totalsRowShown="0" headerRowDxfId="143" xr:uid="{44F6A350-4FC5-4838-ACE6-5582B29C03C4}" mc:Ignorable="xr xr3">
  <x:autoFilter ref="A82:F91" xr:uid="{44F6A350-4FC5-4838-ACE6-5582B29C03C4}"/>
  <x:tableColumns count="6">
    <x:tableColumn id="1" name="Section" dataDxfId="142" xr3:uid="{FDEA95D9-E7CF-4AEF-82A4-6EE0C26AB26A}"/>
    <x:tableColumn id="2" name="Row" xr3:uid="{1626ED15-9E41-49B0-9EC7-90DE0E0E28F1}">
      <x:calculatedColumnFormula>ROW()</x:calculatedColumnFormula>
    </x:tableColumn>
    <x:tableColumn id="3" name="Context" xr3:uid="{8932817F-1D80-4B0E-9784-2B783B94930F}"/>
    <x:tableColumn id="4" name="Category1" dataCellStyle="Data_Entry" xr3:uid="{EEA89785-6248-44E3-BE85-F1632CA8B5F9}"/>
    <x:tableColumn id="5" name="Category2" xr3:uid="{7A8957FB-D44C-4FD0-B33D-1D0044197DDB}"/>
    <x:tableColumn id="7" name="($000)" dataDxfId="141" dataCellStyle="Comma" xr3:uid="{F1C6CDFB-B991-4904-86D7-F6D3757CD905}"/>
  </x:tableColumns>
  <x:tableStyleInfo name="cc_TableStyle" showFirstColumn="0" showLastColumn="0" showRowStripes="1" showColumnStripes="0"/>
</x:table>
</file>

<file path=xl/tables/table48.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99" name="tb_6a_6avii_1" displayName="tb_6a_6avii_1" ref="A96:F105" totalsRowShown="0" headerRowDxfId="140" xr:uid="{51A79B10-6D36-4F40-8688-BBBD04745278}" mc:Ignorable="xr xr3">
  <x:autoFilter ref="A96:F105" xr:uid="{51A79B10-6D36-4F40-8688-BBBD04745278}"/>
  <x:tableColumns count="6">
    <x:tableColumn id="1" name="Section" dataDxfId="139" xr3:uid="{9FD79E6D-6B3B-43DF-8D01-31345C52D78C}"/>
    <x:tableColumn id="2" name="Row" xr3:uid="{1D62B460-0EDF-4833-A7CD-472FCEE0D91A}">
      <x:calculatedColumnFormula>ROW()</x:calculatedColumnFormula>
    </x:tableColumn>
    <x:tableColumn id="3" name="Context" dataDxfId="138" xr3:uid="{AE7A28B5-73A9-4530-8F0E-288F6426B98F}"/>
    <x:tableColumn id="4" name="Category1" dataCellStyle="Data_Entry" xr3:uid="{0B72A499-AF31-49C0-B517-FD9FFDF18500}"/>
    <x:tableColumn id="5" name="Category2" xr3:uid="{9BA6996D-0ED2-4329-AB41-FB838F91DB5C}"/>
    <x:tableColumn id="7" name="($000)" dataDxfId="137" xr3:uid="{10D7528E-9214-4B14-980F-A018784A7833}"/>
  </x:tableColumns>
  <x:tableStyleInfo name="cc_TableStyle" showFirstColumn="0" showLastColumn="0" showRowStripes="1" showColumnStripes="0"/>
</x:table>
</file>

<file path=xl/tables/table49.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00" name="tb_6a_6aviii_1" displayName="tb_6a_6aviii_1" ref="A110:F119" totalsRowShown="0" headerRowDxfId="136" xr:uid="{2626FD06-4819-4F4E-BA1F-845CFEC0C2AC}" mc:Ignorable="xr xr3">
  <x:autoFilter ref="A110:F119" xr:uid="{2626FD06-4819-4F4E-BA1F-845CFEC0C2AC}"/>
  <x:tableColumns count="6">
    <x:tableColumn id="1" name="Section" dataDxfId="135" xr3:uid="{65064512-D670-48EE-8372-DE774E749293}"/>
    <x:tableColumn id="2" name="Row" xr3:uid="{118489E0-C42E-4009-8BD5-377AB22631C4}">
      <x:calculatedColumnFormula>ROW()</x:calculatedColumnFormula>
    </x:tableColumn>
    <x:tableColumn id="3" name="Context" xr3:uid="{9F003F03-3F0F-4A24-A42F-95F3E6C8876D}"/>
    <x:tableColumn id="4" name="Category1" dataCellStyle="Data_Entry" xr3:uid="{D4B48AF6-217F-4716-9F27-937C92760B47}"/>
    <x:tableColumn id="5" name="Category2" xr3:uid="{C48F10E2-60EB-4407-86A2-C6BC567C8F72}"/>
    <x:tableColumn id="7" name="($000)" dataDxfId="134" dataCellStyle="Comma" xr3:uid="{A45B756E-014E-4CD7-8EB2-22F23DA0241D}"/>
  </x:tableColumns>
  <x:tableStyleInfo name="cc_TableStyle" showFirstColumn="0" showLastColumn="0" showRowStripes="1" showColumnStripes="0"/>
</x:table>
</file>

<file path=xl/tables/table50.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01" name="tb_6a_6aix_1" displayName="tb_6a_6aix_1" ref="A124:F131" totalsRowShown="0" headerRowDxfId="133" xr:uid="{73704116-FD51-47EC-A394-124E21EBDBAC}" mc:Ignorable="xr xr3">
  <x:autoFilter ref="A124:F131" xr:uid="{73704116-FD51-47EC-A394-124E21EBDBAC}"/>
  <x:tableColumns count="6">
    <x:tableColumn id="1" name="Section" dataDxfId="132" xr3:uid="{EE6DD9B6-49B7-4E91-A31B-21857849281D}"/>
    <x:tableColumn id="2" name="Row" xr3:uid="{2C754E19-592D-4521-9CF4-A01F8BC5F10C}">
      <x:calculatedColumnFormula>ROW()</x:calculatedColumnFormula>
    </x:tableColumn>
    <x:tableColumn id="3" name="Context" xr3:uid="{3325DE99-30B3-4471-975C-37E58EF09598}"/>
    <x:tableColumn id="4" name="Category1|Routine expenditure " dataCellStyle="Data_Entry" xr3:uid="{DF50B92F-573E-429D-86C7-1976FC864172}"/>
    <x:tableColumn id="5" name="Category2" xr3:uid="{DEB14AB4-9BD0-4368-B370-05B78AE35387}"/>
    <x:tableColumn id="7" name="($000)" dataDxfId="131" dataCellStyle="Comma" xr3:uid="{20AF4B57-D349-401E-AD3D-93BF3487E9EE}"/>
  </x:tableColumns>
  <x:tableStyleInfo name="cc_TableStyle" showFirstColumn="0" showLastColumn="0" showRowStripes="1" showColumnStripes="0"/>
</x:table>
</file>

<file path=xl/tables/table51.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02" name="tb_6a_6aii_1" displayName="tb_6a_6aii_1" ref="A22:F23" totalsRowShown="0" headerRowDxfId="130" tableBorderDxfId="129" xr:uid="{5167E4FB-BED5-4F72-9ECD-8728DE57841E}" mc:Ignorable="xr xr3">
  <x:autoFilter ref="A22:F23" xr:uid="{5167E4FB-BED5-4F72-9ECD-8728DE57841E}"/>
  <x:tableColumns count="6">
    <x:tableColumn id="1" name="Section" dataDxfId="128" dataCellStyle="Header 1" xr3:uid="{1CDA0627-15A1-4A54-9645-128C5EC4BDC4}"/>
    <x:tableColumn id="2" name="Row" xr3:uid="{6580F889-77DA-4056-BB27-F0E44C5D5E8E}">
      <x:calculatedColumnFormula>ROW()</x:calculatedColumnFormula>
    </x:tableColumn>
    <x:tableColumn id="3" name="Context" xr3:uid="{809197A0-6268-463C-BCD4-6C6892DCC599}"/>
    <x:tableColumn id="4" name="Category1" xr3:uid="{40533D49-778C-4760-8F0D-F4B73262BC77}"/>
    <x:tableColumn id="5" name="Category2" xr3:uid="{32ACDDD9-60DB-4721-80A6-C1B705B37AB0}"/>
    <x:tableColumn id="6" name="($000)" dataDxfId="127" dataCellStyle="Data_Entry" xr3:uid="{F5A73E74-7C22-477B-B7FE-6C97037AD38B}"/>
  </x:tableColumns>
  <x:tableStyleInfo name="cc_TableStyle" showFirstColumn="0" showLastColumn="0" showRowStripes="1" showColumnStripes="0"/>
</x:table>
</file>

<file path=xl/tables/table52.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03" name="tb_6a_6aix_2" displayName="tb_6a_6aix_2" ref="A135:F143" totalsRowShown="0" headerRowDxfId="126" xr:uid="{4401FA58-45EB-497B-9A5D-B6182116199D}" mc:Ignorable="xr xr3">
  <x:autoFilter ref="A135:F143" xr:uid="{4401FA58-45EB-497B-9A5D-B6182116199D}"/>
  <x:tableColumns count="6">
    <x:tableColumn id="1" name="Section" dataDxfId="125" xr3:uid="{E8BBA6D5-9C33-4B83-BEF1-0A5C22122C7A}"/>
    <x:tableColumn id="2" name="Row" xr3:uid="{6F390224-BA5B-4BF3-B40B-A73A02288753}">
      <x:calculatedColumnFormula>ROW()</x:calculatedColumnFormula>
    </x:tableColumn>
    <x:tableColumn id="3" name="Context" xr3:uid="{402FC546-F930-456F-ADD2-C50BD3EDD843}"/>
    <x:tableColumn id="4" name="Category1|Atypical expeniture" xr3:uid="{62103A98-3959-4C21-9CB4-24130B6C7195}"/>
    <x:tableColumn id="5" name="Category2" xr3:uid="{385D0ADA-E9AB-4F1D-863F-D36A37A3CAA2}"/>
    <x:tableColumn id="7" name="($000)" xr3:uid="{AA860F1D-773E-477D-82FB-A6C0A98BF360}"/>
  </x:tableColumns>
  <x:tableStyleInfo name="cc_TableStyle" showFirstColumn="0" showLastColumn="0" showRowStripes="1" showColumnStripes="0"/>
</x:table>
</file>

<file path=xl/tables/table53.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04" name="tb_6b_6bi_1" displayName="tb_6b_6bi_1" ref="A3:F11" totalsRowShown="0" headerRowDxfId="124" xr:uid="{C9C3A164-515B-4861-8E45-C25CF66B9983}" mc:Ignorable="xr xr3">
  <x:autoFilter ref="A3:F11" xr:uid="{C9C3A164-515B-4861-8E45-C25CF66B9983}"/>
  <x:tableColumns count="6">
    <x:tableColumn id="1" name="Section" dataDxfId="123" xr3:uid="{0C5CD916-A5DA-45A3-985E-2E7EC3E707DF}"/>
    <x:tableColumn id="2" name="Row" xr3:uid="{D1E988CB-4A2A-4C44-85B0-73A1EFB38CA4}">
      <x:calculatedColumnFormula>ROW()</x:calculatedColumnFormula>
    </x:tableColumn>
    <x:tableColumn id="3" name="Context" xr3:uid="{F7D4C587-E11D-4FFD-A40B-77ACA9CE35D5}"/>
    <x:tableColumn id="4" name="Category1" xr3:uid="{0CDCF461-EE57-4BB4-9D0F-5104878F613C}"/>
    <x:tableColumn id="5" name="Category2" xr3:uid="{DB86A808-1F17-4E45-B536-A682C19A1DB4}"/>
    <x:tableColumn id="7" name="($000)" dataDxfId="122" dataCellStyle="Comma" xr3:uid="{2B44E802-0078-4DBD-A6D6-445C1E6657AB}"/>
  </x:tableColumns>
  <x:tableStyleInfo name="cc_TableStyle" showFirstColumn="0" showLastColumn="0" showRowStripes="1" showColumnStripes="0"/>
</x:table>
</file>

<file path=xl/tables/table54.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05" name="tb_6b_6bii_1" displayName="tb_6b_6bii_1" ref="A15:F17" totalsRowShown="0" headerRowDxfId="121" xr:uid="{62C95BD6-F598-465F-ACDB-E4DA94B0F605}" mc:Ignorable="xr xr3">
  <x:autoFilter ref="A15:F17" xr:uid="{62C95BD6-F598-465F-ACDB-E4DA94B0F605}"/>
  <x:tableColumns count="6">
    <x:tableColumn id="1" name="Section" xr3:uid="{4A5B13E3-C1D5-47E9-A057-438588AC4147}"/>
    <x:tableColumn id="2" name="Row" xr3:uid="{60705182-2DF8-43D6-8373-730E7806B2C8}">
      <x:calculatedColumnFormula>ROW()</x:calculatedColumnFormula>
    </x:tableColumn>
    <x:tableColumn id="3" name="Context" xr3:uid="{0E9A7E54-A9BB-4788-9129-309421578958}"/>
    <x:tableColumn id="4" name="Category1" xr3:uid="{9BD0D5CE-8231-4C1F-BBCE-0F0499485F0B}"/>
    <x:tableColumn id="5" name="Category2" xr3:uid="{51EDEEBB-3EF7-4B58-876F-5F008802411A}"/>
    <x:tableColumn id="6" name="($000)" dataDxfId="120" dataCellStyle="Data_Entry" xr3:uid="{01ABB762-A048-43EC-8537-E7346C4A61E4}"/>
  </x:tableColumns>
  <x:tableStyleInfo name="cc_TableStyle" showFirstColumn="0" showLastColumn="0" showRowStripes="1" showColumnStripes="0"/>
</x:table>
</file>

<file path=xl/tables/table55.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75" name="tb_7_7i_1" displayName="tb_7_7i_1" ref="A3:H4" totalsRowShown="0" xr:uid="{7F5DFC2F-01AE-4219-886D-F7374E187DA1}" mc:Ignorable="xr xr3">
  <x:autoFilter ref="A3:H4" xr:uid="{7F5DFC2F-01AE-4219-886D-F7374E187DA1}"/>
  <x:tableColumns count="8">
    <x:tableColumn id="1" name="Section" dataDxfId="119" xr3:uid="{DE8EC91B-6EDA-4F2D-93B8-2C0FD3CFDD84}"/>
    <x:tableColumn id="2" name="Row" xr3:uid="{2E1D4671-9E9D-45E9-A914-38AD89AA82FC}">
      <x:calculatedColumnFormula>ROW()</x:calculatedColumnFormula>
    </x:tableColumn>
    <x:tableColumn id="3" name="Context" xr3:uid="{3D770CAC-44CF-459C-84DE-59DED6D3607C}"/>
    <x:tableColumn id="4" name="Category1" xr3:uid="{7113068F-D764-4CDB-AF2E-46153AD32CDE}"/>
    <x:tableColumn id="5" name="Category2" xr3:uid="{882A3227-5DBE-4F4C-A0B1-E0875F0BB515}"/>
    <x:tableColumn id="6" name="Target ($000) ¹" dataDxfId="118" dataCellStyle="Comma" xr3:uid="{D9411F13-31A9-476A-99AA-4EF087B068DB}"/>
    <x:tableColumn id="20" name="Actual ($000)" dataDxfId="117" dataCellStyle="Comma" xr3:uid="{0A39BC82-9D54-4891-98AC-8F8AE9F25915}">
      <x:calculatedColumnFormula>'S8.Billed Quantities+Revenues'!G41</x:calculatedColumnFormula>
    </x:tableColumn>
    <x:tableColumn id="21" name="% variance" dataDxfId="116" dataCellStyle="Percent" xr3:uid="{E51F7373-1B3C-442B-8D89-79726608D824}">
      <x:calculatedColumnFormula>IF(F4=0,0,(G4-F4)/F4)</x:calculatedColumnFormula>
    </x:tableColumn>
  </x:tableColumns>
  <x:tableStyleInfo name="cc_TableStyle" showFirstColumn="0" showLastColumn="0" showRowStripes="1" showColumnStripes="0"/>
</x:table>
</file>

<file path=xl/tables/table56.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78" name="tb_7_7ii_1" displayName="tb_7_7ii_1" ref="A8:H19" totalsRowShown="0" headerRowDxfId="115" xr:uid="{F78FB667-1C88-4082-85ED-32153A69C670}" mc:Ignorable="xr xr3">
  <x:autoFilter ref="A8:H19" xr:uid="{F78FB667-1C88-4082-85ED-32153A69C670}"/>
  <x:tableColumns count="8">
    <x:tableColumn id="1" name="Section" dataDxfId="114" xr3:uid="{BB80B611-6B52-4D68-97AE-884C39067D10}"/>
    <x:tableColumn id="2" name="Row" xr3:uid="{597BE035-1456-40D4-9706-3CCA0C7641BC}">
      <x:calculatedColumnFormula>ROW()</x:calculatedColumnFormula>
    </x:tableColumn>
    <x:tableColumn id="3" name="Context" xr3:uid="{30C6E140-A385-4FCE-8931-240890C443BB}"/>
    <x:tableColumn id="4" name="Category1" xr3:uid="{79F57357-1951-4743-BB41-AE1625B728DF}"/>
    <x:tableColumn id="5" name="Category2" xr3:uid="{F0E39477-3CC2-418A-BE9C-8E7B1964AB78}"/>
    <x:tableColumn id="6" name="Forecast ($000) ²" dataDxfId="113" dataCellStyle="Comma" xr3:uid="{EB64C73E-B134-4A35-A73C-0568CF355504}"/>
    <x:tableColumn id="7" name="Actual ($000)" dataDxfId="112" dataCellStyle="Formula" xr3:uid="{8CE8CB40-4F29-48E9-95D0-105E7953C62F}"/>
    <x:tableColumn id="8" name="% variance " dataDxfId="111" dataCellStyle="Formula" xr3:uid="{B2532DF8-70C8-42DF-BB14-1658688F198E}">
      <x:calculatedColumnFormula>IF(F9=0,0,(G9-F9)/F9)</x:calculatedColumnFormula>
    </x:tableColumn>
  </x:tableColumns>
  <x:tableStyleInfo name="cc_TableStyle" showFirstColumn="0" showLastColumn="0" showRowStripes="1" showColumnStripes="0"/>
</x:table>
</file>

<file path=xl/tables/table57.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79" name="tb_7_7iii_1" displayName="tb_7_7iii_1" ref="A23:H31" totalsRowShown="0" headerRowDxfId="110" xr:uid="{428F9157-381F-4E70-BAE2-9D14961AEFA6}" mc:Ignorable="xr xr3">
  <x:autoFilter ref="A23:H31" xr:uid="{428F9157-381F-4E70-BAE2-9D14961AEFA6}"/>
  <x:tableColumns count="8">
    <x:tableColumn id="1" name="Section" dataDxfId="109" xr3:uid="{1EA11BC4-7F66-47AF-9C80-EDD75B79436E}"/>
    <x:tableColumn id="2" name="Row" xr3:uid="{C7F6616F-A8A3-4929-BC1C-E125F2305F72}">
      <x:calculatedColumnFormula>ROW()</x:calculatedColumnFormula>
    </x:tableColumn>
    <x:tableColumn id="3" name="Context" xr3:uid="{D436D656-C2E5-49CA-9FAE-61E5FC2AB691}"/>
    <x:tableColumn id="4" name="Category1" xr3:uid="{24C78726-2837-4B49-96D1-32BC781EB0DC}"/>
    <x:tableColumn id="5" name="Category2" xr3:uid="{1576CB91-A5EC-4800-A9A8-B843F306B1DA}"/>
    <x:tableColumn id="6" name="Forecast ($000) ²" dataDxfId="108" dataCellStyle="Comma" xr3:uid="{FAAB47AC-8968-4CA1-A857-52DA09537A04}"/>
    <x:tableColumn id="7" name="Actual ($000)" dataDxfId="107" dataCellStyle="Formula" xr3:uid="{0CADC71C-7CC9-4581-9D64-12273333503A}"/>
    <x:tableColumn id="8" name="% variance " dataDxfId="106" dataCellStyle="Formula" xr3:uid="{092798FF-98B7-4975-905B-6539BF815AA4}">
      <x:calculatedColumnFormula>IF(F24=0,0,(G24-F24)/F24)</x:calculatedColumnFormula>
    </x:tableColumn>
  </x:tableColumns>
  <x:tableStyleInfo name="cc_TableStyle" showFirstColumn="0" showLastColumn="0" showRowStripes="1" showColumnStripes="0"/>
</x:table>
</file>

<file path=xl/tables/table58.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80" name="tb_7_7iv_1" displayName="tb_7_7iv_1" ref="A35:H36" totalsRowShown="0" headerRowDxfId="105" xr:uid="{94C75384-2D1C-48A4-B4B7-B8B0767ECED3}" mc:Ignorable="xr xr3">
  <x:autoFilter ref="A35:H36" xr:uid="{94C75384-2D1C-48A4-B4B7-B8B0767ECED3}"/>
  <x:tableColumns count="8">
    <x:tableColumn id="1" name="Section" dataDxfId="104" xr3:uid="{3A8D2D03-6FB3-42D4-857C-6BE2DD8D755C}"/>
    <x:tableColumn id="2" name="Row" xr3:uid="{93552C9F-1B4F-4310-9009-1869DF88DA18}">
      <x:calculatedColumnFormula>ROW()</x:calculatedColumnFormula>
    </x:tableColumn>
    <x:tableColumn id="3" name="Context" xr3:uid="{010C7817-49EA-431E-8861-F22B1DF0B374}"/>
    <x:tableColumn id="4" name="Category1" xr3:uid="{E8727649-D29C-49C7-9333-C06A2610BA75}"/>
    <x:tableColumn id="5" name="Category2" xr3:uid="{2BE463ED-9C45-4977-B5E1-7058AE924766}"/>
    <x:tableColumn id="6" name="Forecast ($000) ²" dataDxfId="103" dataCellStyle="Data_Entry" xr3:uid="{A4DEC6D1-EAE9-4B36-A2A8-65A2CC00D260}"/>
    <x:tableColumn id="7" name="Actual ($000)" dataDxfId="102" dataCellStyle="Formula" xr3:uid="{7887515F-A15A-48B7-B457-C05992C31129}">
      <x:calculatedColumnFormula>'S6a.Actual Expenditure Capex'!F23</x:calculatedColumnFormula>
    </x:tableColumn>
    <x:tableColumn id="8" name="% variance " dataDxfId="101" dataCellStyle="Formula" xr3:uid="{0F8E918D-A500-40F4-B076-B572601E8334}">
      <x:calculatedColumnFormula>IF(F36="N/A",0,IF(F36=0,0,(G36-F36)/F36))</x:calculatedColumnFormula>
    </x:tableColumn>
  </x:tableColumns>
  <x:tableStyleInfo name="cc_TableStyle" showFirstColumn="0" showLastColumn="0" showRowStripes="1" showColumnStripes="0"/>
</x:table>
</file>

<file path=xl/tables/table59.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81" name="tb_7_7v_1" displayName="tb_7_7v_1" ref="A40:H42" totalsRowShown="0" headerRowDxfId="100" xr:uid="{05384E8D-C2F2-4B30-99F5-DBA7067D9B6D}" mc:Ignorable="xr xr3">
  <x:autoFilter ref="A40:H42" xr:uid="{05384E8D-C2F2-4B30-99F5-DBA7067D9B6D}"/>
  <x:tableColumns count="8">
    <x:tableColumn id="1" name="Section" dataDxfId="99" xr3:uid="{2D68AEC7-8062-4AAC-9337-4DA7200DD1DB}"/>
    <x:tableColumn id="2" name="Row" xr3:uid="{9B399E88-1DBF-485B-BBE4-57ECA62AF1E0}">
      <x:calculatedColumnFormula>ROW()</x:calculatedColumnFormula>
    </x:tableColumn>
    <x:tableColumn id="3" name="Context" xr3:uid="{E130C624-B291-4827-91C2-B62432A3B471}"/>
    <x:tableColumn id="4" name="Category1" xr3:uid="{1649B8D6-65AE-4A5F-899B-9F7508B94828}"/>
    <x:tableColumn id="5" name="Category2" xr3:uid="{886B1955-4921-4C5B-9BB2-375E67BAFF42}"/>
    <x:tableColumn id="6" name="Forecast ($000) ²" dataDxfId="98" dataCellStyle="Data_Entry" xr3:uid="{51540BE5-FFE8-4096-824F-BBFE55DEF013}"/>
    <x:tableColumn id="7" name="Actual ($000)" dataDxfId="97" dataCellStyle="Formula" xr3:uid="{61D2524E-739A-4545-A3E1-98320BBB1848}">
      <x:calculatedColumnFormula>#REF!</x:calculatedColumnFormula>
    </x:tableColumn>
    <x:tableColumn id="8" name="% variance " dataCellStyle="Formula" xr3:uid="{E354F0F6-7448-4009-8805-CB6982D370F6}">
      <x:calculatedColumnFormula>IF(F41="N/A",0,IF(F41=0,0,(G41-F41)/F41))</x:calculatedColumnFormula>
    </x:tableColumn>
  </x:tableColumns>
  <x:tableStyleInfo name="cc_TableStyle" showFirstColumn="0" showLastColumn="0" showRowStripes="1" showColumnStripes="0"/>
</x:table>
</file>

<file path=xl/tables/table60.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73" name="tb_8_8i_1" displayName="tb_8_8i_1" ref="A3:M20" totalsRowShown="0" xr:uid="{BA71F2B5-9EA6-42D1-8085-A15116FAA7A8}" mc:Ignorable="xr xr3">
  <x:autoFilter ref="A3:M20" xr:uid="{BA71F2B5-9EA6-42D1-8085-A15116FAA7A8}"/>
  <x:tableColumns count="13">
    <x:tableColumn id="1" name="Section" dataDxfId="96" xr3:uid="{5AF45ADD-7AC7-4A2E-B0F3-714C20673FAF}"/>
    <x:tableColumn id="2" name="Row" dataDxfId="95" xr3:uid="{3B1E74E2-5B76-4E2B-A7CB-17D778C67244}">
      <x:calculatedColumnFormula>ROW()</x:calculatedColumnFormula>
    </x:tableColumn>
    <x:tableColumn id="3" name="Context" xr3:uid="{E5CA2B84-7035-4376-A18B-2DBF7550E9BB}"/>
    <x:tableColumn id="4" name="Category1|Consumer group name or price category code" dataCellStyle="Data_Entry" xr3:uid="{09CE1759-2EEA-4E42-90C3-622F5EEFA1F2}"/>
    <x:tableColumn id="5" name="Category1|Consumer type or types (eg, residential, commercial, etc.)" dataCellStyle="Data_Entry" xr3:uid="{0B6D06BB-0E1D-4741-9C2D-E5B1784F84DE}"/>
    <x:tableColumn id="6" name="Standard or non-standard consumer group (specify)" dataCellStyle="Data_Entry" xr3:uid="{D93B1F70-B8A2-4789-ADEF-9CB864BA8D87}"/>
    <x:tableColumn id="7" name="Average no. of ICPs in disclosure year" dataCellStyle="Data_Entry" xr3:uid="{92C5E0CC-931A-4C33-9622-DD60EF677D5E}"/>
    <x:tableColumn id="8" name="Quantity of gas delivered (TJ)" dataCellStyle="Data_Entry" xr3:uid="{2E9A3FAC-EAAA-46FD-820F-CAF7A3AB713D}"/>
    <x:tableColumn id="9" name="Billed quantities by price component" dataCellStyle="Data_Entry" xr3:uid="{C5887287-29A0-4942-8486-9FEDAE326A8B}"/>
    <x:tableColumn id="10" name="Billed quantities by price component2" dataCellStyle="Formula" xr3:uid="{E8C70E57-473F-4218-A396-A2659E16C4C7}"/>
    <x:tableColumn id="11" name="Billed quantities by price component3" dataCellStyle="Data_Entry" xr3:uid="{A499ABAA-EE48-4463-871C-243869467426}"/>
    <x:tableColumn id="12" name="Billed quantities by price component4" dataCellStyle="Data_Entry" xr3:uid="{2B1BD25B-C1B1-487A-96FD-BBDB0B9A4C95}"/>
    <x:tableColumn id="13" name="Billed quantities by price component5" dataCellStyle="Data_Entry" xr3:uid="{4B673C57-0608-4C0C-9B5A-D5B36DA24235}"/>
  </x:tableColumns>
  <x:tableStyleInfo name="cc_TableStyle" showFirstColumn="0" showLastColumn="0" showRowStripes="1" showColumnStripes="0"/>
</x:table>
</file>

<file path=xl/tables/table61.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74" name="tb_8_8ii_1" displayName="tb_8_8ii_1" ref="A24:M41" totalsRowShown="0" headerRowDxfId="94" xr:uid="{71883D29-FC97-4E6B-83A7-F2E2F9F512F3}" mc:Ignorable="xr xr3">
  <x:autoFilter ref="A24:M41" xr:uid="{71883D29-FC97-4E6B-83A7-F2E2F9F512F3}"/>
  <x:tableColumns count="13">
    <x:tableColumn id="1" name="Section" dataDxfId="93" xr3:uid="{75B44AA0-DB78-4C61-977D-E639D1713981}"/>
    <x:tableColumn id="2" name="Row" xr3:uid="{5CBF9D08-68FE-4BF6-BA2B-323D67D8C48A}">
      <x:calculatedColumnFormula>ROW()</x:calculatedColumnFormula>
    </x:tableColumn>
    <x:tableColumn id="3" name="Context" xr3:uid="{1D353C96-B60B-4B06-93CB-519311A6A535}"/>
    <x:tableColumn id="4" name="Category1|Consumer group name or price category code" dataCellStyle="Data_Entry" xr3:uid="{740CFB8B-A04E-4ADC-A68C-E1E673A72E2D}"/>
    <x:tableColumn id="5" name="Category2|Consumer type or types (eg, residential, commercial, etc.)" dataCellStyle="Data_Entry" xr3:uid="{9758A37A-C3F6-40E2-AE6B-EC6123F86893}"/>
    <x:tableColumn id="6" name="Standard or non-standard consumer group (specify)" dataDxfId="92" dataCellStyle="Data_Entry" xr3:uid="{D69FF964-C063-45C9-A484-13F565472535}"/>
    <x:tableColumn id="7" name="Total line charge revenue in disclosure year" dataCellStyle="Formula" xr3:uid="{D59E86A2-ACFC-46F3-A912-C9E1ACFA7BA8}"/>
    <x:tableColumn id="8" name="Notional revenue foregone from posted discounts (if applicable)" dataDxfId="91" dataCellStyle="Data_Entry" xr3:uid="{334E0448-CCA0-41BC-8237-D87956F180CE}"/>
    <x:tableColumn id="9" name="Line charge revenues ($000) by price component" dataDxfId="90" dataCellStyle="Comma" xr3:uid="{6C70BCCD-4BA8-4F4F-9B2B-B1F29D7F1149}"/>
    <x:tableColumn id="10" name="Line charge revenues ($000) by price component2" dataDxfId="89" dataCellStyle="Comma" xr3:uid="{7DB37662-A6D7-487D-9B5F-93581DD2A2F3}"/>
    <x:tableColumn id="11" name="Line charge revenues ($000) by price component3" dataDxfId="88" dataCellStyle="Comma" xr3:uid="{580EEDD3-1859-47A6-AB08-B027E717521B}"/>
    <x:tableColumn id="12" name="Line charge revenues ($000) by price component4" dataDxfId="87" dataCellStyle="Comma" xr3:uid="{5C9EB2B9-22CD-432F-B8C1-75E204000CEB}"/>
    <x:tableColumn id="13" name="Line charge revenues ($000) by price component5" dataDxfId="86" dataCellStyle="Comma" xr3:uid="{49A0A2F2-D9C2-419D-A200-72FD1A7782CA}"/>
  </x:tableColumns>
  <x:tableStyleInfo name="cc_TableStyle" showFirstColumn="0" showLastColumn="0" showRowStripes="1" showColumnStripes="0"/>
</x:table>
</file>

<file path=xl/tables/table62.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76" name="tb_9a_9a_1" displayName="tb_9a_9a_1" ref="A3:K31" totalsRowShown="0" xr:uid="{48BA3734-6534-4818-9AAF-BD1A38383F8F}" mc:Ignorable="xr xr3">
  <x:autoFilter ref="A3:K31" xr:uid="{48BA3734-6534-4818-9AAF-BD1A38383F8F}"/>
  <x:tableColumns count="11">
    <x:tableColumn id="1" name="Section" dataDxfId="85" xr3:uid="{108D366F-2D14-4797-BDF1-8550A6936891}"/>
    <x:tableColumn id="2" name="Row" xr3:uid="{22244F55-285A-4D1D-B23C-2A06C53FBD72}">
      <x:calculatedColumnFormula>ROW()</x:calculatedColumnFormula>
    </x:tableColumn>
    <x:tableColumn id="3" name="Context" xr3:uid="{AC5EB632-E4C1-4E16-AC56-33C81F318D33}"/>
    <x:tableColumn id="4" name="Category1|Operating Pressure  " xr3:uid="{32C7530C-3D32-49E4-95B3-967947D5D176}"/>
    <x:tableColumn id="5" name="Category2|Asset Category" xr3:uid="{367ECB18-9D5C-4AF2-B1CA-D764E6CF1DBB}"/>
    <x:tableColumn id="11" name="Category3|Asset Class" xr3:uid="{EE76B60D-73B2-454B-A17B-5B492DE40052}"/>
    <x:tableColumn id="10" name="Category4|Units" xr3:uid="{834BF307-1BCD-4DE2-9397-3E7C0A096297}"/>
    <x:tableColumn id="6" name="Items at start of year (quantity)" dataDxfId="84" dataCellStyle="Data_Entry" xr3:uid="{A3F818FE-F8F4-43FA-84F5-27C6A585DE7D}"/>
    <x:tableColumn id="7" name="Items at end of year (quantity)" dataDxfId="83" dataCellStyle="Data_Entry" xr3:uid="{7C970691-C322-412E-82BD-919ED2D7918F}"/>
    <x:tableColumn id="8" name="Net change" dataDxfId="82" dataCellStyle="Formula" xr3:uid="{950CE5D5-C6FF-4190-8090-F28B800EC305}">
      <x:calculatedColumnFormula>I4-H4</x:calculatedColumnFormula>
    </x:tableColumn>
    <x:tableColumn id="9" name="Data accuracy (1-4)" dataDxfId="81" dataCellStyle="Data_Entry" xr3:uid="{F2AEB0AA-7BC5-4934-9B5B-D759B85F631C}"/>
  </x:tableColumns>
  <x:tableStyleInfo name="cc_TableStyle" showFirstColumn="0" showLastColumn="0" showRowStripes="1" showColumnStripes="0"/>
</x:table>
</file>

<file path=xl/tables/table63.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77" name="tb_9b_9b_1" displayName="tb_9b_9b_1" ref="A3:AW31" totalsRowShown="0" xr:uid="{D802A840-CE4A-425D-A776-2BF2BA4E8DA4}" mc:Ignorable="xr xr3">
  <x:autoFilter ref="A3:AW31" xr:uid="{D802A840-CE4A-425D-A776-2BF2BA4E8DA4}"/>
  <x:tableColumns count="49">
    <x:tableColumn id="1" name="Section" dataDxfId="80" xr3:uid="{42C2CDA5-577F-4B8E-865A-613B33B1D798}"/>
    <x:tableColumn id="2" name="Row" xr3:uid="{7607723E-D24E-431C-ACDA-5DD317A91337}">
      <x:calculatedColumnFormula>ROW()</x:calculatedColumnFormula>
    </x:tableColumn>
    <x:tableColumn id="3" name="Context" xr3:uid="{4F9FDC17-BAAF-4A14-9303-0E20F95A3D7B}"/>
    <x:tableColumn id="4" name="Category1|Operating Pressure" xr3:uid="{BE3BAAC3-BB16-45D3-8A52-C457D601D4F1}"/>
    <x:tableColumn id="5" name="Category2|Asset category" xr3:uid="{82A88F55-7C5B-4592-9946-1CCC1ACBCF04}"/>
    <x:tableColumn id="10" name="Category3|Asset Class" xr3:uid="{4610DF2C-6ADB-4BC2-A209-AB6CE6D04325}"/>
    <x:tableColumn id="25" name="Category 4|Units" xr3:uid="{60789762-AA2E-4EEF-8C99-B76C4EDDC5CB}"/>
    <x:tableColumn id="6" name="Number of assets at disclosure year end by installation date | pre-1970" dataDxfId="79" dataCellStyle="Data_Entry" xr3:uid="{DC0677DD-B21C-4756-9D19-F5B8C069DA00}"/>
    <x:tableColumn id="7" name="1970_x000a_–1974" dataDxfId="78" dataCellStyle="Data_Entry" xr3:uid="{35BD5C91-BD68-49EF-92C8-5DA8DE088AAF}"/>
    <x:tableColumn id="8" name="1975_x000a_–1979" dataDxfId="77" dataCellStyle="Data_Entry" xr3:uid="{25789B14-4377-4D7F-8EA9-DBA6625EC6E5}"/>
    <x:tableColumn id="9" name="1980_x000a_–1984" dataDxfId="76" dataCellStyle="Data_Entry" xr3:uid="{C89FB96C-F8B4-4477-AE76-6B4CC633C025}"/>
    <x:tableColumn id="26" name="1985-1989" dataDxfId="75" dataCellStyle="Data_Entry" xr3:uid="{4CE82958-683A-44F2-87B4-1456AB5530C2}"/>
    <x:tableColumn id="27" name="1990_x000a_–1994" dataDxfId="74" dataCellStyle="Data_Entry" xr3:uid="{C8FC339C-8587-4DE9-A8DE-C93BFCC55BE5}"/>
    <x:tableColumn id="28" name="1995_x000a_–1999" dataDxfId="73" dataCellStyle="Data_Entry" xr3:uid="{14529D30-342A-4CB5-956D-163A10F20846}"/>
    <x:tableColumn id="29" name="2000" dataDxfId="72" dataCellStyle="Data_Entry" xr3:uid="{78688F08-DE66-4FEF-A78F-1DC2C134AD4A}"/>
    <x:tableColumn id="30" name="2001" dataDxfId="71" dataCellStyle="Data_Entry" xr3:uid="{364DAF43-5145-48FE-89AB-72678FC23313}"/>
    <x:tableColumn id="31" name="2002" dataDxfId="70" dataCellStyle="Data_Entry" xr3:uid="{8EC582DE-B352-4669-997F-AD60EC96297B}"/>
    <x:tableColumn id="32" name="2003" dataDxfId="69" dataCellStyle="Data_Entry" xr3:uid="{A402A5BF-A32E-4144-A1A3-B468F0E74A5D}"/>
    <x:tableColumn id="33" name="2004" dataDxfId="68" dataCellStyle="Data_Entry" xr3:uid="{152D9C4D-9495-4F9E-B2BC-B8B6B9FDC0C4}"/>
    <x:tableColumn id="34" name="2005" dataDxfId="67" dataCellStyle="Data_Entry" xr3:uid="{86BCDC36-FF7A-4DFE-847C-6A0B7BD74CDC}"/>
    <x:tableColumn id="35" name="2006" dataDxfId="66" dataCellStyle="Data_Entry" xr3:uid="{2F3149FF-FA84-4E67-A2E3-1741DCC0C8F1}"/>
    <x:tableColumn id="36" name="2007" dataDxfId="65" dataCellStyle="Data_Entry" xr3:uid="{A6E87F47-16B6-4B1D-B547-42E48FB5AAF7}"/>
    <x:tableColumn id="37" name="2008" dataDxfId="64" dataCellStyle="Data_Entry" xr3:uid="{23D1739D-C0C7-48DA-957D-A5052FDCF1A9}"/>
    <x:tableColumn id="38" name="2009" dataDxfId="63" dataCellStyle="Data_Entry" xr3:uid="{F6924CDA-2ACC-4F3E-A4AA-5F2085B5A793}"/>
    <x:tableColumn id="39" name="2010" dataDxfId="62" dataCellStyle="Data_Entry" xr3:uid="{091D46D1-2CFF-48B8-B164-1C87221BAFCC}"/>
    <x:tableColumn id="40" name="2011" dataDxfId="61" dataCellStyle="Data_Entry" xr3:uid="{B813A887-8C9A-465E-9071-D4B117705039}"/>
    <x:tableColumn id="41" name="2012" dataDxfId="60" dataCellStyle="Data_Entry" xr3:uid="{1AF8DC6B-2522-46D2-BB01-41797B5796C7}"/>
    <x:tableColumn id="42" name="2013" dataDxfId="59" dataCellStyle="Data_Entry" xr3:uid="{91E7BE4C-18BC-4949-92C2-C6DC8BCFE116}"/>
    <x:tableColumn id="43" name="2014" dataDxfId="58" dataCellStyle="Data_Entry" xr3:uid="{665EB4B5-78A7-4C07-A009-45B06BF50F35}"/>
    <x:tableColumn id="44" name="2015" dataDxfId="57" dataCellStyle="Data_Entry" xr3:uid="{F9E37895-4219-4752-830C-0C51578E6AEA}"/>
    <x:tableColumn id="45" name="2016" dataDxfId="56" dataCellStyle="Data_Entry" xr3:uid="{F6657ED6-2907-4FF4-BC7C-32C1D68F4F69}"/>
    <x:tableColumn id="46" name="2017" dataDxfId="55" dataCellStyle="Data_Entry" xr3:uid="{B5585980-7E17-4749-BC82-03DBB75010C0}"/>
    <x:tableColumn id="47" name="2018" dataDxfId="54" dataCellStyle="Data_Entry" xr3:uid="{BD351EED-8433-4990-9A3F-ADE6941C06ED}"/>
    <x:tableColumn id="48" name="2019" dataDxfId="53" dataCellStyle="Data_Entry" xr3:uid="{7B284812-D2F7-4387-BD63-53AEAF5EE92E}"/>
    <x:tableColumn id="49" name="2020" dataDxfId="52" dataCellStyle="Data_Entry" xr3:uid="{876DA387-3B02-4503-84D6-74DAA6FB8AE3}"/>
    <x:tableColumn id="50" name="2021" dataDxfId="51" dataCellStyle="Data_Entry" xr3:uid="{3E1C9A77-C164-4575-A552-E58FB3E5AC21}"/>
    <x:tableColumn id="51" name="2022" dataDxfId="50" dataCellStyle="Data_Entry" xr3:uid="{D46D8119-227C-4A63-A35A-C44C8358F06A}"/>
    <x:tableColumn id="52" name="2023" dataDxfId="49" dataCellStyle="Data_Entry" xr3:uid="{580ADBB3-6FBA-4CB7-8B57-53964D676665}"/>
    <x:tableColumn id="53" name="2024" dataDxfId="48" dataCellStyle="Data_Entry" xr3:uid="{A91FB25E-4226-4397-BCF5-86F13B116198}"/>
    <x:tableColumn id="11" name="2025" dataDxfId="47" dataCellStyle="Data_Entry" xr3:uid="{31D6997F-5A78-48E0-92E9-CF3EC82ECC02}"/>
    <x:tableColumn id="12" name="2026" dataDxfId="46" dataCellStyle="Data_Entry" xr3:uid="{13F8C0B2-2934-42D4-B3BE-049AEFF208CE}"/>
    <x:tableColumn id="15" name="2027" dataDxfId="45" dataCellStyle="Data_Entry" xr3:uid="{40DCE694-CAD3-4D2D-9499-250E743B4360}"/>
    <x:tableColumn id="16" name="2028" dataDxfId="44" dataCellStyle="Data_Entry" xr3:uid="{B58344C8-2279-45D6-9824-DB440CAE0166}"/>
    <x:tableColumn id="17" name="2029" dataDxfId="43" dataCellStyle="Data_Entry" xr3:uid="{F3DE1013-97EB-4074-A470-DEBCA127370F}"/>
    <x:tableColumn id="18" name="2030" dataDxfId="42" dataCellStyle="Data_Entry" xr3:uid="{08D7D1D1-BD68-49B4-BC01-37860C3525B3}"/>
    <x:tableColumn id="57" name="No. with age unknown" dataDxfId="41" dataCellStyle="Data_Entry" xr3:uid="{EA01F63A-A636-4CAB-B95C-8B1C95F6E480}"/>
    <x:tableColumn id="58" name="Items at end of year (quantity)" dataDxfId="40" dataCellStyle="Formula" xr3:uid="{C90041B5-89CE-4C6D-A035-A1C1177C582B}">
      <x:calculatedColumnFormula>SUM(H4:AT4)</x:calculatedColumnFormula>
    </x:tableColumn>
    <x:tableColumn id="59" name="No. with default dates" dataDxfId="39" dataCellStyle="Data_Entry" xr3:uid="{FDE37DF6-31A6-49B7-B034-2CCB17D0F882}"/>
    <x:tableColumn id="60" name="Data accuracy (1-4)" dataDxfId="38" dataCellStyle="Data_Entry" xr3:uid="{0C760AE3-D9A3-427A-94BC-66E468AB5B67}"/>
  </x:tableColumns>
  <x:tableStyleInfo name="cc_TableStyle" showFirstColumn="0" showLastColumn="0" showRowStripes="1" showColumnStripes="0"/>
</x:table>
</file>

<file path=xl/tables/table64.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5" name="tb_9c_9ci_1" displayName="tb_9c_9ci_1" ref="A3:G10" totalsRowShown="0" xr:uid="{648B4174-9475-4F8B-8B97-8A9AE1CC36A2}" mc:Ignorable="xr xr3">
  <x:autoFilter ref="A3:G10" xr:uid="{648B4174-9475-4F8B-8B97-8A9AE1CC36A2}"/>
  <x:tableColumns count="7">
    <x:tableColumn id="1" name="Section" dataDxfId="37" xr3:uid="{FCF77302-D6DE-43C9-970F-BD0747D9C1B8}"/>
    <x:tableColumn id="2" name="Row" xr3:uid="{E6F6973F-8C53-421B-9B0C-D227354A628D}">
      <x:calculatedColumnFormula>ROW()</x:calculatedColumnFormula>
    </x:tableColumn>
    <x:tableColumn id="3" name="Context" xr3:uid="{E160DCEB-1880-4CD6-99CE-8664B023555B}"/>
    <x:tableColumn id="4" name="Category1 | Network Information (end of year)" xr3:uid="{B6B845EE-2DC3-424C-916C-A5EB6E566749}"/>
    <x:tableColumn id="5" name="Category2" xr3:uid="{384B3555-596C-4E5E-BA90-E60D191391F0}"/>
    <x:tableColumn id="6" name="Length (km)" dataDxfId="36" dataCellStyle="Comma" xr3:uid="{1341D898-56E1-449E-B083-FE4259686B8A}"/>
    <x:tableColumn id="7" name="%" xr3:uid="{828F8FF8-1884-49C8-8DF1-321068F3B5A8}"/>
  </x:tableColumns>
  <x:tableStyleInfo name="cc_TableStyle" showFirstColumn="0" showLastColumn="0" showRowStripes="1" showColumnStripes="0"/>
</x:table>
</file>

<file path=xl/tables/table65.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7" name="tb_9c_9c_2" displayName="tb_9c_9c_2" ref="A13:I17" totalsRowShown="0" xr:uid="{1297E4D5-01AE-47EB-BBDD-F58BCFA27BD2}" mc:Ignorable="xr xr3">
  <x:autoFilter ref="A13:I17" xr:uid="{1297E4D5-01AE-47EB-BBDD-F58BCFA27BD2}"/>
  <x:tableColumns count="9">
    <x:tableColumn id="1" name="Section" dataDxfId="35" xr3:uid="{A2EA1D13-F677-4F20-9598-04B213413FC8}"/>
    <x:tableColumn id="2" name="Row" xr3:uid="{D7328641-3CC1-4F83-93A6-8D7E0DEC67FA}">
      <x:calculatedColumnFormula>ROW()</x:calculatedColumnFormula>
    </x:tableColumn>
    <x:tableColumn id="3" name="Context" xr3:uid="{BCAECA09-35B7-4887-B36E-A139CD450B4C}"/>
    <x:tableColumn id="4" name="Category1 | Network Information (end of year)" xr3:uid="{08317BFA-8F00-4C97-8FB7-FCBA9C159EE6}"/>
    <x:tableColumn id="5" name="Category2" xr3:uid="{4DA30D60-F61E-4696-9F36-47D6CDE195E0}"/>
    <x:tableColumn id="8" name="System length (km) (at year end)" xr3:uid="{19DA581B-73A3-4155-80B6-695DF348AAF8}"/>
    <x:tableColumn id="15" name="Weighted average pipe diameter (mm)" xr3:uid="{E89E908C-81C0-4271-99B9-58D76AF8F40C}"/>
    <x:tableColumn id="16" name="Number of ICPs (at year end)" xr3:uid="{464936D1-9F59-4144-B178-2C5182134005}"/>
    <x:tableColumn id="17" name="Gas conveyed for Persons not involved in the GDB (TJ)" xr3:uid="{560E8959-160E-42C2-ADF6-5580A630F548}"/>
  </x:tableColumns>
  <x:tableStyleInfo name="cc_TableStyle" showFirstColumn="0" showLastColumn="0" showRowStripes="1" showColumnStripes="0"/>
</x:table>
</file>

<file path=xl/tables/table66.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0" name="tb_9d_9di_1" displayName="tb_9d_9di_1" ref="A3:F9" totalsRowShown="0" xr:uid="{6B32B863-CE72-478F-9449-AFD4E23BB829}" mc:Ignorable="xr xr3">
  <x:autoFilter ref="A3:F9" xr:uid="{6B32B863-CE72-478F-9449-AFD4E23BB829}"/>
  <x:tableColumns count="6">
    <x:tableColumn id="1" name="Section" dataDxfId="34" xr3:uid="{C1DBCB79-9695-45BA-A093-24AD09BCF239}"/>
    <x:tableColumn id="2" name="Row" xr3:uid="{602CAA46-8339-420F-B1BE-F23F0F341679}">
      <x:calculatedColumnFormula>ROW()</x:calculatedColumnFormula>
    </x:tableColumn>
    <x:tableColumn id="3" name="Context" dataDxfId="33" xr3:uid="{12D9DF95-EAA8-48B1-9C97-E8EDC01E15B6}"/>
    <x:tableColumn id="4" name="Category1" xr3:uid="{36A8110E-1594-4C91-AB04-CF33D8E5C635}"/>
    <x:tableColumn id="5" name="Category2" xr3:uid="{367E4FEF-72F2-489F-AD36-9DBD8AEA2F58}"/>
    <x:tableColumn id="6" name="Number of connections (ICPs)" dataDxfId="32" dataCellStyle="Comma" xr3:uid="{B099FE12-D0A9-4E59-9187-6E29E63CD2D8}"/>
  </x:tableColumns>
  <x:tableStyleInfo name="cc_TableStyle" showFirstColumn="0" showLastColumn="0" showRowStripes="1" showColumnStripes="0"/>
</x:table>
</file>

<file path=xl/tables/table67.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1" name="tb_9d_9dii_1" displayName="tb_9d_9dii_1" ref="A14:F21" totalsRowShown="0" headerRowDxfId="31" headerRowBorderDxfId="30" xr:uid="{FCE10FA9-8405-4691-94DA-1ECA1CB24466}" mc:Ignorable="xr xr3">
  <x:autoFilter ref="A14:F21" xr:uid="{FCE10FA9-8405-4691-94DA-1ECA1CB24466}"/>
  <x:tableColumns count="6">
    <x:tableColumn id="1" name="Section" dataDxfId="29" xr3:uid="{B181AD88-21B0-488B-9793-1BB20C0E08A9}"/>
    <x:tableColumn id="2" name="Row" xr3:uid="{7B8F3812-20D4-4D58-BC56-8686515CF678}">
      <x:calculatedColumnFormula>ROW()</x:calculatedColumnFormula>
    </x:tableColumn>
    <x:tableColumn id="3" name="Context" dataDxfId="28" xr3:uid="{E5B860EA-25CF-447F-8339-383A8B6397ED}"/>
    <x:tableColumn id="4" name="Category1" dataCellStyle="Data_Entry" xr3:uid="{7111635B-6FCF-495A-BDB8-F141CE800674}"/>
    <x:tableColumn id="5" name="Category2 | Units" xr3:uid="{93F34C59-A2BE-48D5-94CC-F14952DB1CEB}"/>
    <x:tableColumn id="6" name="Gas delivered" dataDxfId="27" dataCellStyle="Comma" xr3:uid="{4EC2CB5A-A820-472C-ABDC-676AD359123F}"/>
  </x:tableColumns>
  <x:tableStyleInfo name="cc_TableStyle" showFirstColumn="0" showLastColumn="0" showRowStripes="1" showColumnStripes="0"/>
</x:table>
</file>

<file path=xl/tables/table68.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4" name="tb_10a_10ai_1" displayName="tb_10a_10ai_1" ref="A3:F19" totalsRowShown="0" xr:uid="{DBC04763-5B54-4626-83D8-20C2568B247F}" mc:Ignorable="xr xr3">
  <x:autoFilter ref="A3:F19" xr:uid="{DBC04763-5B54-4626-83D8-20C2568B247F}"/>
  <x:tableColumns count="6">
    <x:tableColumn id="1" name="Section" dataDxfId="26" xr3:uid="{8CF25A7E-6419-4558-958D-A62B9CE4C58A}"/>
    <x:tableColumn id="2" name="Row" xr3:uid="{FDE652DA-2095-474D-ADD0-D0D703B898B1}">
      <x:calculatedColumnFormula>ROW()</x:calculatedColumnFormula>
    </x:tableColumn>
    <x:tableColumn id="3" name="Context" dataDxfId="25" xr3:uid="{46199A51-5E46-44DF-A57C-D04CF52A1FA6}"/>
    <x:tableColumn id="4" name="Category1" xr3:uid="{726A5A78-94CD-4134-BAA0-47D63860DCA7}"/>
    <x:tableColumn id="5" name="Category2" xr3:uid="{32AA8120-85CF-40A6-B4B8-7C802A0746D8}"/>
    <x:tableColumn id="6" name="Actual" dataDxfId="24" dataCellStyle="Comma" xr3:uid="{A679DDFA-E908-41C4-8044-B15C7977FF44}"/>
  </x:tableColumns>
  <x:tableStyleInfo name="cc_TableStyle" showFirstColumn="0" showLastColumn="0" showRowStripes="1" showColumnStripes="0"/>
</x:table>
</file>

<file path=xl/tables/table69.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5" name="tb_10a_10aii_1" displayName="tb_10a_10aii_1" ref="A23:H35" totalsRowShown="0" headerRowDxfId="23" xr:uid="{8A77F9E3-884F-4870-B371-F7E5DB26872D}" mc:Ignorable="xr xr3">
  <x:autoFilter ref="A23:H35" xr:uid="{8A77F9E3-884F-4870-B371-F7E5DB26872D}"/>
  <x:tableColumns count="8">
    <x:tableColumn id="1" name="Section" dataDxfId="22" xr3:uid="{55986F41-7B60-4738-B797-415739915C88}"/>
    <x:tableColumn id="2" name="Row" xr3:uid="{DD9A05D3-ED14-4FDB-A1F3-3169E6E9F89C}">
      <x:calculatedColumnFormula>ROW()</x:calculatedColumnFormula>
    </x:tableColumn>
    <x:tableColumn id="3" name="Context" dataDxfId="21" xr3:uid="{748105C2-901E-4A73-B82E-6DDDA7E127F5}"/>
    <x:tableColumn id="4" name="Category1|Overall reliability" dataCellStyle="Data_Entry" xr3:uid="{0B55134A-2D7C-4004-A6AF-D2CB7F8AC871}"/>
    <x:tableColumn id="5" name="Category2" dataDxfId="20" dataCellStyle="Data_Entry" xr3:uid="{C079B813-C6A0-43B2-BF4D-EC09010BBAC4}"/>
    <x:tableColumn id="6" name="SAIDI" dataDxfId="19" dataCellStyle="Data_Entry" xr3:uid="{651AC332-B301-4CE2-A99D-F02D6735A6F7}"/>
    <x:tableColumn id="15" name="SAIFI" dataDxfId="18" dataCellStyle="Data_Entry" xr3:uid="{E020A22F-ADA1-432C-B96C-03C5B3074E97}"/>
    <x:tableColumn id="7" name="CAIDI" dataDxfId="17" dataCellStyle="Formula" xr3:uid="{D58D32D3-F46A-4DAA-B488-343B6FBD172A}"/>
  </x:tableColumns>
  <x:tableStyleInfo name="cc_TableStyle" showFirstColumn="0" showLastColumn="0" showRowStripes="1" showColumnStripes="0"/>
</x:table>
</file>

<file path=xl/tables/table70.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66" name="tb_10b_10bi_1" displayName="tb_10b_10bi_1" ref="A3:F29" totalsRowShown="0" xr:uid="{58FBB418-BED9-429A-81DE-852D969696E2}" mc:Ignorable="xr xr3">
  <x:autoFilter ref="A3:F29" xr:uid="{58FBB418-BED9-429A-81DE-852D969696E2}"/>
  <x:tableColumns count="6">
    <x:tableColumn id="1" name="Section" dataDxfId="16" xr3:uid="{78948076-5513-4975-812A-B4791B8097EF}"/>
    <x:tableColumn id="2" name="Row" xr3:uid="{29456A54-3892-4352-BDC4-7D0E560C9CC9}">
      <x:calculatedColumnFormula>ROW()</x:calculatedColumnFormula>
    </x:tableColumn>
    <x:tableColumn id="3" name="Context" xr3:uid="{0DBB34B3-5A71-47EB-B094-D14E9555AB96}"/>
    <x:tableColumn id="4" name="Category1" xr3:uid="{18F5D42C-BEA9-48A1-9675-51CE83A88434}"/>
    <x:tableColumn id="5" name="Category2" xr3:uid="{B552E878-A074-432B-B5C9-E18E0CD542DE}"/>
    <x:tableColumn id="6" name="Actual " dataDxfId="15" dataCellStyle="Comma" xr3:uid="{B30BFED8-3E6A-419E-B1A5-FEE12DC892E0}"/>
  </x:tableColumns>
  <x:tableStyleInfo name="cc_TableStyle" showFirstColumn="0" showLastColumn="0" showRowStripes="1" showColumnStripes="0"/>
</x:table>
</file>

<file path=xl/tables/table71.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67" name="tb_10b_10bii_1" displayName="tb_10b_10bii_1" ref="A33:I38" totalsRowShown="0" headerRowDxfId="14" xr:uid="{14E3DB4C-0765-45BB-B38F-9423A95BF5CB}" mc:Ignorable="xr xr3">
  <x:autoFilter ref="A33:I38" xr:uid="{14E3DB4C-0765-45BB-B38F-9423A95BF5CB}"/>
  <x:tableColumns count="9">
    <x:tableColumn id="1" name="Section" xr3:uid="{C5CF05AD-38C4-47D2-AA6E-D1EC399B198D}"/>
    <x:tableColumn id="2" name="Row" xr3:uid="{B9012357-174E-497C-ADBF-25917D13BCE6}"/>
    <x:tableColumn id="3" name="Context" xr3:uid="{7058DA47-2A4E-48CC-B6B9-776F0BCD320F}"/>
    <x:tableColumn id="4" name="Category1" xr3:uid="{B3739BA7-37CA-4231-95B1-AA92C3A42E65}"/>
    <x:tableColumn id="5" name="Category2" xr3:uid="{C0329478-183A-4FA4-9579-03ED334B5C17}"/>
    <x:tableColumn id="6" name="Proportion of emergencies responded to within 1 hour (%)" dataDxfId="13" dataCellStyle="Data_Entry" xr3:uid="{63927997-65DD-4CF9-AE22-D49BE64143FB}"/>
    <x:tableColumn id="7" name="Proportion of emergencies responded to within 3 hours (%)" dataDxfId="12" dataCellStyle="Data_Entry" xr3:uid="{552DF30B-B65C-4153-97CA-C06DE5BCF978}"/>
    <x:tableColumn id="8" name="Average call response time (hours)" dataDxfId="11" dataCellStyle="Data_Entry" xr3:uid="{81ECAE8F-AD4E-44E7-86CE-6E0EC313DAB4}"/>
    <x:tableColumn id="9" name="Number of emergencies" dataDxfId="10" dataCellStyle="Data_Entry" xr3:uid="{2A97E962-9C60-485E-824C-7BCD28732C2E}"/>
  </x:tableColumns>
  <x:tableStyleInfo name="cc_TableStyle" showFirstColumn="0" showLastColumn="0" showRowStripes="1" showColumnStripes="0"/>
</x:table>
</file>

<file path=xl/tables/table72.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6" name="tb_10b_10bii_2" displayName="tb_10b_10bii_2" ref="A41:F42" totalsRowShown="0" headerRowDxfId="9" xr:uid="{51148EB8-3210-40A4-8A94-4AC3BB5E2574}" mc:Ignorable="xr xr3">
  <x:autoFilter ref="A41:F42" xr:uid="{51148EB8-3210-40A4-8A94-4AC3BB5E2574}"/>
  <x:tableColumns count="6">
    <x:tableColumn id="1" name="Section" xr3:uid="{371681FB-2BC3-49D2-9671-276425B9B4BB}"/>
    <x:tableColumn id="2" name="Row" xr3:uid="{426A1B97-74A0-4CC5-8522-BD686E3C2D04}"/>
    <x:tableColumn id="3" name="Context" xr3:uid="{97947F8B-29AC-4D81-B6D7-69B97BC4F15F}"/>
    <x:tableColumn id="4" name="Category1" xr3:uid="{EC1779A1-7905-4793-BCDC-1D4089C97F72}"/>
    <x:tableColumn id="5" name="Category2" xr3:uid="{1F9C2798-9622-4A0D-9259-B4E2D17422F9}"/>
    <x:tableColumn id="10" name="Actual " dataCellStyle="Data_Entry" xr3:uid="{F38BE83C-F8CD-413E-848D-A7C31E7089D9}"/>
  </x:tableColumns>
  <x:tableStyleInfo name="cc_TableStyle" showFirstColumn="0" showLastColumn="0" showRowStripes="1" showColumnStripes="0"/>
</x:table>
</file>

<file path=xl/theme/theme1.xml><?xml version="1.0" encoding="utf-8"?>
<a:theme xmlns:thm15="http://schemas.microsoft.com/office/thememl/2012/main"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4.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5.xml.rels><?xml version="1.0" encoding="UTF-8" standalone="yes"?>
<Relationships xmlns="http://schemas.openxmlformats.org/package/2006/relationships"><Relationship Id="rId8" Type="http://schemas.openxmlformats.org/officeDocument/2006/relationships/table" Target="../tables/table13.xml"/><Relationship Id="rId3" Type="http://schemas.openxmlformats.org/officeDocument/2006/relationships/table" Target="../tables/table8.xml"/><Relationship Id="rId7" Type="http://schemas.openxmlformats.org/officeDocument/2006/relationships/table" Target="../tables/table12.xml"/><Relationship Id="rId2" Type="http://schemas.openxmlformats.org/officeDocument/2006/relationships/table" Target="../tables/table7.xml"/><Relationship Id="rId1" Type="http://schemas.openxmlformats.org/officeDocument/2006/relationships/printerSettings" Target="../printerSettings/printerSettings5.bin"/><Relationship Id="rId6" Type="http://schemas.openxmlformats.org/officeDocument/2006/relationships/table" Target="../tables/table11.xml"/><Relationship Id="rId5" Type="http://schemas.openxmlformats.org/officeDocument/2006/relationships/table" Target="../tables/table10.xml"/><Relationship Id="rId4" Type="http://schemas.openxmlformats.org/officeDocument/2006/relationships/table" Target="../tables/table9.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table" Target="../tables/table14.xml"/><Relationship Id="rId1" Type="http://schemas.openxmlformats.org/officeDocument/2006/relationships/printerSettings" Target="../printerSettings/printerSettings6.bin"/><Relationship Id="rId5" Type="http://schemas.openxmlformats.org/officeDocument/2006/relationships/table" Target="../tables/table17.xml"/><Relationship Id="rId4" Type="http://schemas.openxmlformats.org/officeDocument/2006/relationships/table" Target="../tables/table16.xml"/></Relationships>
</file>

<file path=xl/worksheets/_rels/sheet7.xml.rels><?xml version="1.0" encoding="UTF-8" standalone="yes"?>
<Relationships xmlns="http://schemas.openxmlformats.org/package/2006/relationships"><Relationship Id="rId8" Type="http://schemas.openxmlformats.org/officeDocument/2006/relationships/table" Target="../tables/table24.xml"/><Relationship Id="rId3" Type="http://schemas.openxmlformats.org/officeDocument/2006/relationships/table" Target="../tables/table19.xml"/><Relationship Id="rId7" Type="http://schemas.openxmlformats.org/officeDocument/2006/relationships/table" Target="../tables/table23.xml"/><Relationship Id="rId2" Type="http://schemas.openxmlformats.org/officeDocument/2006/relationships/table" Target="../tables/table18.xml"/><Relationship Id="rId1" Type="http://schemas.openxmlformats.org/officeDocument/2006/relationships/printerSettings" Target="../printerSettings/printerSettings7.bin"/><Relationship Id="rId6" Type="http://schemas.openxmlformats.org/officeDocument/2006/relationships/table" Target="../tables/table22.xml"/><Relationship Id="rId5" Type="http://schemas.openxmlformats.org/officeDocument/2006/relationships/table" Target="../tables/table21.xml"/><Relationship Id="rId10" Type="http://schemas.openxmlformats.org/officeDocument/2006/relationships/table" Target="../tables/table26.xml"/><Relationship Id="rId4" Type="http://schemas.openxmlformats.org/officeDocument/2006/relationships/table" Target="../tables/table20.xml"/><Relationship Id="rId9" Type="http://schemas.openxmlformats.org/officeDocument/2006/relationships/table" Target="../tables/table25.xml"/></Relationships>
</file>

<file path=xl/worksheets/_rels/sheet8.xml.rels><?xml version="1.0" encoding="UTF-8" standalone="yes"?>
<Relationships xmlns="http://schemas.openxmlformats.org/package/2006/relationships"><Relationship Id="rId8" Type="http://schemas.openxmlformats.org/officeDocument/2006/relationships/table" Target="../tables/table33.xml"/><Relationship Id="rId3" Type="http://schemas.openxmlformats.org/officeDocument/2006/relationships/table" Target="../tables/table28.xml"/><Relationship Id="rId7" Type="http://schemas.openxmlformats.org/officeDocument/2006/relationships/table" Target="../tables/table32.xml"/><Relationship Id="rId2" Type="http://schemas.openxmlformats.org/officeDocument/2006/relationships/table" Target="../tables/table27.xml"/><Relationship Id="rId1" Type="http://schemas.openxmlformats.org/officeDocument/2006/relationships/printerSettings" Target="../printerSettings/printerSettings8.bin"/><Relationship Id="rId6" Type="http://schemas.openxmlformats.org/officeDocument/2006/relationships/table" Target="../tables/table31.xml"/><Relationship Id="rId5" Type="http://schemas.openxmlformats.org/officeDocument/2006/relationships/table" Target="../tables/table30.xml"/><Relationship Id="rId4" Type="http://schemas.openxmlformats.org/officeDocument/2006/relationships/table" Target="../tables/table29.xml"/></Relationships>
</file>

<file path=xl/worksheets/_rels/sheet9.xml.rels><?xml version="1.0" encoding="UTF-8" standalone="yes"?>
<Relationships xmlns="http://schemas.openxmlformats.org/package/2006/relationships"><Relationship Id="rId3" Type="http://schemas.openxmlformats.org/officeDocument/2006/relationships/table" Target="../tables/table35.xml"/><Relationship Id="rId2" Type="http://schemas.openxmlformats.org/officeDocument/2006/relationships/table" Target="../tables/table3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7.xml"/><Relationship Id="rId2" Type="http://schemas.openxmlformats.org/officeDocument/2006/relationships/table" Target="../tables/table3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39.xml"/><Relationship Id="rId2" Type="http://schemas.openxmlformats.org/officeDocument/2006/relationships/table" Target="../tables/table38.xml"/><Relationship Id="rId1" Type="http://schemas.openxmlformats.org/officeDocument/2006/relationships/printerSettings" Target="../printerSettings/printerSettings11.bin"/><Relationship Id="rId4" Type="http://schemas.openxmlformats.org/officeDocument/2006/relationships/table" Target="../tables/table40.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42.xml"/><Relationship Id="rId2" Type="http://schemas.openxmlformats.org/officeDocument/2006/relationships/table" Target="../tables/table4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table" Target="../tables/table49.xml"/><Relationship Id="rId3" Type="http://schemas.openxmlformats.org/officeDocument/2006/relationships/table" Target="../tables/table44.xml"/><Relationship Id="rId7" Type="http://schemas.openxmlformats.org/officeDocument/2006/relationships/table" Target="../tables/table48.xml"/><Relationship Id="rId2" Type="http://schemas.openxmlformats.org/officeDocument/2006/relationships/table" Target="../tables/table43.xml"/><Relationship Id="rId1" Type="http://schemas.openxmlformats.org/officeDocument/2006/relationships/printerSettings" Target="../printerSettings/printerSettings13.bin"/><Relationship Id="rId6" Type="http://schemas.openxmlformats.org/officeDocument/2006/relationships/table" Target="../tables/table47.xml"/><Relationship Id="rId11" Type="http://schemas.openxmlformats.org/officeDocument/2006/relationships/table" Target="../tables/table52.xml"/><Relationship Id="rId5" Type="http://schemas.openxmlformats.org/officeDocument/2006/relationships/table" Target="../tables/table46.xml"/><Relationship Id="rId10" Type="http://schemas.openxmlformats.org/officeDocument/2006/relationships/table" Target="../tables/table51.xml"/><Relationship Id="rId4" Type="http://schemas.openxmlformats.org/officeDocument/2006/relationships/table" Target="../tables/table45.xml"/><Relationship Id="rId9" Type="http://schemas.openxmlformats.org/officeDocument/2006/relationships/table" Target="../tables/table50.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54.xml"/><Relationship Id="rId2" Type="http://schemas.openxmlformats.org/officeDocument/2006/relationships/table" Target="../tables/table5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56.xml"/><Relationship Id="rId2" Type="http://schemas.openxmlformats.org/officeDocument/2006/relationships/table" Target="../tables/table55.xml"/><Relationship Id="rId1" Type="http://schemas.openxmlformats.org/officeDocument/2006/relationships/printerSettings" Target="../printerSettings/printerSettings15.bin"/><Relationship Id="rId6" Type="http://schemas.openxmlformats.org/officeDocument/2006/relationships/table" Target="../tables/table59.xml"/><Relationship Id="rId5" Type="http://schemas.openxmlformats.org/officeDocument/2006/relationships/table" Target="../tables/table58.xml"/><Relationship Id="rId4" Type="http://schemas.openxmlformats.org/officeDocument/2006/relationships/table" Target="../tables/table57.xml"/></Relationships>
</file>

<file path=xl/worksheets/_rels/sheet16.xml.rels><?xml version="1.0" encoding="UTF-8" standalone="yes"?>
<Relationships xmlns="http://schemas.openxmlformats.org/package/2006/relationships"><Relationship Id="rId3" Type="http://schemas.openxmlformats.org/officeDocument/2006/relationships/table" Target="../tables/table61.xml"/><Relationship Id="rId2" Type="http://schemas.openxmlformats.org/officeDocument/2006/relationships/table" Target="../tables/table6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6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6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65.xml"/><Relationship Id="rId2" Type="http://schemas.openxmlformats.org/officeDocument/2006/relationships/table" Target="../tables/table6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table" Target="../tables/table67.xml"/><Relationship Id="rId2" Type="http://schemas.openxmlformats.org/officeDocument/2006/relationships/table" Target="../tables/table6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69.xml"/><Relationship Id="rId2" Type="http://schemas.openxmlformats.org/officeDocument/2006/relationships/table" Target="../tables/table6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71.xml"/><Relationship Id="rId2" Type="http://schemas.openxmlformats.org/officeDocument/2006/relationships/table" Target="../tables/table70.xml"/><Relationship Id="rId1" Type="http://schemas.openxmlformats.org/officeDocument/2006/relationships/printerSettings" Target="../printerSettings/printerSettings22.bin"/><Relationship Id="rId4" Type="http://schemas.openxmlformats.org/officeDocument/2006/relationships/table" Target="../tables/table72.xml"/></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BDA29E97-DD09-43CC-BD7A-2A6570FFCA80}" mc:Ignorable="x14ac xr xr2 xr3">
  <x:sheetPr codeName="Sheet19">
    <x:tabColor rgb="FFFF0000"/>
    <x:pageSetUpPr fitToPage="1"/>
  </x:sheetPr>
  <x:dimension ref="A1:D17"/>
  <x:sheetViews>
    <x:sheetView tabSelected="1" view="pageBreakPreview" zoomScale="85" zoomScaleNormal="100" zoomScaleSheetLayoutView="85" workbookViewId="0">
      <x:selection activeCell="C25" sqref="C25"/>
    </x:sheetView>
  </x:sheetViews>
  <x:sheetFormatPr defaultColWidth="9.1796875" defaultRowHeight="14.5" x14ac:dyDescent="0.35"/>
  <x:cols>
    <x:col min="1" max="1" width="26.54296875" style="51" customWidth="1"/>
    <x:col min="2" max="2" width="43.1796875" style="51" customWidth="1"/>
    <x:col min="3" max="3" width="32.7265625" style="51" customWidth="1"/>
    <x:col min="4" max="4" width="20.81640625" style="51" customWidth="1"/>
    <x:col min="5" max="16384" width="9.1796875" style="51"/>
  </x:cols>
  <x:sheetData>
    <x:row r="1" spans="1:4" x14ac:dyDescent="0.35">
      <x:c r="A1" s="267"/>
      <x:c r="B1" s="268"/>
      <x:c r="C1" s="268"/>
      <x:c r="D1" s="269"/>
    </x:row>
    <x:row r="2" spans="1:4" x14ac:dyDescent="0.35">
      <x:c r="A2" s="270"/>
      <x:c r="B2" s="261"/>
      <x:c r="C2" s="261"/>
      <x:c r="D2" s="271"/>
    </x:row>
    <x:row r="3" spans="1:4" ht="23.25" customHeight="1" x14ac:dyDescent="0.55000000000000004">
      <x:c r="A3" s="292" t="s">
        <x:v>801</x:v>
      </x:c>
      <x:c r="B3" s="293"/>
      <x:c r="C3" s="293"/>
      <x:c r="D3" s="294"/>
    </x:row>
    <x:row r="4" spans="1:4" ht="23.5" x14ac:dyDescent="0.55000000000000004">
      <x:c r="A4" s="292" t="s">
        <x:v>360</x:v>
      </x:c>
      <x:c r="B4" s="293"/>
      <x:c r="C4" s="293"/>
      <x:c r="D4" s="294"/>
    </x:row>
    <x:row r="5" spans="1:4" ht="23.5" x14ac:dyDescent="0.55000000000000004">
      <x:c r="A5" s="292" t="s">
        <x:v>361</x:v>
      </x:c>
      <x:c r="B5" s="293"/>
      <x:c r="C5" s="293"/>
      <x:c r="D5" s="294"/>
    </x:row>
    <x:row r="6" spans="1:4" ht="21" customHeight="1" x14ac:dyDescent="0.5">
      <x:c r="A6" s="295" t="s">
        <x:v>362</x:v>
      </x:c>
      <x:c r="B6" s="296"/>
      <x:c r="C6" s="296"/>
      <x:c r="D6" s="297"/>
    </x:row>
    <x:row r="7" spans="1:4" ht="35.25" customHeight="1" x14ac:dyDescent="0.35">
      <x:c r="A7" s="298"/>
      <x:c r="B7" s="299"/>
      <x:c r="C7" s="299"/>
      <x:c r="D7" s="300"/>
    </x:row>
    <x:row r="8" spans="1:4" x14ac:dyDescent="0.35">
      <x:c r="A8" s="270"/>
      <x:c r="B8" s="71" t="s">
        <x:v>363</x:v>
      </x:c>
      <x:c r="C8" s="280"/>
      <x:c r="D8" s="271"/>
    </x:row>
    <x:row r="9" spans="1:4" ht="3.65" customHeight="1" x14ac:dyDescent="0.35">
      <x:c r="A9" s="270"/>
      <x:c r="B9" s="71"/>
      <x:c r="C9" s="261"/>
      <x:c r="D9" s="271"/>
    </x:row>
    <x:row r="10" spans="1:4" x14ac:dyDescent="0.35">
      <x:c r="A10" s="270"/>
      <x:c r="B10" s="71" t="s">
        <x:v>364</x:v>
      </x:c>
      <x:c r="C10" s="201"/>
      <x:c r="D10" s="271"/>
    </x:row>
    <x:row r="11" spans="1:4" ht="3.75" customHeight="1" x14ac:dyDescent="0.35">
      <x:c r="A11" s="270"/>
      <x:c r="B11" s="71"/>
      <x:c r="C11" s="261"/>
      <x:c r="D11" s="271"/>
    </x:row>
    <x:row r="12" spans="1:4" x14ac:dyDescent="0.35">
      <x:c r="A12" s="270"/>
      <x:c r="B12" s="71" t="s">
        <x:v>365</x:v>
      </x:c>
      <x:c r="C12" s="201"/>
      <x:c r="D12" s="271"/>
    </x:row>
    <x:row r="13" spans="1:4" x14ac:dyDescent="0.35">
      <x:c r="A13" s="270"/>
      <x:c r="B13" s="261"/>
      <x:c r="C13" s="261"/>
      <x:c r="D13" s="271"/>
    </x:row>
    <x:row r="14" spans="1:4" x14ac:dyDescent="0.35">
      <x:c r="A14" s="270"/>
      <x:c r="B14" s="261"/>
      <x:c r="C14" s="261"/>
      <x:c r="D14" s="271"/>
    </x:row>
    <x:row r="15" spans="1:4" x14ac:dyDescent="0.35">
      <x:c r="A15" s="284" t="s">
        <x:v>803</x:v>
      </x:c>
      <x:c r="B15" s="285"/>
      <x:c r="C15" s="285"/>
      <x:c r="D15" s="272"/>
    </x:row>
    <x:row r="16" spans="1:4" x14ac:dyDescent="0.35">
      <x:c r="A16" s="284" t="s">
        <x:v>963</x:v>
      </x:c>
      <x:c r="B16" s="286"/>
      <x:c r="C16" s="287"/>
      <x:c r="D16" s="273"/>
    </x:row>
    <x:row r="17" spans="1:4" ht="15" thickBot="1" x14ac:dyDescent="0.4">
      <x:c r="A17" s="262"/>
      <x:c r="B17" s="263"/>
      <x:c r="C17" s="263"/>
      <x:c r="D17" s="264"/>
    </x:row>
  </x:sheetData>
  <x:mergeCells count="5">
    <x:mergeCell ref="A3:D3"/>
    <x:mergeCell ref="A4:D4"/>
    <x:mergeCell ref="A5:D5"/>
    <x:mergeCell ref="A6:D6"/>
    <x:mergeCell ref="A7:D7"/>
  </x:mergeCells>
  <x:dataValidations xWindow="1280" yWindow="901" count="2">
    <x:dataValidation type="date" operator="greaterThan" allowBlank="1" showInputMessage="1" showErrorMessage="1" errorTitle="Date entry" error="Dates after 1 January 2011 accepted" promptTitle="Date entry" prompt=" " sqref="C10 C12" xr:uid="{85EC57F3-9349-43DD-86E4-C4D3CABAF364}">
      <x:formula1>40544</x:formula1>
    </x:dataValidation>
    <x:dataValidation allowBlank="1" showInputMessage="1" promptTitle="Name of regulated entity" prompt=" " sqref="C8" xr:uid="{523B2F69-EFEE-4F20-889B-B7B30A31F0B0}"/>
  </x:dataValidations>
  <x:pageMargins left="0.70866141732283472" right="0.70866141732283472" top="0.74803149606299213" bottom="0.74803149606299213" header="0.31496062992125984" footer="0.31496062992125984"/>
  <x:pageSetup paperSize="9" orientation="landscape" r:id="rId1"/>
  <x:drawing r:id="rId2"/>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786F0948-A07A-4261-AB83-CD16B1C9C822}" mc:Ignorable="x14ac xr xr2 xr3">
  <x:sheetPr codeName="Sheet18">
    <x:tabColor rgb="FFFF0000"/>
  </x:sheetPr>
  <x:dimension ref="A1:N23"/>
  <x:sheetViews>
    <x:sheetView view="pageBreakPreview" zoomScale="85" zoomScaleNormal="80" zoomScaleSheetLayoutView="85" workbookViewId="0">
      <x:selection activeCell="B22" sqref="B22"/>
    </x:sheetView>
  </x:sheetViews>
  <x:sheetFormatPr defaultColWidth="9.1796875" defaultRowHeight="14.5" customHeight="1" x14ac:dyDescent="0.35"/>
  <x:cols>
    <x:col min="1" max="1" width="16.54296875" customWidth="1"/>
    <x:col min="2" max="2" width="75.453125" customWidth="1"/>
    <x:col min="3" max="3" width="23.81640625" customWidth="1"/>
    <x:col min="4" max="4" width="136.453125" customWidth="1"/>
  </x:cols>
  <x:sheetData>
    <x:row r="1" spans="1:14" ht="23.5" x14ac:dyDescent="0.35">
      <x:c r="A1" s="1" t="s">
        <x:v>424</x:v>
      </x:c>
      <x:c r="B1" s="100"/>
      <x:c r="C1" s="100"/>
      <x:c r="D1" s="100"/>
    </x:row>
    <x:row r="2" spans="1:14" s="13" customFormat="1" x14ac:dyDescent="0.35">
      <x:c r="A2" s="260"/>
      <x:c r="B2" s="101"/>
      <x:c r="C2" s="101"/>
      <x:c r="D2" s="101"/>
    </x:row>
    <x:row r="3" spans="1:14" ht="27.75" customHeight="1" x14ac:dyDescent="0.35">
      <x:c r="A3" s="256" t="s">
        <x:v>425</x:v>
      </x:c>
      <x:c r="B3" s="253" t="s">
        <x:v>426</x:v>
      </x:c>
      <x:c r="C3" s="253" t="s">
        <x:v>427</x:v>
      </x:c>
      <x:c r="D3" s="252" t="s">
        <x:v>378</x:v>
      </x:c>
    </x:row>
    <x:row r="4" spans="1:14" ht="87.65" customHeight="1" x14ac:dyDescent="0.35">
      <x:c r="A4" s="257" t="s">
        <x:v>434</x:v>
      </x:c>
      <x:c r="B4" s="115" t="s">
        <x:v>428</x:v>
      </x:c>
      <x:c r="C4" s="103" t="s">
        <x:v>939</x:v>
      </x:c>
      <x:c r="D4" s="103" t="s">
        <x:v>958</x:v>
      </x:c>
      <x:c r="E4" s="111"/>
      <x:c r="F4" s="111"/>
      <x:c r="G4" s="111"/>
      <x:c r="H4" s="111"/>
      <x:c r="I4" s="111"/>
      <x:c r="J4" s="111"/>
      <x:c r="K4" s="111"/>
      <x:c r="L4" s="111"/>
      <x:c r="M4" s="111"/>
      <x:c r="N4" s="111"/>
    </x:row>
    <x:row r="5" spans="1:14" ht="95.15" customHeight="1" x14ac:dyDescent="0.35">
      <x:c r="A5" s="257" t="s">
        <x:v>435</x:v>
      </x:c>
      <x:c r="B5" s="115" t="s">
        <x:v>429</x:v>
      </x:c>
      <x:c r="C5" s="103" t="s">
        <x:v>940</x:v>
      </x:c>
      <x:c r="D5" s="116" t="s">
        <x:v>924</x:v>
      </x:c>
    </x:row>
    <x:row r="6" spans="1:14" ht="58" x14ac:dyDescent="0.35">
      <x:c r="A6" s="257" t="s">
        <x:v>436</x:v>
      </x:c>
      <x:c r="B6" s="115" t="s">
        <x:v>430</x:v>
      </x:c>
      <x:c r="C6" s="103" t="s">
        <x:v>941</x:v>
      </x:c>
      <x:c r="D6" s="103" t="s">
        <x:v>932</x:v>
      </x:c>
    </x:row>
    <x:row r="7" spans="1:14" ht="60.75" customHeight="1" x14ac:dyDescent="0.35">
      <x:c r="A7" s="258">
        <x:v>4</x:v>
      </x:c>
      <x:c r="B7" s="115" t="s">
        <x:v>431</x:v>
      </x:c>
      <x:c r="C7" s="103" t="s">
        <x:v>942</x:v>
      </x:c>
      <x:c r="D7" s="103" t="s">
        <x:v>925</x:v>
      </x:c>
    </x:row>
    <x:row r="8" spans="1:14" ht="69" customHeight="1" x14ac:dyDescent="0.35">
      <x:c r="A8" s="257" t="s">
        <x:v>437</x:v>
      </x:c>
      <x:c r="B8" s="115" t="s">
        <x:v>432</x:v>
      </x:c>
      <x:c r="C8" s="103" t="s">
        <x:v>943</x:v>
      </x:c>
      <x:c r="D8" s="103" t="s">
        <x:v>931</x:v>
      </x:c>
    </x:row>
    <x:row r="9" spans="1:14" ht="57.75" customHeight="1" x14ac:dyDescent="0.35">
      <x:c r="A9" s="257" t="s">
        <x:v>438</x:v>
      </x:c>
      <x:c r="B9" s="115" t="s">
        <x:v>433</x:v>
      </x:c>
      <x:c r="C9" s="103" t="s">
        <x:v>944</x:v>
      </x:c>
      <x:c r="D9" s="103" t="s">
        <x:v>359</x:v>
      </x:c>
    </x:row>
    <x:row r="10" spans="1:14" ht="43.5" x14ac:dyDescent="0.35">
      <x:c r="A10" s="257" t="s">
        <x:v>449</x:v>
      </x:c>
      <x:c r="B10" s="115" t="s">
        <x:v>915</x:v>
      </x:c>
      <x:c r="C10" s="103" t="s">
        <x:v>945</x:v>
      </x:c>
      <x:c r="D10" s="103" t="s">
        <x:v>926</x:v>
      </x:c>
    </x:row>
    <x:row r="11" spans="1:14" ht="58" x14ac:dyDescent="0.35">
      <x:c r="A11" s="259" t="s">
        <x:v>450</x:v>
      </x:c>
      <x:c r="B11" s="115" t="s">
        <x:v>439</x:v>
      </x:c>
      <x:c r="C11" s="103" t="s">
        <x:v>946</x:v>
      </x:c>
      <x:c r="D11" s="103" t="s">
        <x:v>919</x:v>
      </x:c>
    </x:row>
    <x:row r="12" spans="1:14" ht="60" customHeight="1" x14ac:dyDescent="0.35">
      <x:c r="A12" s="259" t="s">
        <x:v>451</x:v>
      </x:c>
      <x:c r="B12" s="115" t="s">
        <x:v>440</x:v>
      </x:c>
      <x:c r="C12" s="103" t="s">
        <x:v>947</x:v>
      </x:c>
      <x:c r="D12" s="103" t="s">
        <x:v>920</x:v>
      </x:c>
    </x:row>
    <x:row r="13" spans="1:14" ht="99" customHeight="1" x14ac:dyDescent="0.35">
      <x:c r="A13" s="259" t="s">
        <x:v>452</x:v>
      </x:c>
      <x:c r="B13" s="115" t="s">
        <x:v>441</x:v>
      </x:c>
      <x:c r="C13" s="103" t="s">
        <x:v>948</x:v>
      </x:c>
      <x:c r="D13" s="103" t="s">
        <x:v>921</x:v>
      </x:c>
    </x:row>
    <x:row r="14" spans="1:14" ht="72.5" x14ac:dyDescent="0.35">
      <x:c r="A14" s="259" t="s">
        <x:v>453</x:v>
      </x:c>
      <x:c r="B14" s="115" t="s">
        <x:v>442</x:v>
      </x:c>
      <x:c r="C14" s="103" t="s">
        <x:v>949</x:v>
      </x:c>
      <x:c r="D14" s="103" t="s">
        <x:v>961</x:v>
      </x:c>
    </x:row>
    <x:row r="15" spans="1:14" ht="90.75" customHeight="1" x14ac:dyDescent="0.35">
      <x:c r="A15" s="259">
        <x:v>7</x:v>
      </x:c>
      <x:c r="B15" s="115" t="s">
        <x:v>443</x:v>
      </x:c>
      <x:c r="C15" s="103" t="s">
        <x:v>950</x:v>
      </x:c>
      <x:c r="D15" s="103" t="s">
        <x:v>922</x:v>
      </x:c>
    </x:row>
    <x:row r="16" spans="1:14" ht="50.5" customHeight="1" x14ac:dyDescent="0.35">
      <x:c r="A16" s="259">
        <x:v>8</x:v>
      </x:c>
      <x:c r="B16" s="115" t="s">
        <x:v>764</x:v>
      </x:c>
      <x:c r="C16" s="103" t="s">
        <x:v>951</x:v>
      </x:c>
      <x:c r="D16" s="103" t="s">
        <x:v>930</x:v>
      </x:c>
    </x:row>
    <x:row r="17" spans="1:4" ht="23.5" customHeight="1" x14ac:dyDescent="0.35">
      <x:c r="A17" s="259" t="s">
        <x:v>454</x:v>
      </x:c>
      <x:c r="B17" s="115" t="s">
        <x:v>444</x:v>
      </x:c>
      <x:c r="C17" s="103" t="s">
        <x:v>952</x:v>
      </x:c>
      <x:c r="D17" s="103" t="s">
        <x:v>916</x:v>
      </x:c>
    </x:row>
    <x:row r="18" spans="1:4" x14ac:dyDescent="0.35">
      <x:c r="A18" s="259" t="s">
        <x:v>455</x:v>
      </x:c>
      <x:c r="B18" s="115" t="s">
        <x:v>445</x:v>
      </x:c>
      <x:c r="C18" s="103" t="s">
        <x:v>953</x:v>
      </x:c>
      <x:c r="D18" s="103" t="s">
        <x:v>917</x:v>
      </x:c>
    </x:row>
    <x:row r="19" spans="1:4" ht="29.25" customHeight="1" x14ac:dyDescent="0.35">
      <x:c r="A19" s="259" t="s">
        <x:v>456</x:v>
      </x:c>
      <x:c r="B19" s="115" t="s">
        <x:v>446</x:v>
      </x:c>
      <x:c r="C19" s="103" t="s">
        <x:v>954</x:v>
      </x:c>
      <x:c r="D19" s="103" t="s">
        <x:v>918</x:v>
      </x:c>
    </x:row>
    <x:row r="20" spans="1:4" ht="31.5" customHeight="1" x14ac:dyDescent="0.35">
      <x:c r="A20" s="259" t="s">
        <x:v>457</x:v>
      </x:c>
      <x:c r="B20" s="115" t="s">
        <x:v>447</x:v>
      </x:c>
      <x:c r="C20" s="103" t="s">
        <x:v>955</x:v>
      </x:c>
      <x:c r="D20" s="103" t="s">
        <x:v>927</x:v>
      </x:c>
    </x:row>
    <x:row r="21" spans="1:4" ht="58" customHeight="1" x14ac:dyDescent="0.35">
      <x:c r="A21" s="259" t="s">
        <x:v>458</x:v>
      </x:c>
      <x:c r="B21" s="115" t="s">
        <x:v>448</x:v>
      </x:c>
      <x:c r="C21" s="103" t="s">
        <x:v>956</x:v>
      </x:c>
      <x:c r="D21" s="103" t="s">
        <x:v>928</x:v>
      </x:c>
    </x:row>
    <x:row r="22" spans="1:4" ht="20.25" customHeight="1" x14ac:dyDescent="0.35">
      <x:c r="A22" s="259" t="s">
        <x:v>459</x:v>
      </x:c>
      <x:c r="B22" s="115" t="s">
        <x:v>934</x:v>
      </x:c>
      <x:c r="C22" s="103" t="s">
        <x:v>957</x:v>
      </x:c>
      <x:c r="D22" s="103" t="s">
        <x:v>929</x:v>
      </x:c>
    </x:row>
    <x:row r="23" spans="1:4" hidden="1" x14ac:dyDescent="0.35">
      <x:c r="A23" s="102"/>
      <x:c r="B23" s="105" t="s">
        <x:v>433</x:v>
      </x:c>
      <x:c r="C23" s="103"/>
      <x:c r="D23" s="104"/>
    </x:row>
  </x:sheetData>
  <x:hyperlinks>
    <x:hyperlink ref="B4" location="'S1.Analytical Ratios'!$A$4" tooltip="Section title. Click once to follow" display="ANALYTICAL RATIOS" xr:uid="{0BBAE649-A378-4015-87F0-4DF51997AD3C}"/>
    <x:hyperlink ref="B5" location="'S2.Return on Investment'!$A$4" tooltip="Section title. Click once to follow" display="REPORT ON RETURN ON INVESTMENT" xr:uid="{EA5E8CCA-6FD5-4052-AC87-47724AEFE177}"/>
    <x:hyperlink ref="B6" location="'S3.Regulatory Profit'!$A$4" tooltip="Section title. Click once to follow" display="REPORT ON REGULATORY PROFIT" xr:uid="{3F656F77-2E7D-48BD-B809-07CAF229BCC8}"/>
    <x:hyperlink ref="B7" location="'S4.RAB Value (Rolled Forward)'!$A$4" tooltip="Section title. Click once to follow" display="REPORT ON VALUE OF THE REGULATORY ASSET BASE (ROLLED FORWARD)" xr:uid="{8099B68E-7A83-4098-B193-337E30FBAD4B}"/>
    <x:hyperlink ref="B8" location="'S5a.Regulatory Tax Allowance'!$A$4" tooltip="Section title. Click once to follow" display="REPORT ON REGULATORY TAX ALLOWANCE" xr:uid="{4F97AFC6-05C7-42FD-B01B-C2564B2C13B3}"/>
    <x:hyperlink ref="B9" location="'S5b.Related Party Transactions'!$A$4" tooltip="Section title. Click once to follow" display="REPORT ON RELATED PARTY TRANSACTIONS" xr:uid="{A05E51A1-AD91-4EE7-A573-5289D39B4E9B}"/>
    <x:hyperlink ref="B11" location="'S5d.Cost Allocations'!$A$4" tooltip="Section title. Click once to follow" display="REPORT ON COST ALLOCATIONS" xr:uid="{5CD913D2-E993-4642-8462-CA02860F03B8}"/>
    <x:hyperlink ref="B12" location="'S5e.Asset Allocations'!$A$4" tooltip="Section title. Click once to follow" display="REPORT ON ASSET ALLOCATIONS" xr:uid="{A6FE0D85-C9DB-4256-A889-8E6E9326EF67}"/>
    <x:hyperlink ref="B13" location="'S6a.Actual Expenditure Capex'!$A$4" tooltip="Section title. Click once to follow" display="REPORT ON CAPITAL EXPENDITURE FOR THE DISCLOSURE YEAR" xr:uid="{B4730014-4FCD-4B30-8F15-205BB66A7D5E}"/>
    <x:hyperlink ref="B14" location="'S6b.Actual Expenditure Opex'!$A$4" tooltip="Section title. Click once to follow" display="REPORT ON OPERATIONAL EXPENDITURE FOR THE DISCLOSURE YEAR" xr:uid="{46B11F64-6935-4D34-BA1B-0A9F9AD24C3D}"/>
    <x:hyperlink ref="B15" location="'S7.Actual vs Forecast Exp'!$A$4" tooltip="Section title. Click once to follow" display="COMPARISON OF FORECASTS TO ACTUAL EXPENDITURE" xr:uid="{F5C18029-F993-416D-BBE0-91387C2F325D}"/>
    <x:hyperlink ref="B16" location="'S8.Billed Quantities+Revenues'!$A$5" tooltip="Section title. Click once to follow" display="REPORT ON BILLED QUANTITIES AND LINE CHARGE REVENUES" xr:uid="{C4C8C787-C159-43A5-9EA8-E7CF38F7EB92}"/>
    <x:hyperlink ref="B17" location="'S9a.Asset Register'!$A$4" tooltip="Section title. Click once to follow" display="ASSET REGISTER" xr:uid="{F552C87E-3621-4542-AD9C-B239E2DCA7B1}"/>
    <x:hyperlink ref="B18" location="'S9b.Asset Age Profile'!$A$4" tooltip="Section title. Click once to follow" display="ASSET AGE PROFILE" xr:uid="{9DFEA371-A8AC-42D0-8AF3-AAE7F5309309}"/>
    <x:hyperlink ref="B19" location="'S9c.Pipeline Data'!$A$4" tooltip="Section title. Click once to follow" display="REPORT ON PIPELINE DATA" xr:uid="{FEA2EB4B-3D23-4903-9FE3-BF0AAE1C98E1}"/>
    <x:hyperlink ref="B20" location="'S9d.Demand'!$A$4" tooltip="Section title. Click once to follow" display="REPORT ON DEMAND" xr:uid="{6B4F85DF-1F17-4AB0-A98E-606D7EA5F188}"/>
    <x:hyperlink ref="B21" location="'S10a.Reliability'!$A$4" tooltip="Section title. Click once to follow" display="REPORT ON NETWORK RELIABILITY AND INTERRUPTIONS" xr:uid="{37A2267A-C2A1-45C6-A05F-B06F5A7BC67F}"/>
    <x:hyperlink ref="B22" location="S10b.Integrity!A1" display="Report on Network Integrity and Consumer Service" xr:uid="{00B78A30-7570-4F8F-9D7E-9BD6969C29FF}"/>
    <x:hyperlink ref="B10" location="'S5c.TCSD Allowance '!Print_Area" display="Report on Term Credit Spread Differential Allowance" xr:uid="{FFD42F0E-75C1-42E6-A3A0-43A8FAE96BF6}"/>
  </x:hyperlinks>
  <x:pageMargins left="0.25" right="0.25" top="0.75" bottom="0.75" header="0.3" footer="0.3"/>
  <x:pageSetup paperSize="9" scale="41" orientation="landscape" r:id="rId1"/>
  <x:rowBreaks count="1" manualBreakCount="1">
    <x:brk id="22" max="3" man="1"/>
  </x:rowBreaks>
  <x:tableParts count="1">
    <x:tablePart r:id="rId2"/>
  </x:tableParts>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CBF49CF3-52D1-4B9A-943A-712FC54C3FA4}" mc:Ignorable="x14ac xr xr2 xr3">
  <x:sheetPr codeName="Sheet21">
    <x:tabColor rgb="FFFF0000"/>
  </x:sheetPr>
  <x:dimension ref="A1:A40"/>
  <x:sheetViews>
    <x:sheetView view="pageBreakPreview" topLeftCell="A21" zoomScale="85" zoomScaleNormal="100" zoomScaleSheetLayoutView="85" workbookViewId="0">
      <x:selection activeCell="A34" sqref="A34"/>
    </x:sheetView>
  </x:sheetViews>
  <x:sheetFormatPr defaultColWidth="9.1796875" defaultRowHeight="14.5" x14ac:dyDescent="0.35"/>
  <x:cols>
    <x:col min="1" max="1" width="100.7265625" style="51" customWidth="1"/>
    <x:col min="2" max="16384" width="9.1796875" style="51"/>
  </x:cols>
  <x:sheetData>
    <x:row r="1" spans="1:1" x14ac:dyDescent="0.35">
      <x:c r="A1" s="240"/>
    </x:row>
    <x:row r="2" spans="1:1" ht="15.5" x14ac:dyDescent="0.35">
      <x:c r="A2" s="274" t="s">
        <x:v>366</x:v>
      </x:c>
    </x:row>
    <x:row r="3" spans="1:1" ht="43.5" x14ac:dyDescent="0.35">
      <x:c r="A3" s="279" t="s">
        <x:v>923</x:v>
      </x:c>
    </x:row>
    <x:row r="4" spans="1:1" x14ac:dyDescent="0.35">
      <x:c r="A4" s="246"/>
    </x:row>
    <x:row r="5" spans="1:1" ht="15.5" x14ac:dyDescent="0.35">
      <x:c r="A5" s="275" t="s">
        <x:v>367</x:v>
      </x:c>
    </x:row>
    <x:row r="6" spans="1:1" ht="39" x14ac:dyDescent="0.35">
      <x:c r="A6" s="241" t="s">
        <x:v>765</x:v>
      </x:c>
    </x:row>
    <x:row r="7" spans="1:1" x14ac:dyDescent="0.35">
      <x:c r="A7" s="241" t="s">
        <x:v>933</x:v>
      </x:c>
    </x:row>
    <x:row r="8" spans="1:1" x14ac:dyDescent="0.35">
      <x:c r="A8" s="242"/>
    </x:row>
    <x:row r="9" spans="1:1" ht="15.5" x14ac:dyDescent="0.35">
      <x:c r="A9" s="275" t="s">
        <x:v>368</x:v>
      </x:c>
    </x:row>
    <x:row r="10" spans="1:1" ht="39" x14ac:dyDescent="0.35">
      <x:c r="A10" s="241" t="s">
        <x:v>420</x:v>
      </x:c>
    </x:row>
    <x:row r="11" spans="1:1" ht="26" x14ac:dyDescent="0.35">
      <x:c r="A11" s="241" t="s">
        <x:v>369</x:v>
      </x:c>
    </x:row>
    <x:row r="12" spans="1:1" x14ac:dyDescent="0.35">
      <x:c r="A12" s="241"/>
    </x:row>
    <x:row r="13" spans="1:1" ht="15.5" x14ac:dyDescent="0.35">
      <x:c r="A13" s="275" t="s">
        <x:v>370</x:v>
      </x:c>
    </x:row>
    <x:row r="14" spans="1:1" ht="52" x14ac:dyDescent="0.35">
      <x:c r="A14" s="241" t="s">
        <x:v>911</x:v>
      </x:c>
    </x:row>
    <x:row r="15" spans="1:1" x14ac:dyDescent="0.35">
      <x:c r="A15" s="241"/>
    </x:row>
    <x:row r="16" spans="1:1" ht="15.5" x14ac:dyDescent="0.35">
      <x:c r="A16" s="276" t="s">
        <x:v>371</x:v>
      </x:c>
    </x:row>
    <x:row r="17" spans="1:1" ht="78" x14ac:dyDescent="0.35">
      <x:c r="A17" s="243" t="s">
        <x:v>912</x:v>
      </x:c>
    </x:row>
    <x:row r="18" spans="1:1" x14ac:dyDescent="0.35">
      <x:c r="A18" s="241"/>
    </x:row>
    <x:row r="19" spans="1:1" ht="15.5" x14ac:dyDescent="0.35">
      <x:c r="A19" s="276" t="s">
        <x:v>372</x:v>
      </x:c>
    </x:row>
    <x:row r="20" spans="1:1" ht="39" x14ac:dyDescent="0.35">
      <x:c r="A20" s="244" t="s">
        <x:v>421</x:v>
      </x:c>
    </x:row>
    <x:row r="21" spans="1:1" ht="26" x14ac:dyDescent="0.35">
      <x:c r="A21" s="244" t="s">
        <x:v>422</x:v>
      </x:c>
    </x:row>
    <x:row r="22" spans="1:1" x14ac:dyDescent="0.35">
      <x:c r="A22" s="241"/>
    </x:row>
    <x:row r="23" spans="1:1" ht="15.5" x14ac:dyDescent="0.35">
      <x:c r="A23" s="277" t="s">
        <x:v>774</x:v>
      </x:c>
    </x:row>
    <x:row r="24" spans="1:1" ht="26" x14ac:dyDescent="0.35">
      <x:c r="A24" s="244" t="s">
        <x:v>775</x:v>
      </x:c>
    </x:row>
    <x:row r="25" spans="1:1" x14ac:dyDescent="0.35">
      <x:c r="A25" s="241"/>
    </x:row>
    <x:row r="26" spans="1:1" ht="15.5" x14ac:dyDescent="0.35">
      <x:c r="A26" s="275" t="s">
        <x:v>373</x:v>
      </x:c>
    </x:row>
    <x:row r="27" spans="1:1" ht="26" x14ac:dyDescent="0.35">
      <x:c r="A27" s="245" t="s">
        <x:v>423</x:v>
      </x:c>
    </x:row>
    <x:row r="28" spans="1:1" x14ac:dyDescent="0.35">
      <x:c r="A28" s="242"/>
    </x:row>
    <x:row r="29" spans="1:1" ht="15.5" x14ac:dyDescent="0.35">
      <x:c r="A29" s="275" t="s">
        <x:v>374</x:v>
      </x:c>
    </x:row>
    <x:row r="30" spans="1:1" ht="39" x14ac:dyDescent="0.35">
      <x:c r="A30" s="246" t="s">
        <x:v>704</x:v>
      </x:c>
    </x:row>
    <x:row r="31" spans="1:1" x14ac:dyDescent="0.35">
      <x:c r="A31" s="247"/>
    </x:row>
    <x:row r="32" spans="1:1" ht="15.5" x14ac:dyDescent="0.35">
      <x:c r="A32" s="275" t="s">
        <x:v>375</x:v>
      </x:c>
    </x:row>
    <x:row r="33" spans="1:1" ht="26" x14ac:dyDescent="0.35">
      <x:c r="A33" s="241" t="s">
        <x:v>703</x:v>
      </x:c>
    </x:row>
    <x:row r="34" spans="1:1" ht="143" x14ac:dyDescent="0.35">
      <x:c r="A34" s="248" t="s">
        <x:v>935</x:v>
      </x:c>
    </x:row>
    <x:row r="35" spans="1:1" ht="15.5" x14ac:dyDescent="0.35">
      <x:c r="A35" s="275" t="s">
        <x:v>376</x:v>
      </x:c>
    </x:row>
    <x:row r="36" spans="1:1" x14ac:dyDescent="0.35">
      <x:c r="A36" s="249" t="s">
        <x:v>393</x:v>
      </x:c>
    </x:row>
    <x:row r="37" spans="1:1" x14ac:dyDescent="0.35">
      <x:c r="A37" s="250" t="s">
        <x:v>804</x:v>
      </x:c>
    </x:row>
    <x:row r="38" spans="1:1" x14ac:dyDescent="0.35">
      <x:c r="A38" s="251" t="s">
        <x:v>805</x:v>
      </x:c>
    </x:row>
    <x:row r="39" spans="1:1" x14ac:dyDescent="0.35">
      <x:c r="A39" s="255" t="s">
        <x:v>806</x:v>
      </x:c>
    </x:row>
    <x:row r="40" spans="1:1" x14ac:dyDescent="0.35">
      <x:c r="A40" s="247"/>
    </x:row>
  </x:sheetData>
  <x:pageMargins left="0.25" right="0.25" top="0.75" bottom="0.75" header="0.3" footer="0.3"/>
  <x:pageSetup paperSize="9" scale="70" orientation="portrait" r:id="rId1"/>
</x:worksheet>
</file>

<file path=xl/worksheets/sheet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D7FAE448-80EB-484B-A7F5-242D0CBCF661}" mc:Ignorable="x14ac xr xr2 xr3">
  <x:sheetPr codeName="Sheet1">
    <x:pageSetUpPr fitToPage="1"/>
  </x:sheetPr>
  <x:dimension ref="A1:M40"/>
  <x:sheetViews>
    <x:sheetView showGridLines="0" view="pageBreakPreview" zoomScale="110" zoomScaleNormal="90" zoomScaleSheetLayoutView="110" workbookViewId="0">
      <x:selection activeCell="C47" sqref="C47"/>
    </x:sheetView>
  </x:sheetViews>
  <x:sheetFormatPr defaultRowHeight="14.5" x14ac:dyDescent="0.35"/>
  <x:cols>
    <x:col min="1" max="1" width="41" customWidth="1"/>
    <x:col min="2" max="2" width="9.453125" customWidth="1"/>
    <x:col min="3" max="3" width="12" customWidth="1"/>
    <x:col min="4" max="4" width="66" customWidth="1"/>
    <x:col min="5" max="5" width="68" customWidth="1"/>
    <x:col min="6" max="6" width="27.54296875" customWidth="1"/>
    <x:col min="7" max="7" width="24.54296875" customWidth="1"/>
    <x:col min="8" max="8" width="24.7265625" customWidth="1"/>
    <x:col min="9" max="9" width="22" customWidth="1"/>
  </x:cols>
  <x:sheetData>
    <x:row r="1" spans="1:12" s="3" customFormat="1" ht="23.5" x14ac:dyDescent="0.35">
      <x:c r="A1" s="1" t="s">
        <x:v>94</x:v>
      </x:c>
      <x:c r="B1" s="2"/>
      <x:c r="C1" s="2"/>
      <x:c r="G1" s="4"/>
    </x:row>
    <x:row r="2" spans="1:12" s="3" customFormat="1" ht="21" x14ac:dyDescent="0.5">
      <x:c r="A2" s="238" t="s">
        <x:v>8</x:v>
      </x:c>
      <x:c r="B2" s="2"/>
      <x:c r="C2" s="2"/>
    </x:row>
    <x:row r="3" spans="1:12" s="3" customFormat="1" ht="61.5" customHeight="1" x14ac:dyDescent="0.35">
      <x:c r="A3" s="6" t="s">
        <x:v>0</x:v>
      </x:c>
      <x:c r="B3" s="6" t="s">
        <x:v>1</x:v>
      </x:c>
      <x:c r="C3" s="6" t="s">
        <x:v>49</x:v>
      </x:c>
      <x:c r="D3" s="6" t="s">
        <x:v>2</x:v>
      </x:c>
      <x:c r="E3" s="6" t="s">
        <x:v>3</x:v>
      </x:c>
      <x:c r="F3" s="7" t="s">
        <x:v>664</x:v>
      </x:c>
      <x:c r="G3" s="7" t="s">
        <x:v>467</x:v>
      </x:c>
      <x:c r="H3" s="6" t="s">
        <x:v>468</x:v>
      </x:c>
      <x:c r="I3" s="6" t="s">
        <x:v>469</x:v>
      </x:c>
    </x:row>
    <x:row r="4" spans="1:12" s="3" customFormat="1" x14ac:dyDescent="0.35">
      <x:c r="A4" s="8" t="s">
        <x:v>8</x:v>
      </x:c>
      <x:c r="B4" s="8">
        <x:f>ROW()</x:f>
        <x:v>4</x:v>
      </x:c>
      <x:c r="C4" s="8"/>
      <x:c r="D4" s="9" t="s">
        <x:v>9</x:v>
      </x:c>
      <x:c r="E4" s="8"/>
      <x:c r="F4" s="136">
        <x:f>IF('S8.Billed Quantities+Revenues'!$H$20&lt;&gt;0,'S6b.Actual Expenditure Opex'!$F$11*1000/'S8.Billed Quantities+Revenues'!$H$20,0)</x:f>
        <x:v>0</x:v>
      </x:c>
      <x:c r="G4" s="136">
        <x:f>IF('S8.Billed Quantities+Revenues'!$G$20&lt;&gt;0,'S6b.Actual Expenditure Opex'!$F$11*1000/'S8.Billed Quantities+Revenues'!$G$20,0)</x:f>
        <x:v>0</x:v>
      </x:c>
      <x:c r="H4" s="136">
        <x:f>IF('S9d.Demand'!F17&lt;&gt;0,'S6b.Actual Expenditure Opex'!F11*1000/'S9d.Demand'!F17,0)</x:f>
        <x:v>0</x:v>
      </x:c>
      <x:c r="I4" s="136">
        <x:f>IF('S9c.Pipeline Data'!$F$10&lt;&gt;0,'S6b.Actual Expenditure Opex'!$F$11*1000/'S9c.Pipeline Data'!$F$10,0)</x:f>
        <x:v>0</x:v>
      </x:c>
      <x:c r="L4" s="228" t="s">
        <x:v>887</x:v>
      </x:c>
    </x:row>
    <x:row r="5" spans="1:12" s="3" customFormat="1" x14ac:dyDescent="0.35">
      <x:c r="A5" s="8" t="s">
        <x:v>8</x:v>
      </x:c>
      <x:c r="B5" s="8">
        <x:f>ROW()</x:f>
        <x:v>5</x:v>
      </x:c>
      <x:c r="C5" s="8"/>
      <x:c r="D5" s="3" t="s">
        <x:v>9</x:v>
      </x:c>
      <x:c r="E5" s="3" t="s">
        <x:v>10</x:v>
      </x:c>
      <x:c r="F5" s="136">
        <x:f>IF('S8.Billed Quantities+Revenues'!$H$20&lt;&gt;0,'S6b.Actual Expenditure Opex'!$F$7*1000/'S8.Billed Quantities+Revenues'!$H$20,0)</x:f>
        <x:v>0</x:v>
      </x:c>
      <x:c r="G5" s="136">
        <x:f>IF('S8.Billed Quantities+Revenues'!$G$20&lt;&gt;0,'S6b.Actual Expenditure Opex'!$F$7*1000/'S8.Billed Quantities+Revenues'!$G$20,0)</x:f>
        <x:v>0</x:v>
      </x:c>
      <x:c r="H5" s="136">
        <x:f>IF('S9d.Demand'!$F$17&lt;&gt;0,'S6b.Actual Expenditure Opex'!$F$7*1000/'S9d.Demand'!$F$17,0)</x:f>
        <x:v>0</x:v>
      </x:c>
      <x:c r="I5" s="136">
        <x:f>IF('S9c.Pipeline Data'!$F$10&lt;&gt;0,'S6b.Actual Expenditure Opex'!$F$7*1000/'S9c.Pipeline Data'!$F$10,0)</x:f>
        <x:v>0</x:v>
      </x:c>
      <x:c r="L5" s="228" t="s">
        <x:v>887</x:v>
      </x:c>
    </x:row>
    <x:row r="6" spans="1:12" s="3" customFormat="1" x14ac:dyDescent="0.35">
      <x:c r="A6" s="8" t="s">
        <x:v>8</x:v>
      </x:c>
      <x:c r="B6" s="8">
        <x:f>ROW()</x:f>
        <x:v>6</x:v>
      </x:c>
      <x:c r="C6" s="8"/>
      <x:c r="D6" s="3" t="s">
        <x:v>9</x:v>
      </x:c>
      <x:c r="E6" s="10" t="s">
        <x:v>11</x:v>
      </x:c>
      <x:c r="F6" s="136">
        <x:f>IF('S8.Billed Quantities+Revenues'!$H$20&lt;&gt;0,'S6b.Actual Expenditure Opex'!$F$10*1000/'S8.Billed Quantities+Revenues'!$H$20,0)</x:f>
        <x:v>0</x:v>
      </x:c>
      <x:c r="G6" s="136">
        <x:f>IF('S8.Billed Quantities+Revenues'!$G$20&lt;&gt;0,'S6b.Actual Expenditure Opex'!$F$10*1000/'S8.Billed Quantities+Revenues'!$G$20,)</x:f>
        <x:v>0</x:v>
      </x:c>
      <x:c r="H6" s="136">
        <x:f>IF('S9d.Demand'!$F$17&lt;&gt;0,'S6b.Actual Expenditure Opex'!$F$10*1000/'S9d.Demand'!$F$17,0)</x:f>
        <x:v>0</x:v>
      </x:c>
      <x:c r="I6" s="136">
        <x:f>IF('S9c.Pipeline Data'!$F$10&lt;&gt;0,'S6b.Actual Expenditure Opex'!$F$10*1000/'S9c.Pipeline Data'!$F$10,0)</x:f>
        <x:v>0</x:v>
      </x:c>
      <x:c r="L6" s="228" t="s">
        <x:v>887</x:v>
      </x:c>
    </x:row>
    <x:row r="7" spans="1:12" s="3" customFormat="1" x14ac:dyDescent="0.35">
      <x:c r="A7" s="8" t="s">
        <x:v>8</x:v>
      </x:c>
      <x:c r="B7" s="8">
        <x:f>ROW()</x:f>
        <x:v>7</x:v>
      </x:c>
      <x:c r="D7" s="11" t="s">
        <x:v>12</x:v>
      </x:c>
      <x:c r="F7" s="136">
        <x:f>IF('S8.Billed Quantities+Revenues'!$H$20&lt;&gt;0,'S6a.Actual Expenditure Capex'!$F$14*1000/'S8.Billed Quantities+Revenues'!$H$20,0)</x:f>
        <x:v>0</x:v>
      </x:c>
      <x:c r="G7" s="136">
        <x:f>IF('S8.Billed Quantities+Revenues'!$G$20&lt;&gt;0,'S6a.Actual Expenditure Capex'!$F$14*1000/'S8.Billed Quantities+Revenues'!$G$20,0)</x:f>
        <x:v>0</x:v>
      </x:c>
      <x:c r="H7" s="136">
        <x:f>IF('S9d.Demand'!$F$17&lt;&gt;0,'S6a.Actual Expenditure Capex'!$F$14*1000/'S9d.Demand'!$F$17,0)</x:f>
        <x:v>0</x:v>
      </x:c>
      <x:c r="I7" s="136">
        <x:f>IF('S9c.Pipeline Data'!F10&lt;&gt;0,'S6a.Actual Expenditure Capex'!F14*1000/'S9c.Pipeline Data'!F10,0)</x:f>
        <x:v>0</x:v>
      </x:c>
      <x:c r="L7" s="228" t="s">
        <x:v>888</x:v>
      </x:c>
    </x:row>
    <x:row r="8" spans="1:12" s="3" customFormat="1" x14ac:dyDescent="0.35">
      <x:c r="A8" s="8" t="s">
        <x:v>8</x:v>
      </x:c>
      <x:c r="B8" s="8">
        <x:f>ROW()</x:f>
        <x:v>8</x:v>
      </x:c>
      <x:c r="D8" s="10" t="s">
        <x:v>12</x:v>
      </x:c>
      <x:c r="E8" s="10" t="s">
        <x:v>10</x:v>
      </x:c>
      <x:c r="F8" s="136">
        <x:f>IF('S8.Billed Quantities+Revenues'!$H$20&lt;&gt;0,'S6a.Actual Expenditure Capex'!$F$12*1000/'S8.Billed Quantities+Revenues'!$H$20,0)</x:f>
        <x:v>0</x:v>
      </x:c>
      <x:c r="G8" s="136">
        <x:f>IF('S8.Billed Quantities+Revenues'!$G$20&lt;&gt;0,'S6a.Actual Expenditure Capex'!$F$12*1000/'S8.Billed Quantities+Revenues'!$G$20,0)</x:f>
        <x:v>0</x:v>
      </x:c>
      <x:c r="H8" s="136">
        <x:f>IF('S9d.Demand'!$F$17&lt;&gt;0,'S6a.Actual Expenditure Capex'!$F$12*1000/'S9d.Demand'!$F$17,0)</x:f>
        <x:v>0</x:v>
      </x:c>
      <x:c r="I8" s="136">
        <x:f>IF('S9c.Pipeline Data'!$F$10&lt;&gt;0,'S6a.Actual Expenditure Capex'!$F$12*1000/'S9c.Pipeline Data'!$F$10,0)</x:f>
        <x:v>0</x:v>
      </x:c>
      <x:c r="L8" s="228" t="s">
        <x:v>888</x:v>
      </x:c>
    </x:row>
    <x:row r="9" spans="1:12" x14ac:dyDescent="0.35">
      <x:c r="A9" s="8" t="s">
        <x:v>8</x:v>
      </x:c>
      <x:c r="B9" s="8">
        <x:f>ROW()</x:f>
        <x:v>9</x:v>
      </x:c>
      <x:c r="C9" s="3"/>
      <x:c r="D9" s="10" t="s">
        <x:v>12</x:v>
      </x:c>
      <x:c r="E9" s="3" t="s">
        <x:v>11</x:v>
      </x:c>
      <x:c r="F9" s="136">
        <x:f>IF('S8.Billed Quantities+Revenues'!$H$20&lt;&gt;0,'S6a.Actual Expenditure Capex'!$F$13*1000/'S8.Billed Quantities+Revenues'!$H$20,0)</x:f>
        <x:v>0</x:v>
      </x:c>
      <x:c r="G9" s="136">
        <x:f>IF('S8.Billed Quantities+Revenues'!$G$20&lt;&gt;0,'S6a.Actual Expenditure Capex'!$F$13*1000/'S8.Billed Quantities+Revenues'!$G$20,0)</x:f>
        <x:v>0</x:v>
      </x:c>
      <x:c r="H9" s="136">
        <x:f>IF('S9d.Demand'!$F$17&lt;&gt;0,'S6a.Actual Expenditure Capex'!$F$13*1000/'S9d.Demand'!$F$17,0)</x:f>
        <x:v>0</x:v>
      </x:c>
      <x:c r="I9" s="136">
        <x:f>IF('S9c.Pipeline Data'!$F$10&lt;&gt;0,'S6a.Actual Expenditure Capex'!$F$13*1000/'S9c.Pipeline Data'!$F$10,0)</x:f>
        <x:v>0</x:v>
      </x:c>
      <x:c r="L9" s="34" t="s">
        <x:v>888</x:v>
      </x:c>
    </x:row>
    <x:row r="10" spans="1:12" x14ac:dyDescent="0.35">
      <x:c r="A10" s="3"/>
      <x:c r="B10" s="3"/>
      <x:c r="C10" s="3"/>
      <x:c r="D10" s="3"/>
      <x:c r="E10" s="3"/>
      <x:c r="F10" s="170"/>
      <x:c r="G10" s="170"/>
      <x:c r="H10" s="171"/>
      <x:c r="I10" s="171"/>
      <x:c r="L10" s="34"/>
    </x:row>
    <x:row r="11" spans="1:12" x14ac:dyDescent="0.35">
      <x:c r="L11" s="34"/>
    </x:row>
    <x:row r="12" spans="1:12" ht="21" x14ac:dyDescent="0.5">
      <x:c r="A12" s="238" t="s">
        <x:v>719</x:v>
      </x:c>
      <x:c r="L12" s="34"/>
    </x:row>
    <x:row r="13" spans="1:12" ht="54.75" customHeight="1" x14ac:dyDescent="0.35">
      <x:c r="A13" s="6" t="s">
        <x:v>0</x:v>
      </x:c>
      <x:c r="B13" s="6" t="s">
        <x:v>1</x:v>
      </x:c>
      <x:c r="C13" s="6" t="s">
        <x:v>49</x:v>
      </x:c>
      <x:c r="D13" s="6" t="s">
        <x:v>2</x:v>
      </x:c>
      <x:c r="E13" s="6" t="s">
        <x:v>3</x:v>
      </x:c>
      <x:c r="F13" s="22" t="s">
        <x:v>913</x:v>
      </x:c>
      <x:c r="G13" s="6" t="s">
        <x:v>473</x:v>
      </x:c>
      <x:c r="L13" s="34"/>
    </x:row>
    <x:row r="14" spans="1:12" x14ac:dyDescent="0.35">
      <x:c r="A14" s="8" t="s">
        <x:v>719</x:v>
      </x:c>
      <x:c r="B14" s="8">
        <x:f>ROW()</x:f>
        <x:v>14</x:v>
      </x:c>
      <x:c r="C14" s="9"/>
      <x:c r="D14" s="9" t="s">
        <x:v>470</x:v>
      </x:c>
      <x:c r="E14" s="3"/>
      <x:c r="F14" s="136">
        <x:f>IF('S8.Billed Quantities+Revenues'!$H$20&lt;&gt;0,'S8.Billed Quantities+Revenues'!$G$41*1000/'S8.Billed Quantities+Revenues'!$H$20,0)</x:f>
        <x:v>0</x:v>
      </x:c>
      <x:c r="G14" s="136">
        <x:f>IF('S8.Billed Quantities+Revenues'!$G$20&lt;&gt;0,'S8.Billed Quantities+Revenues'!$G$41*1000/'S8.Billed Quantities+Revenues'!$G$20,0)</x:f>
        <x:v>0</x:v>
      </x:c>
      <x:c r="L14" s="34" t="s">
        <x:v>338</x:v>
      </x:c>
    </x:row>
    <x:row r="15" spans="1:12" x14ac:dyDescent="0.35">
      <x:c r="A15" s="8" t="s">
        <x:v>719</x:v>
      </x:c>
      <x:c r="B15" s="3">
        <x:f>ROW()</x:f>
        <x:v>15</x:v>
      </x:c>
      <x:c r="C15" s="9"/>
      <x:c r="D15" s="3" t="s">
        <x:v>471</x:v>
      </x:c>
      <x:c r="E15" s="3"/>
      <x:c r="F15" s="136">
        <x:f>IF('S8.Billed Quantities+Revenues'!$H$18&lt;&gt;0,'S8.Billed Quantities+Revenues'!$G$39*1000/'S8.Billed Quantities+Revenues'!$H$18,0)</x:f>
        <x:v>0</x:v>
      </x:c>
      <x:c r="G15" s="136">
        <x:f>IF('S8.Billed Quantities+Revenues'!$G$18&lt;&gt;0,'S8.Billed Quantities+Revenues'!$G$39*1000/'S8.Billed Quantities+Revenues'!$G$18,0)</x:f>
        <x:v>0</x:v>
      </x:c>
      <x:c r="L15" s="34" t="s">
        <x:v>338</x:v>
      </x:c>
    </x:row>
    <x:row r="16" spans="1:12" x14ac:dyDescent="0.35">
      <x:c r="A16" s="8" t="s">
        <x:v>719</x:v>
      </x:c>
      <x:c r="B16" s="3">
        <x:f>ROW()</x:f>
        <x:v>16</x:v>
      </x:c>
      <x:c r="C16" s="9"/>
      <x:c r="D16" s="3" t="s">
        <x:v>472</x:v>
      </x:c>
      <x:c r="E16" s="3"/>
      <x:c r="F16" s="136">
        <x:f>IF('S8.Billed Quantities+Revenues'!$H$19&lt;&gt;0,'S8.Billed Quantities+Revenues'!$G$40*1000/'S8.Billed Quantities+Revenues'!$H$19,0)</x:f>
        <x:v>0</x:v>
      </x:c>
      <x:c r="G16" s="136">
        <x:f>IF('S8.Billed Quantities+Revenues'!$G$19&lt;&gt;0,'S8.Billed Quantities+Revenues'!$G$40*1000/'S8.Billed Quantities+Revenues'!$G$19,0)</x:f>
        <x:v>0</x:v>
      </x:c>
      <x:c r="L16" s="34" t="s">
        <x:v>338</x:v>
      </x:c>
    </x:row>
    <x:row r="17" spans="1:13" x14ac:dyDescent="0.35">
      <x:c r="L17" s="34"/>
    </x:row>
    <x:row r="18" spans="1:13" x14ac:dyDescent="0.35">
      <x:c r="L18" s="34"/>
    </x:row>
    <x:row r="19" spans="1:13" ht="21" x14ac:dyDescent="0.5">
      <x:c r="A19" s="238" t="s">
        <x:v>718</x:v>
      </x:c>
      <x:c r="L19" s="34"/>
    </x:row>
    <x:row r="20" spans="1:13" ht="51" customHeight="1" x14ac:dyDescent="0.35">
      <x:c r="A20" s="6" t="s">
        <x:v>0</x:v>
      </x:c>
      <x:c r="B20" s="6" t="s">
        <x:v>1</x:v>
      </x:c>
      <x:c r="C20" s="6" t="s">
        <x:v>49</x:v>
      </x:c>
      <x:c r="D20" s="6" t="s">
        <x:v>2</x:v>
      </x:c>
      <x:c r="E20" s="6" t="s">
        <x:v>3</x:v>
      </x:c>
      <x:c r="F20" s="85" t="s">
        <x:v>776</x:v>
      </x:c>
      <x:c r="L20" s="34"/>
    </x:row>
    <x:row r="21" spans="1:13" x14ac:dyDescent="0.35">
      <x:c r="A21" s="8" t="s">
        <x:v>718</x:v>
      </x:c>
      <x:c r="B21" s="8">
        <x:f>ROW()</x:f>
        <x:v>21</x:v>
      </x:c>
      <x:c r="C21" s="8"/>
      <x:c r="D21" s="8" t="s">
        <x:v>474</x:v>
      </x:c>
      <x:c r="E21" s="8" t="s">
        <x:v>478</x:v>
      </x:c>
      <x:c r="F21" s="136">
        <x:f>IF('S9c.Pipeline Data'!$F$10&lt;&gt;0,'S9d.Demand'!$F$17/'S9c.Pipeline Data'!$F$10,0)</x:f>
        <x:v>0</x:v>
      </x:c>
      <x:c r="L21" s="34" t="s">
        <x:v>889</x:v>
      </x:c>
    </x:row>
    <x:row r="22" spans="1:13" x14ac:dyDescent="0.35">
      <x:c r="A22" s="8" t="s">
        <x:v>718</x:v>
      </x:c>
      <x:c r="B22" s="8">
        <x:f>ROW()</x:f>
        <x:v>22</x:v>
      </x:c>
      <x:c r="C22" s="14"/>
      <x:c r="D22" s="8" t="s">
        <x:v>475</x:v>
      </x:c>
      <x:c r="E22" s="8" t="s">
        <x:v>13</x:v>
      </x:c>
      <x:c r="F22" s="136">
        <x:f>IF('S9c.Pipeline Data'!$F$10&lt;&gt;0,'S8.Billed Quantities+Revenues'!$H$20/'S9c.Pipeline Data'!$F$10,0)</x:f>
        <x:v>0</x:v>
      </x:c>
      <x:c r="L22" s="34" t="s">
        <x:v>890</x:v>
      </x:c>
    </x:row>
    <x:row r="23" spans="1:13" x14ac:dyDescent="0.35">
      <x:c r="A23" s="8" t="s">
        <x:v>718</x:v>
      </x:c>
      <x:c r="B23" s="8">
        <x:f>ROW()</x:f>
        <x:v>23</x:v>
      </x:c>
      <x:c r="C23" s="14"/>
      <x:c r="D23" s="8" t="s">
        <x:v>476</x:v>
      </x:c>
      <x:c r="E23" s="8" t="s">
        <x:v>479</x:v>
      </x:c>
      <x:c r="F23" s="136">
        <x:f>IF('S9c.Pipeline Data'!$F$10&lt;&gt;0,'S8.Billed Quantities+Revenues'!$G$20/'S9c.Pipeline Data'!$F$10,0)</x:f>
        <x:v>0</x:v>
      </x:c>
      <x:c r="L23" s="34" t="s">
        <x:v>890</x:v>
      </x:c>
    </x:row>
    <x:row r="24" spans="1:13" x14ac:dyDescent="0.35">
      <x:c r="A24" s="8" t="s">
        <x:v>718</x:v>
      </x:c>
      <x:c r="B24" s="8">
        <x:f>ROW()</x:f>
        <x:v>24</x:v>
      </x:c>
      <x:c r="C24" s="14"/>
      <x:c r="D24" s="8" t="s">
        <x:v>477</x:v>
      </x:c>
      <x:c r="E24" s="8" t="s">
        <x:v>480</x:v>
      </x:c>
      <x:c r="F24" s="136">
        <x:f>IF('S8.Billed Quantities+Revenues'!$G$20&lt;&gt;0,'S8.Billed Quantities+Revenues'!$H$20*1000/'S8.Billed Quantities+Revenues'!$G$20,0)</x:f>
        <x:v>0</x:v>
      </x:c>
      <x:c r="L24" s="34" t="s">
        <x:v>338</x:v>
      </x:c>
    </x:row>
    <x:row r="25" spans="1:13" x14ac:dyDescent="0.35">
      <x:c r="L25" s="34"/>
      <x:c r="M25" t="s">
        <x:v>133</x:v>
      </x:c>
    </x:row>
    <x:row r="26" spans="1:13" x14ac:dyDescent="0.35">
      <x:c r="L26" s="34"/>
    </x:row>
    <x:row r="27" spans="1:13" ht="21" x14ac:dyDescent="0.5">
      <x:c r="A27" s="238" t="s">
        <x:v>717</x:v>
      </x:c>
      <x:c r="L27" s="34"/>
    </x:row>
    <x:row r="28" spans="1:13" ht="15.5" x14ac:dyDescent="0.35">
      <x:c r="A28" s="6" t="s">
        <x:v>0</x:v>
      </x:c>
      <x:c r="B28" s="6" t="s">
        <x:v>1</x:v>
      </x:c>
      <x:c r="C28" s="6" t="s">
        <x:v>49</x:v>
      </x:c>
      <x:c r="D28" s="6" t="s">
        <x:v>2</x:v>
      </x:c>
      <x:c r="E28" s="6" t="s">
        <x:v>3</x:v>
      </x:c>
      <x:c r="F28" s="7" t="s">
        <x:v>48</x:v>
      </x:c>
      <x:c r="G28" s="6" t="s">
        <x:v>20</x:v>
      </x:c>
      <x:c r="L28" s="34"/>
    </x:row>
    <x:row r="29" spans="1:13" x14ac:dyDescent="0.35">
      <x:c r="A29" s="8" t="s">
        <x:v>717</x:v>
      </x:c>
      <x:c r="B29" s="8">
        <x:f>ROW()</x:f>
        <x:v>29</x:v>
      </x:c>
      <x:c r="C29" s="3"/>
      <x:c r="D29" s="8" t="s">
        <x:v>9</x:v>
      </x:c>
      <x:c r="E29" s="8"/>
      <x:c r="F29" s="136">
        <x:f>'S3.Regulatory Profit'!$F$8</x:f>
        <x:v>0</x:v>
      </x:c>
      <x:c r="G29" s="144">
        <x:f>IF($F$35&lt;&gt;0,F29/$F$35,0)</x:f>
        <x:v>0</x:v>
      </x:c>
      <x:c r="L29" s="34" t="s">
        <x:v>332</x:v>
      </x:c>
    </x:row>
    <x:row r="30" spans="1:13" x14ac:dyDescent="0.35">
      <x:c r="A30" s="8" t="s">
        <x:v>717</x:v>
      </x:c>
      <x:c r="B30" s="3">
        <x:f>ROW()</x:f>
        <x:v>30</x:v>
      </x:c>
      <x:c r="C30" s="3"/>
      <x:c r="D30" s="3" t="s">
        <x:v>91</x:v>
      </x:c>
      <x:c r="E30" s="3"/>
      <x:c r="F30" s="136">
        <x:f>'S3.Regulatory Profit'!$F$9</x:f>
        <x:v>0</x:v>
      </x:c>
      <x:c r="G30" s="144">
        <x:f t="shared" ref="G30:G33" si="0">IF($F$35&lt;&gt;0,F30/$F$35,0)</x:f>
        <x:v>0</x:v>
      </x:c>
      <x:c r="H30" s="3"/>
      <x:c r="L30" s="34" t="s">
        <x:v>332</x:v>
      </x:c>
    </x:row>
    <x:row r="31" spans="1:13" x14ac:dyDescent="0.35">
      <x:c r="A31" s="8" t="s">
        <x:v>717</x:v>
      </x:c>
      <x:c r="B31" s="3">
        <x:f>ROW()</x:f>
        <x:v>31</x:v>
      </x:c>
      <x:c r="C31" s="3"/>
      <x:c r="D31" s="3" t="s">
        <x:v>14</x:v>
      </x:c>
      <x:c r="E31" s="3"/>
      <x:c r="F31" s="136">
        <x:f>'S3.Regulatory Profit'!$F$11</x:f>
        <x:v>0</x:v>
      </x:c>
      <x:c r="G31" s="144">
        <x:f t="shared" si="0"/>
        <x:v>0</x:v>
      </x:c>
      <x:c r="H31" s="3"/>
      <x:c r="I31" s="3"/>
      <x:c r="L31" s="34" t="s">
        <x:v>332</x:v>
      </x:c>
    </x:row>
    <x:row r="32" spans="1:13" x14ac:dyDescent="0.35">
      <x:c r="A32" s="8" t="s">
        <x:v>717</x:v>
      </x:c>
      <x:c r="B32" s="3">
        <x:f>ROW()</x:f>
        <x:v>32</x:v>
      </x:c>
      <x:c r="C32" s="3"/>
      <x:c r="D32" s="3" t="s">
        <x:v>15</x:v>
      </x:c>
      <x:c r="E32" s="3"/>
      <x:c r="F32" s="136">
        <x:f>'S3.Regulatory Profit'!$F$12</x:f>
        <x:v>0</x:v>
      </x:c>
      <x:c r="G32" s="144">
        <x:f t="shared" si="0"/>
        <x:v>0</x:v>
      </x:c>
      <x:c r="H32" s="3"/>
      <x:c r="I32" s="3"/>
      <x:c r="L32" s="34" t="s">
        <x:v>332</x:v>
      </x:c>
    </x:row>
    <x:row r="33" spans="1:12" x14ac:dyDescent="0.35">
      <x:c r="A33" s="8" t="s">
        <x:v>717</x:v>
      </x:c>
      <x:c r="B33" s="3">
        <x:f>ROW()</x:f>
        <x:v>33</x:v>
      </x:c>
      <x:c r="C33" s="3"/>
      <x:c r="D33" s="3" t="s">
        <x:v>16</x:v>
      </x:c>
      <x:c r="E33" s="3"/>
      <x:c r="F33" s="136">
        <x:f>'S3.Regulatory Profit'!$F$15</x:f>
        <x:v>0</x:v>
      </x:c>
      <x:c r="G33" s="144">
        <x:f t="shared" si="0"/>
        <x:v>0</x:v>
      </x:c>
      <x:c r="H33" s="3"/>
      <x:c r="I33" s="3"/>
      <x:c r="L33" s="34" t="s">
        <x:v>332</x:v>
      </x:c>
    </x:row>
    <x:row r="34" spans="1:12" x14ac:dyDescent="0.35">
      <x:c r="A34" s="8" t="s">
        <x:v>717</x:v>
      </x:c>
      <x:c r="B34" s="3">
        <x:f>ROW()</x:f>
        <x:v>34</x:v>
      </x:c>
      <x:c r="C34" s="3"/>
      <x:c r="D34" s="3" t="s">
        <x:v>17</x:v>
      </x:c>
      <x:c r="E34" s="3"/>
      <x:c r="F34" s="136">
        <x:f>'S3.Regulatory Profit'!$F$16</x:f>
        <x:v>0</x:v>
      </x:c>
      <x:c r="G34" s="144">
        <x:f>IF($F$35&lt;&gt;0,F34/$F$35,0)</x:f>
        <x:v>0</x:v>
      </x:c>
      <x:c r="H34" s="3"/>
      <x:c r="I34" s="3"/>
      <x:c r="L34" s="34" t="s">
        <x:v>332</x:v>
      </x:c>
    </x:row>
    <x:row r="35" spans="1:12" x14ac:dyDescent="0.35">
      <x:c r="A35" s="8" t="s">
        <x:v>717</x:v>
      </x:c>
      <x:c r="B35" s="3">
        <x:f>ROW()</x:f>
        <x:v>35</x:v>
      </x:c>
      <x:c r="C35" s="3"/>
      <x:c r="D35" s="9" t="s">
        <x:v>18</x:v>
      </x:c>
      <x:c r="E35" s="3"/>
      <x:c r="F35" s="136">
        <x:f>'S3.Regulatory Profit'!$F$7</x:f>
        <x:v>0</x:v>
      </x:c>
      <x:c r="G35" s="15"/>
      <x:c r="H35" s="3"/>
      <x:c r="I35" s="3"/>
      <x:c r="L35" s="34" t="s">
        <x:v>332</x:v>
      </x:c>
    </x:row>
    <x:row r="36" spans="1:12" x14ac:dyDescent="0.35">
      <x:c r="L36" s="34"/>
    </x:row>
    <x:row r="37" spans="1:12" x14ac:dyDescent="0.35">
      <x:c r="L37" s="34"/>
    </x:row>
    <x:row r="38" spans="1:12" ht="21" x14ac:dyDescent="0.5">
      <x:c r="A38" s="238" t="s">
        <x:v>766</x:v>
      </x:c>
      <x:c r="L38" s="34"/>
    </x:row>
    <x:row r="39" spans="1:12" ht="29" x14ac:dyDescent="0.35">
      <x:c r="A39" s="23" t="s">
        <x:v>0</x:v>
      </x:c>
      <x:c r="B39" s="23" t="s">
        <x:v>1</x:v>
      </x:c>
      <x:c r="C39" s="23" t="s">
        <x:v>49</x:v>
      </x:c>
      <x:c r="D39" s="23" t="s">
        <x:v>2</x:v>
      </x:c>
      <x:c r="E39" s="23" t="s">
        <x:v>3</x:v>
      </x:c>
      <x:c r="F39" s="22" t="s">
        <x:v>21</x:v>
      </x:c>
      <x:c r="L39" s="34"/>
    </x:row>
    <x:row r="40" spans="1:12" x14ac:dyDescent="0.35">
      <x:c r="A40" s="26" t="s">
        <x:v>711</x:v>
      </x:c>
      <x:c r="B40">
        <x:f>ROW()</x:f>
        <x:v>40</x:v>
      </x:c>
      <x:c r="D40" t="s">
        <x:v>19</x:v>
      </x:c>
      <x:c r="F40" s="145">
        <x:f>IF('S9c.Pipeline Data'!$F$10&lt;&gt;0,'S10a.Reliability'!$F$9/('S9c.Pipeline Data'!$F$10/100),0)</x:f>
        <x:v>0</x:v>
      </x:c>
      <x:c r="L40" s="34" t="s">
        <x:v>891</x:v>
      </x:c>
    </x:row>
  </x:sheetData>
  <x:phoneticPr fontId="15" type="noConversion"/>
  <x:dataValidations disablePrompts="1" count="1">
    <x:dataValidation type="date" operator="greaterThan" allowBlank="1" showInputMessage="1" showErrorMessage="1" errorTitle="Date entry" error="Dates after 1 January 2011 accepted" promptTitle="Date entry" prompt=" " sqref="G2" xr:uid="{9D3BDB15-AD6E-4128-AEB1-524FFCA07A0C}">
      <x:formula1>40544</x:formula1>
    </x:dataValidation>
  </x:dataValidations>
  <x:pageMargins left="0.25" right="0.25" top="0.75" bottom="0.75" header="0.3" footer="0.3"/>
  <x:pageSetup paperSize="9" scale="48" fitToHeight="0" orientation="landscape" r:id="rId1"/>
  <x:colBreaks count="1" manualBreakCount="1">
    <x:brk id="10" max="39" man="1"/>
  </x:colBreaks>
  <x:tableParts count="5">
    <x:tablePart r:id="rId2"/>
    <x:tablePart r:id="rId3"/>
    <x:tablePart r:id="rId4"/>
    <x:tablePart r:id="rId5"/>
    <x:tablePart r:id="rId6"/>
  </x:tableParts>
</x:worksheet>
</file>

<file path=xl/worksheets/sheet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BF361FCE-E7CB-475E-9CE1-CECA2AB237F7}" mc:Ignorable="x14ac xr xr2 xr3">
  <x:sheetPr codeName="Sheet2">
    <x:pageSetUpPr autoPageBreaks="0" fitToPage="1"/>
  </x:sheetPr>
  <x:dimension ref="A1:Z113"/>
  <x:sheetViews>
    <x:sheetView showGridLines="0" view="pageBreakPreview" topLeftCell="A55" zoomScale="110" zoomScaleNormal="50" zoomScaleSheetLayoutView="110" workbookViewId="0">
      <x:selection activeCell="E18" sqref="E18"/>
    </x:sheetView>
  </x:sheetViews>
  <x:sheetFormatPr defaultRowHeight="14.5" x14ac:dyDescent="0.35"/>
  <x:cols>
    <x:col min="1" max="1" width="43.54296875" customWidth="1"/>
    <x:col min="2" max="2" width="9.7265625" customWidth="1"/>
    <x:col min="3" max="3" width="14.1796875" customWidth="1"/>
    <x:col min="4" max="4" width="39.26953125" customWidth="1"/>
    <x:col min="5" max="5" width="62.26953125" customWidth="1"/>
    <x:col min="6" max="6" width="18.1796875" customWidth="1"/>
    <x:col min="7" max="7" width="20.7265625" customWidth="1"/>
    <x:col min="8" max="8" width="21.1796875" customWidth="1"/>
    <x:col min="9" max="9" width="17.1796875" customWidth="1"/>
    <x:col min="10" max="10" width="17.453125" customWidth="1"/>
    <x:col min="11" max="11" width="23.81640625" customWidth="1"/>
    <x:col min="12" max="12" width="18.81640625" customWidth="1"/>
    <x:col min="13" max="13" width="18.54296875" customWidth="1"/>
    <x:col min="14" max="14" width="17.26953125" customWidth="1"/>
    <x:col min="16" max="16" width="42.453125" style="34" customWidth="1"/>
    <x:col min="17" max="17" width="36.54296875" customWidth="1"/>
    <x:col min="18" max="18" width="43.26953125" customWidth="1"/>
    <x:col min="19" max="19" width="36.54296875" customWidth="1"/>
    <x:col min="20" max="20" width="71" customWidth="1"/>
    <x:col min="21" max="21" width="46.54296875" customWidth="1"/>
    <x:col min="22" max="22" width="60.54296875" customWidth="1"/>
    <x:col min="23" max="26" width="36.54296875" customWidth="1"/>
  </x:cols>
  <x:sheetData>
    <x:row r="1" spans="1:26" ht="23.5" x14ac:dyDescent="0.35">
      <x:c r="A1" s="1" t="s">
        <x:v>914</x:v>
      </x:c>
      <x:c r="B1" s="2"/>
      <x:c r="C1" s="2"/>
      <x:c r="D1" s="3"/>
      <x:c r="E1" s="3"/>
      <x:c r="F1" s="3"/>
      <x:c r="G1" s="4"/>
      <x:c r="Q1" s="51"/>
      <x:c r="R1" s="51"/>
      <x:c r="S1" s="51"/>
      <x:c r="T1" s="51"/>
      <x:c r="U1" s="51"/>
      <x:c r="V1" s="51"/>
      <x:c r="W1" s="51"/>
      <x:c r="X1" s="51"/>
      <x:c r="Y1" s="51"/>
      <x:c r="Z1" s="51"/>
    </x:row>
    <x:row r="2" spans="1:26" ht="21" x14ac:dyDescent="0.5">
      <x:c r="A2" s="238" t="s">
        <x:v>22</x:v>
      </x:c>
      <x:c r="B2" s="2"/>
      <x:c r="C2" s="2"/>
      <x:c r="D2" s="3"/>
      <x:c r="E2" s="3"/>
      <x:c r="F2" s="3"/>
      <x:c r="G2" s="3"/>
      <x:c r="Q2" s="51"/>
      <x:c r="R2" s="51"/>
      <x:c r="S2" s="51"/>
      <x:c r="T2" s="51"/>
      <x:c r="U2" s="51"/>
      <x:c r="V2" s="51"/>
      <x:c r="W2" s="51"/>
      <x:c r="X2" s="51"/>
      <x:c r="Y2" s="51"/>
      <x:c r="Z2" s="51"/>
    </x:row>
    <x:row r="3" spans="1:26" ht="31.5" thickBot="1" x14ac:dyDescent="0.4">
      <x:c r="A3" s="6" t="s">
        <x:v>0</x:v>
      </x:c>
      <x:c r="B3" s="6" t="s">
        <x:v>1</x:v>
      </x:c>
      <x:c r="C3" s="6" t="s">
        <x:v>49</x:v>
      </x:c>
      <x:c r="D3" s="6" t="s">
        <x:v>2</x:v>
      </x:c>
      <x:c r="E3" s="6" t="s">
        <x:v>3</x:v>
      </x:c>
      <x:c r="F3" s="7" t="s">
        <x:v>728</x:v>
      </x:c>
      <x:c r="G3" s="7" t="s">
        <x:v>727</x:v>
      </x:c>
      <x:c r="H3" s="7" t="s">
        <x:v>729</x:v>
      </x:c>
      <x:c r="R3" s="63" t="s">
        <x:v>347</x:v>
      </x:c>
      <x:c r="S3" s="64"/>
      <x:c r="T3" s="64"/>
      <x:c r="U3" s="65"/>
      <x:c r="V3" s="51"/>
      <x:c r="W3" s="51"/>
      <x:c r="X3" s="51"/>
      <x:c r="Y3" s="51"/>
      <x:c r="Z3" s="51"/>
    </x:row>
    <x:row r="4" spans="1:26" ht="15" thickBot="1" x14ac:dyDescent="0.4">
      <x:c r="A4" s="8" t="s">
        <x:v>22</x:v>
      </x:c>
      <x:c r="B4" s="8">
        <x:f>ROW()</x:f>
        <x:v>4</x:v>
      </x:c>
      <x:c r="C4" s="8"/>
      <x:c r="D4" s="9" t="s">
        <x:v>23</x:v>
      </x:c>
      <x:c r="E4" s="3" t="s">
        <x:v>24</x:v>
      </x:c>
      <x:c r="F4" s="179"/>
      <x:c r="G4" s="180"/>
      <x:c r="H4" s="106">
        <x:f>F45</x:f>
        <x:v>0</x:v>
      </x:c>
      <x:c r="P4" s="34" t="s">
        <x:v>839</x:v>
      </x:c>
      <x:c r="R4" s="46" t="s">
        <x:v>899</x:v>
      </x:c>
      <x:c r="S4" s="51"/>
      <x:c r="T4" s="51"/>
      <x:c r="U4" s="67"/>
      <x:c r="V4" s="51"/>
      <x:c r="W4" s="51"/>
      <x:c r="X4" s="51"/>
      <x:c r="Y4" s="51"/>
      <x:c r="Z4" s="51"/>
    </x:row>
    <x:row r="5" spans="1:26" x14ac:dyDescent="0.35">
      <x:c r="A5" s="8" t="s">
        <x:v>22</x:v>
      </x:c>
      <x:c r="B5" s="8">
        <x:f>ROW()</x:f>
        <x:v>5</x:v>
      </x:c>
      <x:c r="C5" s="8"/>
      <x:c r="D5" s="3" t="s">
        <x:v>23</x:v>
      </x:c>
      <x:c r="E5" s="8" t="s">
        <x:v>311</x:v>
      </x:c>
      <x:c r="F5" s="109"/>
      <x:c r="G5" s="109"/>
      <x:c r="H5" s="107">
        <x:f>H11-(F42*F43*F44)</x:f>
        <x:v>0</x:v>
      </x:c>
      <x:c r="P5" s="34" t="s">
        <x:v>870</x:v>
      </x:c>
      <x:c r="R5" s="46" t="s">
        <x:v>900</x:v>
      </x:c>
      <x:c r="S5" s="51"/>
      <x:c r="T5" s="51"/>
      <x:c r="U5" s="67"/>
      <x:c r="V5" s="51"/>
      <x:c r="W5" s="51"/>
      <x:c r="X5" s="51"/>
      <x:c r="Y5" s="51"/>
      <x:c r="Z5" s="51"/>
    </x:row>
    <x:row r="6" spans="1:26" ht="15" thickBot="1" x14ac:dyDescent="0.4">
      <x:c r="A6" s="8" t="s">
        <x:v>22</x:v>
      </x:c>
      <x:c r="B6" s="8">
        <x:f>ROW()</x:f>
        <x:v>6</x:v>
      </x:c>
      <x:c r="C6" s="14"/>
      <x:c r="D6" s="3" t="s">
        <x:v>23</x:v>
      </x:c>
      <x:c r="E6" s="8" t="s">
        <x:v>25</x:v>
      </x:c>
      <x:c r="F6" s="109"/>
      <x:c r="G6" s="109"/>
      <x:c r="H6" s="98">
        <x:f>H12-(F42*F43*F44)</x:f>
        <x:v>0</x:v>
      </x:c>
      <x:c r="P6" s="34" t="s">
        <x:v>871</x:v>
      </x:c>
      <x:c r="R6" s="46" t="s">
        <x:v>901</x:v>
      </x:c>
      <x:c r="S6" s="51"/>
      <x:c r="T6" s="51"/>
      <x:c r="U6" s="67"/>
      <x:c r="V6" s="51"/>
      <x:c r="W6" s="51"/>
      <x:c r="X6" s="51"/>
      <x:c r="Y6" s="51"/>
      <x:c r="Z6" s="51"/>
    </x:row>
    <x:row r="7" spans="1:26" ht="15" thickBot="1" x14ac:dyDescent="0.4">
      <x:c r="A7" s="8" t="s">
        <x:v>22</x:v>
      </x:c>
      <x:c r="B7" s="8">
        <x:f>ROW()</x:f>
        <x:v>7</x:v>
      </x:c>
      <x:c r="C7" s="14"/>
      <x:c r="D7" s="20" t="s">
        <x:v>26</x:v>
      </x:c>
      <x:c r="E7" s="3"/>
      <x:c r="F7" s="179"/>
      <x:c r="G7" s="180"/>
      <x:c r="H7" s="178"/>
      <x:c r="R7" s="46" t="s">
        <x:v>904</x:v>
      </x:c>
      <x:c r="S7" s="51"/>
      <x:c r="T7" s="51"/>
      <x:c r="U7" s="67"/>
      <x:c r="V7" s="51"/>
      <x:c r="W7" s="51"/>
      <x:c r="X7" s="51"/>
      <x:c r="Y7" s="51"/>
      <x:c r="Z7" s="51"/>
    </x:row>
    <x:row r="8" spans="1:26" x14ac:dyDescent="0.35">
      <x:c r="A8" s="8" t="s">
        <x:v>22</x:v>
      </x:c>
      <x:c r="B8" s="8">
        <x:f>ROW()</x:f>
        <x:v>8</x:v>
      </x:c>
      <x:c r="C8" s="14"/>
      <x:c r="D8" s="14" t="s">
        <x:v>26</x:v>
      </x:c>
      <x:c r="E8" s="14" t="s">
        <x:v>312</x:v>
      </x:c>
      <x:c r="F8" s="109"/>
      <x:c r="G8" s="109"/>
      <x:c r="H8" s="109"/>
      <x:c r="R8" s="46" t="s">
        <x:v>903</x:v>
      </x:c>
      <x:c r="S8" s="51"/>
      <x:c r="T8" s="51"/>
      <x:c r="U8" s="67"/>
      <x:c r="V8" s="51"/>
      <x:c r="W8" s="51"/>
      <x:c r="X8" s="51"/>
      <x:c r="Y8" s="51"/>
      <x:c r="Z8" s="51"/>
    </x:row>
    <x:row r="9" spans="1:26" ht="15" thickBot="1" x14ac:dyDescent="0.4">
      <x:c r="A9" s="8" t="s">
        <x:v>22</x:v>
      </x:c>
      <x:c r="B9" s="8">
        <x:f>ROW()</x:f>
        <x:v>9</x:v>
      </x:c>
      <x:c r="C9" s="14"/>
      <x:c r="D9" s="14" t="s">
        <x:v>26</x:v>
      </x:c>
      <x:c r="E9" s="14" t="s">
        <x:v>313</x:v>
      </x:c>
      <x:c r="F9" s="109"/>
      <x:c r="G9" s="109"/>
      <x:c r="H9" s="109"/>
      <x:c r="R9" s="46" t="s">
        <x:v>902</x:v>
      </x:c>
      <x:c r="S9" s="51"/>
      <x:c r="T9" s="51"/>
      <x:c r="U9" s="67"/>
      <x:c r="V9" s="51"/>
      <x:c r="W9" s="51"/>
      <x:c r="X9" s="51"/>
      <x:c r="Y9" s="51"/>
      <x:c r="Z9" s="51"/>
    </x:row>
    <x:row r="10" spans="1:26" ht="15" thickBot="1" x14ac:dyDescent="0.4">
      <x:c r="A10" s="8" t="s">
        <x:v>22</x:v>
      </x:c>
      <x:c r="B10" s="8">
        <x:f>ROW()</x:f>
        <x:v>10</x:v>
      </x:c>
      <x:c r="C10" s="14"/>
      <x:c r="D10" s="20" t="s">
        <x:v>27</x:v>
      </x:c>
      <x:c r="E10" s="14" t="s">
        <x:v>24</x:v>
      </x:c>
      <x:c r="F10" s="179"/>
      <x:c r="G10" s="180"/>
      <x:c r="H10" s="108">
        <x:f>F41</x:f>
        <x:v>0</x:v>
      </x:c>
      <x:c r="P10" s="34" t="s">
        <x:v>872</x:v>
      </x:c>
      <x:c r="R10" s="46" t="s">
        <x:v>905</x:v>
      </x:c>
      <x:c r="S10" s="51"/>
      <x:c r="T10" s="51"/>
      <x:c r="U10" s="67"/>
      <x:c r="V10" s="51"/>
      <x:c r="W10" s="51"/>
      <x:c r="X10" s="51"/>
      <x:c r="Y10" s="51"/>
      <x:c r="Z10" s="51"/>
    </x:row>
    <x:row r="11" spans="1:26" x14ac:dyDescent="0.35">
      <x:c r="A11" s="8" t="s">
        <x:v>22</x:v>
      </x:c>
      <x:c r="B11" s="8">
        <x:f>ROW()</x:f>
        <x:v>11</x:v>
      </x:c>
      <x:c r="C11" s="14"/>
      <x:c r="D11" s="14" t="s">
        <x:v>27</x:v>
      </x:c>
      <x:c r="E11" s="14" t="s">
        <x:v>311</x:v>
      </x:c>
      <x:c r="F11" s="109"/>
      <x:c r="G11" s="109"/>
      <x:c r="H11" s="144">
        <x:f>IF(F21=0,0,X44)</x:f>
        <x:v>0</x:v>
      </x:c>
      <x:c r="P11" s="34" t="s">
        <x:v>873</x:v>
      </x:c>
      <x:c r="R11" s="46" t="s">
        <x:v>906</x:v>
      </x:c>
      <x:c r="S11" s="51"/>
      <x:c r="T11" s="51"/>
      <x:c r="U11" s="67"/>
      <x:c r="V11" s="51"/>
      <x:c r="W11" s="51"/>
      <x:c r="X11" s="51"/>
      <x:c r="Y11" s="51"/>
      <x:c r="Z11" s="51"/>
    </x:row>
    <x:row r="12" spans="1:26" ht="15" thickBot="1" x14ac:dyDescent="0.4">
      <x:c r="A12" s="8" t="s">
        <x:v>22</x:v>
      </x:c>
      <x:c r="B12" s="8">
        <x:f>ROW()</x:f>
        <x:v>12</x:v>
      </x:c>
      <x:c r="C12" s="14"/>
      <x:c r="D12" s="14" t="s">
        <x:v>27</x:v>
      </x:c>
      <x:c r="E12" s="14" t="s">
        <x:v>25</x:v>
      </x:c>
      <x:c r="F12" s="109"/>
      <x:c r="G12" s="109"/>
      <x:c r="H12" s="98">
        <x:f>IF(F21=0,0,Z44)</x:f>
        <x:v>0</x:v>
      </x:c>
      <x:c r="P12" s="34" t="s">
        <x:v>873</x:v>
      </x:c>
      <x:c r="R12" s="46" t="s">
        <x:v>907</x:v>
      </x:c>
      <x:c r="S12" s="51"/>
      <x:c r="T12" s="51"/>
      <x:c r="U12" s="67"/>
      <x:c r="V12" s="51"/>
      <x:c r="W12" s="51"/>
      <x:c r="X12" s="51"/>
      <x:c r="Y12" s="51"/>
      <x:c r="Z12" s="51"/>
    </x:row>
    <x:row r="13" spans="1:26" ht="15" thickBot="1" x14ac:dyDescent="0.4">
      <x:c r="A13" s="8" t="s">
        <x:v>22</x:v>
      </x:c>
      <x:c r="B13" s="8">
        <x:f>ROW()</x:f>
        <x:v>13</x:v>
      </x:c>
      <x:c r="C13" s="14"/>
      <x:c r="D13" s="20" t="s">
        <x:v>28</x:v>
      </x:c>
      <x:c r="E13" s="14"/>
      <x:c r="F13" s="181"/>
      <x:c r="G13" s="182"/>
      <x:c r="H13" s="177"/>
      <x:c r="R13" s="236"/>
      <x:c r="S13" s="51"/>
      <x:c r="T13" s="51"/>
      <x:c r="U13" s="67"/>
      <x:c r="V13" s="51"/>
      <x:c r="W13" s="51"/>
      <x:c r="X13" s="51"/>
      <x:c r="Y13" s="51"/>
      <x:c r="Z13" s="51"/>
    </x:row>
    <x:row r="14" spans="1:26" ht="15" thickBot="1" x14ac:dyDescent="0.4">
      <x:c r="A14" s="8" t="s">
        <x:v>22</x:v>
      </x:c>
      <x:c r="B14" s="8">
        <x:f>ROW()</x:f>
        <x:v>14</x:v>
      </x:c>
      <x:c r="C14" s="14"/>
      <x:c r="D14" s="20" t="s">
        <x:v>29</x:v>
      </x:c>
      <x:c r="E14" s="14"/>
      <x:c r="F14" s="179"/>
      <x:c r="G14" s="180"/>
      <x:c r="H14" s="178"/>
      <x:c r="I14" s="3"/>
      <x:c r="R14" s="46" t="s">
        <x:v>908</x:v>
      </x:c>
      <x:c r="S14" s="51"/>
      <x:c r="T14" s="51"/>
      <x:c r="U14" s="67"/>
      <x:c r="V14" s="51"/>
      <x:c r="W14" s="51"/>
      <x:c r="X14" s="51"/>
      <x:c r="Y14" s="51"/>
      <x:c r="Z14" s="51"/>
    </x:row>
    <x:row r="15" spans="1:26" x14ac:dyDescent="0.35">
      <x:c r="A15" s="8" t="s">
        <x:v>22</x:v>
      </x:c>
      <x:c r="B15" s="8">
        <x:f>ROW()</x:f>
        <x:v>15</x:v>
      </x:c>
      <x:c r="C15" s="14"/>
      <x:c r="D15" s="14" t="s">
        <x:v>29</x:v>
      </x:c>
      <x:c r="E15" s="14" t="s">
        <x:v>312</x:v>
      </x:c>
      <x:c r="F15" s="109"/>
      <x:c r="G15" s="109"/>
      <x:c r="H15" s="109"/>
      <x:c r="I15" s="3"/>
      <x:c r="R15" s="46" t="s">
        <x:v>909</x:v>
      </x:c>
      <x:c r="S15" s="51"/>
      <x:c r="T15" s="51"/>
      <x:c r="U15" s="67"/>
      <x:c r="V15" s="51"/>
      <x:c r="W15" s="51"/>
      <x:c r="X15" s="51"/>
      <x:c r="Y15" s="51"/>
      <x:c r="Z15" s="51"/>
    </x:row>
    <x:row r="16" spans="1:26" x14ac:dyDescent="0.35">
      <x:c r="A16" s="8" t="s">
        <x:v>22</x:v>
      </x:c>
      <x:c r="B16" s="8">
        <x:f>ROW()</x:f>
        <x:v>16</x:v>
      </x:c>
      <x:c r="C16" s="14"/>
      <x:c r="D16" s="14" t="s">
        <x:v>29</x:v>
      </x:c>
      <x:c r="E16" s="14" t="s">
        <x:v>313</x:v>
      </x:c>
      <x:c r="F16" s="109"/>
      <x:c r="G16" s="109"/>
      <x:c r="H16" s="109"/>
      <x:c r="I16" s="3"/>
      <x:c r="R16" s="46" t="s">
        <x:v>910</x:v>
      </x:c>
      <x:c r="S16" s="51"/>
      <x:c r="T16" s="51"/>
      <x:c r="U16" s="67"/>
      <x:c r="V16" s="51"/>
      <x:c r="W16" s="51"/>
      <x:c r="X16" s="51"/>
      <x:c r="Y16" s="51"/>
      <x:c r="Z16" s="51"/>
    </x:row>
    <x:row r="17" spans="1:26" x14ac:dyDescent="0.35">
      <x:c r="R17" s="237"/>
      <x:c r="S17" s="68"/>
      <x:c r="T17" s="68"/>
      <x:c r="U17" s="69"/>
      <x:c r="V17" s="51"/>
      <x:c r="W17" s="51"/>
      <x:c r="X17" s="51"/>
      <x:c r="Y17" s="51"/>
      <x:c r="Z17" s="51"/>
    </x:row>
    <x:row r="18" spans="1:26" x14ac:dyDescent="0.35">
      <x:c r="V18" s="51"/>
      <x:c r="W18" s="51"/>
      <x:c r="X18" s="51"/>
      <x:c r="Y18" s="51"/>
      <x:c r="Z18" s="51"/>
    </x:row>
    <x:row r="19" spans="1:26" ht="21" x14ac:dyDescent="0.5">
      <x:c r="A19" s="238" t="s">
        <x:v>30</x:v>
      </x:c>
      <x:c r="B19" s="2"/>
      <x:c r="C19" s="2"/>
      <x:c r="D19" s="3"/>
      <x:c r="E19" s="3"/>
      <x:c r="F19" s="3"/>
      <x:c r="G19" s="3"/>
      <x:c r="V19" s="51"/>
      <x:c r="W19" s="51"/>
      <x:c r="X19" s="51"/>
      <x:c r="Y19" s="51"/>
      <x:c r="Z19" s="51"/>
    </x:row>
    <x:row r="20" spans="1:26" ht="15.5" x14ac:dyDescent="0.35">
      <x:c r="A20" s="6" t="s">
        <x:v>0</x:v>
      </x:c>
      <x:c r="B20" s="6" t="s">
        <x:v>1</x:v>
      </x:c>
      <x:c r="C20" s="6" t="s">
        <x:v>49</x:v>
      </x:c>
      <x:c r="D20" s="6" t="s">
        <x:v>2</x:v>
      </x:c>
      <x:c r="E20" s="17" t="s">
        <x:v>3</x:v>
      </x:c>
      <x:c r="F20" s="19" t="s">
        <x:v>48</x:v>
      </x:c>
      <x:c r="V20" s="51"/>
      <x:c r="W20" s="51"/>
      <x:c r="X20" s="51"/>
      <x:c r="Y20" s="51"/>
      <x:c r="Z20" s="51"/>
    </x:row>
    <x:row r="21" spans="1:26" x14ac:dyDescent="0.35">
      <x:c r="A21" s="8" t="s">
        <x:v>30</x:v>
      </x:c>
      <x:c r="B21" s="8">
        <x:f>ROW()</x:f>
        <x:v>21</x:v>
      </x:c>
      <x:c r="C21" s="8"/>
      <x:c r="D21" s="14" t="s">
        <x:v>31</x:v>
      </x:c>
      <x:c r="E21" s="14"/>
      <x:c r="F21" s="136">
        <x:f>'S4.RAB Value (Rolled Forward)'!J4</x:f>
        <x:v>0</x:v>
      </x:c>
      <x:c r="G21" s="3"/>
      <x:c r="J21" s="45"/>
      <x:c r="P21" s="34" t="s">
        <x:v>331</x:v>
      </x:c>
      <x:c r="Q21" s="51"/>
      <x:c r="R21" s="51"/>
      <x:c r="S21" s="51"/>
      <x:c r="V21" s="51"/>
      <x:c r="W21" s="51"/>
      <x:c r="X21" s="51"/>
      <x:c r="Y21" s="51"/>
      <x:c r="Z21" s="51"/>
    </x:row>
    <x:row r="22" spans="1:26" ht="15" thickBot="1" x14ac:dyDescent="0.4">
      <x:c r="A22" s="8" t="s">
        <x:v>30</x:v>
      </x:c>
      <x:c r="B22" s="8">
        <x:f>ROW()</x:f>
        <x:v>22</x:v>
      </x:c>
      <x:c r="C22" s="28" t="s">
        <x:v>95</x:v>
      </x:c>
      <x:c r="D22" s="14" t="s">
        <x:v>481</x:v>
      </x:c>
      <x:c r="E22" s="14"/>
      <x:c r="F22" s="136">
        <x:f>'S5a.Regulatory Tax Allowance'!F58</x:f>
        <x:v>0</x:v>
      </x:c>
      <x:c r="G22" s="3"/>
      <x:c r="P22" s="34" t="s">
        <x:v>334</x:v>
      </x:c>
      <x:c r="V22" s="51"/>
      <x:c r="W22" s="51"/>
      <x:c r="X22" s="51"/>
      <x:c r="Y22" s="51"/>
      <x:c r="Z22" s="51"/>
    </x:row>
    <x:row r="23" spans="1:26" ht="15" thickBot="1" x14ac:dyDescent="0.4">
      <x:c r="A23" s="8" t="s">
        <x:v>30</x:v>
      </x:c>
      <x:c r="B23" s="8">
        <x:f>ROW()</x:f>
        <x:v>23</x:v>
      </x:c>
      <x:c r="C23" s="29"/>
      <x:c r="D23" s="20" t="s">
        <x:v>32</x:v>
      </x:c>
      <x:c r="E23" s="14"/>
      <x:c r="F23" s="217">
        <x:f>F21+F22</x:f>
        <x:v>0</x:v>
      </x:c>
      <x:c r="G23" s="3"/>
      <x:c r="P23" s="34" t="s">
        <x:v>874</x:v>
      </x:c>
      <x:c r="Q23" s="51"/>
      <x:c r="V23" s="51"/>
      <x:c r="W23" s="51"/>
      <x:c r="X23" s="51"/>
      <x:c r="Y23" s="51"/>
      <x:c r="Z23" s="51"/>
    </x:row>
    <x:row r="24" spans="1:26" ht="15" thickBot="1" x14ac:dyDescent="0.4">
      <x:c r="A24" s="8" t="s">
        <x:v>30</x:v>
      </x:c>
      <x:c r="B24" s="8">
        <x:f>ROW()</x:f>
        <x:v>24</x:v>
      </x:c>
      <x:c r="C24" s="28"/>
      <x:c r="D24" s="20" t="s">
        <x:v>33</x:v>
      </x:c>
      <x:c r="E24" s="3"/>
      <x:c r="F24" s="217">
        <x:f>'S3.Regulatory Profit'!F4</x:f>
        <x:v>0</x:v>
      </x:c>
      <x:c r="G24" s="3"/>
      <x:c r="J24" s="45"/>
      <x:c r="P24" s="34" t="s">
        <x:v>332</x:v>
      </x:c>
      <x:c r="Q24" s="51"/>
      <x:c r="V24" s="51"/>
      <x:c r="W24" s="51"/>
      <x:c r="X24" s="51"/>
      <x:c r="Y24" s="51"/>
      <x:c r="Z24" s="51"/>
    </x:row>
    <x:row r="25" spans="1:26" x14ac:dyDescent="0.35">
      <x:c r="A25" s="8" t="s">
        <x:v>30</x:v>
      </x:c>
      <x:c r="B25" s="8">
        <x:f>ROW()</x:f>
        <x:v>25</x:v>
      </x:c>
      <x:c r="C25" s="28"/>
      <x:c r="D25" s="14" t="s">
        <x:v>39</x:v>
      </x:c>
      <x:c r="E25" s="14" t="s">
        <x:v>34</x:v>
      </x:c>
      <x:c r="F25" s="136">
        <x:f>'S3.Regulatory Profit'!F8+'S3.Regulatory Profit'!F9</x:f>
        <x:v>0</x:v>
      </x:c>
      <x:c r="G25" s="3"/>
      <x:c r="P25" s="34" t="s">
        <x:v>875</x:v>
      </x:c>
      <x:c r="Q25" s="51"/>
      <x:c r="R25" s="51"/>
      <x:c r="S25" s="51"/>
      <x:c r="T25" s="51"/>
      <x:c r="U25" s="51"/>
      <x:c r="V25" s="51"/>
      <x:c r="W25" s="51"/>
      <x:c r="X25" s="51"/>
      <x:c r="Y25" s="51"/>
      <x:c r="Z25" s="51"/>
    </x:row>
    <x:row r="26" spans="1:26" x14ac:dyDescent="0.35">
      <x:c r="A26" s="8" t="s">
        <x:v>30</x:v>
      </x:c>
      <x:c r="B26" s="8">
        <x:f>ROW()</x:f>
        <x:v>26</x:v>
      </x:c>
      <x:c r="C26" s="28" t="s">
        <x:v>95</x:v>
      </x:c>
      <x:c r="D26" s="14" t="s">
        <x:v>39</x:v>
      </x:c>
      <x:c r="E26" s="14" t="s">
        <x:v>35</x:v>
      </x:c>
      <x:c r="F26" s="136">
        <x:f>'S4.RAB Value (Rolled Forward)'!J7</x:f>
        <x:v>0</x:v>
      </x:c>
      <x:c r="G26" s="3"/>
      <x:c r="J26" s="45"/>
      <x:c r="P26" s="34" t="s">
        <x:v>331</x:v>
      </x:c>
      <x:c r="Q26" s="45"/>
      <x:c r="R26" s="51"/>
      <x:c r="S26" s="51"/>
      <x:c r="T26" s="51"/>
      <x:c r="U26" s="51"/>
      <x:c r="V26" s="51"/>
      <x:c r="W26" s="51"/>
      <x:c r="X26" s="51"/>
      <x:c r="Y26" s="51"/>
      <x:c r="Z26" s="51"/>
    </x:row>
    <x:row r="27" spans="1:26" x14ac:dyDescent="0.35">
      <x:c r="A27" s="8" t="s">
        <x:v>30</x:v>
      </x:c>
      <x:c r="B27" s="8">
        <x:f>ROW()</x:f>
        <x:v>27</x:v>
      </x:c>
      <x:c r="C27" s="28" t="s">
        <x:v>36</x:v>
      </x:c>
      <x:c r="D27" s="14" t="s">
        <x:v>39</x:v>
      </x:c>
      <x:c r="E27" s="14" t="s">
        <x:v>37</x:v>
      </x:c>
      <x:c r="F27" s="136">
        <x:f>'S4.RAB Value (Rolled Forward)'!J8</x:f>
        <x:v>0</x:v>
      </x:c>
      <x:c r="G27" s="3"/>
      <x:c r="J27" s="45"/>
      <x:c r="P27" s="34" t="s">
        <x:v>331</x:v>
      </x:c>
      <x:c r="Q27" s="45"/>
      <x:c r="R27" s="51"/>
      <x:c r="S27" s="51"/>
      <x:c r="T27" s="51"/>
      <x:c r="U27" s="51"/>
      <x:c r="V27" s="51"/>
      <x:c r="W27" s="51"/>
      <x:c r="X27" s="51"/>
      <x:c r="Y27" s="51"/>
      <x:c r="Z27" s="51"/>
    </x:row>
    <x:row r="28" spans="1:26" ht="18" customHeight="1" x14ac:dyDescent="0.35">
      <x:c r="A28" s="8" t="s">
        <x:v>30</x:v>
      </x:c>
      <x:c r="B28" s="8">
        <x:f>ROW()</x:f>
        <x:v>28</x:v>
      </x:c>
      <x:c r="C28" s="28" t="s">
        <x:v>95</x:v>
      </x:c>
      <x:c r="D28" s="14" t="s">
        <x:v>39</x:v>
      </x:c>
      <x:c r="E28" s="14" t="s">
        <x:v>701</x:v>
      </x:c>
      <x:c r="F28" s="136">
        <x:f>'S3.Regulatory Profit'!F15-F22+F35</x:f>
        <x:v>0</x:v>
      </x:c>
      <x:c r="G28" s="3"/>
      <x:c r="J28" s="45"/>
      <x:c r="P28" s="34" t="s">
        <x:v>876</x:v>
      </x:c>
      <x:c r="Q28" s="45"/>
      <x:c r="R28" s="51"/>
      <x:c r="S28" s="51"/>
      <x:c r="T28" s="51"/>
      <x:c r="U28" s="51"/>
      <x:c r="V28" s="51"/>
      <x:c r="W28" s="51"/>
      <x:c r="X28" s="51"/>
      <x:c r="Y28" s="51"/>
      <x:c r="Z28" s="51"/>
    </x:row>
    <x:row r="29" spans="1:26" ht="15" thickBot="1" x14ac:dyDescent="0.4">
      <x:c r="A29" s="8" t="s">
        <x:v>30</x:v>
      </x:c>
      <x:c r="B29" s="8">
        <x:f>ROW()</x:f>
        <x:v>29</x:v>
      </x:c>
      <x:c r="C29" s="28" t="s">
        <x:v>36</x:v>
      </x:c>
      <x:c r="D29" s="14" t="s">
        <x:v>39</x:v>
      </x:c>
      <x:c r="E29" s="14" t="s">
        <x:v>38</x:v>
      </x:c>
      <x:c r="F29" s="136">
        <x:f>'S3.Regulatory Profit'!F5+'S3.Regulatory Profit'!F6</x:f>
        <x:v>0</x:v>
      </x:c>
      <x:c r="G29" s="3"/>
      <x:c r="J29" s="45"/>
      <x:c r="P29" s="34" t="s">
        <x:v>332</x:v>
      </x:c>
      <x:c r="Q29" s="51"/>
      <x:c r="R29" s="74" t="s">
        <x:v>377</x:v>
      </x:c>
      <x:c r="S29" s="64"/>
      <x:c r="T29" s="64"/>
      <x:c r="U29" s="64"/>
      <x:c r="V29" s="64"/>
      <x:c r="W29" s="64"/>
      <x:c r="X29" s="64"/>
      <x:c r="Y29" s="64"/>
      <x:c r="Z29" s="65"/>
    </x:row>
    <x:row r="30" spans="1:26" ht="15.75" customHeight="1" thickBot="1" x14ac:dyDescent="0.4">
      <x:c r="A30" s="8" t="s">
        <x:v>30</x:v>
      </x:c>
      <x:c r="B30" s="8">
        <x:f>ROW()</x:f>
        <x:v>30</x:v>
      </x:c>
      <x:c r="C30" s="28"/>
      <x:c r="D30" s="20" t="s">
        <x:v>39</x:v>
      </x:c>
      <x:c r="E30" s="14"/>
      <x:c r="F30" s="217">
        <x:f>F25+F26-F27+F28-F29</x:f>
        <x:v>0</x:v>
      </x:c>
      <x:c r="G30" s="3"/>
      <x:c r="Q30" s="45"/>
      <x:c r="R30" s="75" t="s">
        <x:v>378</x:v>
      </x:c>
      <x:c r="S30" s="200" t="s">
        <x:v>785</x:v>
      </x:c>
      <x:c r="T30" s="200" t="s">
        <x:v>786</x:v>
      </x:c>
      <x:c r="U30" s="77" t="s">
        <x:v>381</x:v>
      </x:c>
      <x:c r="V30" s="77"/>
      <x:c r="W30" s="77" t="s">
        <x:v>391</x:v>
      </x:c>
      <x:c r="X30" s="77"/>
      <x:c r="Y30" s="77" t="s">
        <x:v>392</x:v>
      </x:c>
      <x:c r="Z30" s="82"/>
    </x:row>
    <x:row r="31" spans="1:26" ht="15" thickBot="1" x14ac:dyDescent="0.4">
      <x:c r="A31" s="8" t="s">
        <x:v>30</x:v>
      </x:c>
      <x:c r="B31" s="8">
        <x:f>ROW()</x:f>
        <x:v>31</x:v>
      </x:c>
      <x:c r="C31" s="28"/>
      <x:c r="D31" s="9" t="s">
        <x:v>40</x:v>
      </x:c>
      <x:c r="E31" s="8"/>
      <x:c r="F31" s="217">
        <x:f>'S3.Regulatory Profit'!F14</x:f>
        <x:v>0</x:v>
      </x:c>
      <x:c r="G31" s="3"/>
      <x:c r="J31" s="45"/>
      <x:c r="P31" s="34" t="s">
        <x:v>332</x:v>
      </x:c>
      <x:c r="Q31" s="45"/>
      <x:c r="R31" s="75"/>
      <x:c r="S31" s="76"/>
      <x:c r="T31" s="76"/>
      <x:c r="U31" s="77"/>
      <x:c r="V31" s="77"/>
      <x:c r="W31" s="77"/>
      <x:c r="X31" s="77"/>
      <x:c r="Y31" s="77"/>
      <x:c r="Z31" s="82"/>
    </x:row>
    <x:row r="32" spans="1:26" x14ac:dyDescent="0.35">
      <x:c r="A32" s="8" t="s">
        <x:v>30</x:v>
      </x:c>
      <x:c r="B32" s="8">
        <x:f>ROW()</x:f>
        <x:v>32</x:v>
      </x:c>
      <x:c r="C32" s="28"/>
      <x:c r="D32" s="14" t="s">
        <x:v>44</x:v>
      </x:c>
      <x:c r="E32" s="14" t="s">
        <x:v>41</x:v>
      </x:c>
      <x:c r="F32" s="136">
        <x:f>'S4.RAB Value (Rolled Forward)'!J11</x:f>
        <x:v>0</x:v>
      </x:c>
      <x:c r="G32" s="3"/>
      <x:c r="J32" s="45"/>
      <x:c r="P32" s="34" t="s">
        <x:v>331</x:v>
      </x:c>
      <x:c r="Q32" s="45"/>
      <x:c r="R32" s="75"/>
      <x:c r="S32" s="76"/>
      <x:c r="T32" s="76"/>
      <x:c r="U32" s="77"/>
      <x:c r="V32" s="77"/>
      <x:c r="W32" s="77"/>
      <x:c r="X32" s="77"/>
      <x:c r="Y32" s="77"/>
      <x:c r="Z32" s="82"/>
    </x:row>
    <x:row r="33" spans="1:26" x14ac:dyDescent="0.35">
      <x:c r="A33" s="8" t="s">
        <x:v>30</x:v>
      </x:c>
      <x:c r="B33" s="8">
        <x:f>ROW()</x:f>
        <x:v>33</x:v>
      </x:c>
      <x:c r="C33" s="28" t="s">
        <x:v>36</x:v>
      </x:c>
      <x:c r="D33" s="14" t="s">
        <x:v>44</x:v>
      </x:c>
      <x:c r="E33" s="14" t="s">
        <x:v>42</x:v>
      </x:c>
      <x:c r="F33" s="136">
        <x:f>'S4.RAB Value (Rolled Forward)'!J10</x:f>
        <x:v>0</x:v>
      </x:c>
      <x:c r="G33" s="3"/>
      <x:c r="J33" s="45"/>
      <x:c r="P33" s="34" t="s">
        <x:v>331</x:v>
      </x:c>
      <x:c r="Q33" s="51"/>
      <x:c r="R33" s="75"/>
      <x:c r="S33" s="76"/>
      <x:c r="T33" s="76"/>
      <x:c r="U33" s="76" t="s">
        <x:v>384</x:v>
      </x:c>
      <x:c r="V33" s="76" t="s">
        <x:v>385</x:v>
      </x:c>
      <x:c r="W33" s="76" t="s">
        <x:v>384</x:v>
      </x:c>
      <x:c r="X33" s="76" t="s">
        <x:v>385</x:v>
      </x:c>
      <x:c r="Y33" s="76" t="s">
        <x:v>384</x:v>
      </x:c>
      <x:c r="Z33" s="83" t="s">
        <x:v>385</x:v>
      </x:c>
    </x:row>
    <x:row r="34" spans="1:26" ht="15" thickBot="1" x14ac:dyDescent="0.4">
      <x:c r="A34" s="8" t="s">
        <x:v>30</x:v>
      </x:c>
      <x:c r="B34" s="8">
        <x:f>ROW()</x:f>
        <x:v>34</x:v>
      </x:c>
      <x:c r="C34" s="28" t="s">
        <x:v>36</x:v>
      </x:c>
      <x:c r="D34" s="14" t="s">
        <x:v>44</x:v>
      </x:c>
      <x:c r="E34" s="14" t="s">
        <x:v>43</x:v>
      </x:c>
      <x:c r="F34" s="136">
        <x:f>'S4.RAB Value (Rolled Forward)'!J9</x:f>
        <x:v>0</x:v>
      </x:c>
      <x:c r="G34" s="3"/>
      <x:c r="J34" s="45"/>
      <x:c r="P34" s="34" t="s">
        <x:v>331</x:v>
      </x:c>
      <x:c r="Q34" s="45"/>
      <x:c r="R34" s="46"/>
      <x:c r="Z34" s="70"/>
    </x:row>
    <x:row r="35" spans="1:26" ht="15" thickBot="1" x14ac:dyDescent="0.4">
      <x:c r="A35" s="8" t="s">
        <x:v>30</x:v>
      </x:c>
      <x:c r="B35" s="8">
        <x:f>ROW()</x:f>
        <x:v>35</x:v>
      </x:c>
      <x:c r="C35" s="28" t="s">
        <x:v>95</x:v>
      </x:c>
      <x:c r="D35" s="14" t="s">
        <x:v>44</x:v>
      </x:c>
      <x:c r="E35" s="14" t="s">
        <x:v>700</x:v>
      </x:c>
      <x:c r="F35" s="217">
        <x:f>'S5a.Regulatory Tax Allowance'!F66</x:f>
        <x:v>0</x:v>
      </x:c>
      <x:c r="G35" s="3"/>
      <x:c r="P35" s="34" t="s">
        <x:v>334</x:v>
      </x:c>
      <x:c r="Q35" s="45"/>
      <x:c r="R35" s="46" t="s">
        <x:v>32</x:v>
      </x:c>
      <x:c r="S35" s="78">
        <x:v>365</x:v>
      </x:c>
      <x:c r="T35" s="79">
        <x:f>CoverSheet!$C$12-S35</x:f>
        <x:v>-365</x:v>
      </x:c>
      <x:c r="U35" s="151">
        <x:f>-F23</x:f>
        <x:v>0</x:v>
      </x:c>
      <x:c r="V35" s="152" t="e">
        <x:f>U35/(1+V$42)^((365-$S35)/365)</x:f>
        <x:v>#NUM!</x:v>
      </x:c>
      <x:c r="W35" s="153">
        <x:f>U35</x:f>
        <x:v>0</x:v>
      </x:c>
      <x:c r="X35" s="153" t="e">
        <x:f>W35/(1+X$42)^((365-$S35)/365)</x:f>
        <x:v>#NUM!</x:v>
      </x:c>
      <x:c r="Y35" s="190">
        <x:f>W35</x:f>
        <x:v>0</x:v>
      </x:c>
      <x:c r="Z35" s="191" t="e">
        <x:f>Y35/(1+Z$42)^((365-$S35)/365)</x:f>
        <x:v>#NUM!</x:v>
      </x:c>
    </x:row>
    <x:row r="36" spans="1:26" ht="15" thickBot="1" x14ac:dyDescent="0.4">
      <x:c r="A36" s="8" t="s">
        <x:v>30</x:v>
      </x:c>
      <x:c r="B36" s="8">
        <x:f>ROW()</x:f>
        <x:v>36</x:v>
      </x:c>
      <x:c r="C36" s="28"/>
      <x:c r="D36" s="20" t="s">
        <x:v>44</x:v>
      </x:c>
      <x:c r="E36" s="14"/>
      <x:c r="F36" s="217">
        <x:f>F32-F33-F34+F35</x:f>
        <x:v>0</x:v>
      </x:c>
      <x:c r="G36" s="3"/>
      <x:c r="Q36" s="45"/>
      <x:c r="R36" s="46" t="s">
        <x:v>39</x:v>
      </x:c>
      <x:c r="S36" s="78">
        <x:v>182</x:v>
      </x:c>
      <x:c r="T36" s="79">
        <x:f>CoverSheet!$C$12-S36</x:f>
        <x:v>-182</x:v>
      </x:c>
      <x:c r="U36" s="151">
        <x:f>-F30</x:f>
        <x:v>0</x:v>
      </x:c>
      <x:c r="V36" s="152" t="e">
        <x:f>U36/(1+V$42)^((365-$S36)/365)</x:f>
        <x:v>#NUM!</x:v>
      </x:c>
      <x:c r="W36">
        <x:f>U36+(F44*F79)</x:f>
        <x:v>0</x:v>
      </x:c>
      <x:c r="X36" s="153" t="e">
        <x:f>W36/(1+X$42)^((365-$S36)/365)</x:f>
        <x:v>#NUM!</x:v>
      </x:c>
      <x:c r="Y36" s="190">
        <x:f>W36+(F44*F86)</x:f>
        <x:v>0</x:v>
      </x:c>
      <x:c r="Z36" s="191" t="e">
        <x:f>Y36/(1+Z$42)^((365-$S36)/365)</x:f>
        <x:v>#NUM!</x:v>
      </x:c>
    </x:row>
    <x:row r="37" spans="1:26" x14ac:dyDescent="0.35">
      <x:c r="A37" s="3"/>
      <x:c r="B37" s="14"/>
      <x:c r="C37" s="14"/>
      <x:c r="D37" s="20"/>
      <x:c r="E37" s="14"/>
      <x:c r="F37" s="120"/>
      <x:c r="Q37" s="45"/>
      <x:c r="R37" s="46" t="s">
        <x:v>33</x:v>
      </x:c>
      <x:c r="S37" s="78">
        <x:v>148</x:v>
      </x:c>
      <x:c r="T37" s="79">
        <x:f>CoverSheet!$C$12-S37</x:f>
        <x:v>-148</x:v>
      </x:c>
      <x:c r="U37" s="151">
        <x:f>F24</x:f>
        <x:v>0</x:v>
      </x:c>
      <x:c r="V37" s="152" t="e">
        <x:f>U37/(1+V$42)^((365-$S37)/365)</x:f>
        <x:v>#NUM!</x:v>
      </x:c>
      <x:c r="W37" s="153">
        <x:f>U37-F79</x:f>
        <x:v>0</x:v>
      </x:c>
      <x:c r="X37" s="153" t="e">
        <x:f>W37/(1+X$42)^((365-$S37)/365)</x:f>
        <x:v>#NUM!</x:v>
      </x:c>
      <x:c r="Y37" s="190">
        <x:f>W37-F86</x:f>
        <x:v>0</x:v>
      </x:c>
      <x:c r="Z37" s="191" t="e">
        <x:f>Y37/(1+Z$42)^((365-$S37)/365)</x:f>
        <x:v>#NUM!</x:v>
      </x:c>
    </x:row>
    <x:row r="38" spans="1:26" x14ac:dyDescent="0.35">
      <x:c r="A38" s="3"/>
      <x:c r="B38" s="14"/>
      <x:c r="C38" s="14"/>
      <x:c r="D38" s="20"/>
      <x:c r="E38" s="14"/>
      <x:c r="F38" s="120"/>
      <x:c r="Q38" s="45"/>
      <x:c r="R38" s="46" t="s">
        <x:v>386</x:v>
      </x:c>
      <x:c r="S38" s="78">
        <x:v>0</x:v>
      </x:c>
      <x:c r="T38" s="79">
        <x:f>CoverSheet!$C$12-S38</x:f>
        <x:v>0</x:v>
      </x:c>
      <x:c r="U38" s="151">
        <x:f>-F31</x:f>
        <x:v>0</x:v>
      </x:c>
      <x:c r="V38" s="152" t="e">
        <x:f>U38/(1+V$42)^((365-$S38)/365)</x:f>
        <x:v>#NUM!</x:v>
      </x:c>
      <x:c r="W38" s="153">
        <x:f>U38</x:f>
        <x:v>0</x:v>
      </x:c>
      <x:c r="X38" s="153" t="e">
        <x:f>W38/(1+X$42)^((365-$S38)/365)</x:f>
        <x:v>#NUM!</x:v>
      </x:c>
      <x:c r="Y38" s="190">
        <x:f>W38</x:f>
        <x:v>0</x:v>
      </x:c>
      <x:c r="Z38" s="191" t="e">
        <x:f>Y38/(1+Z$42)^((365-$S38)/365)</x:f>
        <x:v>#NUM!</x:v>
      </x:c>
    </x:row>
    <x:row r="39" spans="1:26" ht="21" x14ac:dyDescent="0.5">
      <x:c r="A39" s="238" t="s">
        <x:v>30</x:v>
      </x:c>
      <x:c r="B39" s="14"/>
      <x:c r="C39" s="14"/>
      <x:c r="D39" s="20"/>
      <x:c r="E39" s="14"/>
      <x:c r="Q39" s="51"/>
      <x:c r="R39" s="46" t="s">
        <x:v>44</x:v>
      </x:c>
      <x:c r="S39" s="78">
        <x:v>0</x:v>
      </x:c>
      <x:c r="T39" s="79">
        <x:f>CoverSheet!$C$12-S39</x:f>
        <x:v>0</x:v>
      </x:c>
      <x:c r="U39" s="172">
        <x:f>F36</x:f>
        <x:v>0</x:v>
      </x:c>
      <x:c r="V39" s="152" t="e">
        <x:f>U39/(1+V$42)^((365-$S39)/365)</x:f>
        <x:v>#NUM!</x:v>
      </x:c>
      <x:c r="W39" s="153">
        <x:f>U39</x:f>
        <x:v>0</x:v>
      </x:c>
      <x:c r="X39" s="153" t="e">
        <x:f>W39/(1+X$42)^((365-$S39)/365)</x:f>
        <x:v>#NUM!</x:v>
      </x:c>
      <x:c r="Y39" s="190">
        <x:f>W39</x:f>
        <x:v>0</x:v>
      </x:c>
      <x:c r="Z39" s="191" t="e">
        <x:f>Y39/(1+Z$42)^((365-$S39)/365)</x:f>
        <x:v>#NUM!</x:v>
      </x:c>
    </x:row>
    <x:row r="40" spans="1:26" ht="16" thickBot="1" x14ac:dyDescent="0.4">
      <x:c r="A40" s="6" t="s">
        <x:v>0</x:v>
      </x:c>
      <x:c r="B40" s="6" t="s">
        <x:v>1</x:v>
      </x:c>
      <x:c r="C40" s="6" t="s">
        <x:v>49</x:v>
      </x:c>
      <x:c r="D40" s="6" t="s">
        <x:v>2</x:v>
      </x:c>
      <x:c r="E40" s="17" t="s">
        <x:v>3</x:v>
      </x:c>
      <x:c r="F40" s="19" t="s">
        <x:v>189</x:v>
      </x:c>
      <x:c r="Q40" s="51"/>
      <x:c r="R40" s="66"/>
      <x:c r="S40" s="51"/>
      <x:c r="T40" s="51"/>
      <x:c r="U40" s="51"/>
      <x:c r="V40" s="91"/>
      <x:c r="W40" s="51"/>
      <x:c r="X40" s="51"/>
      <x:c r="Y40" s="51"/>
      <x:c r="Z40" s="67"/>
    </x:row>
    <x:row r="41" spans="1:26" ht="15" thickBot="1" x14ac:dyDescent="0.4">
      <x:c r="A41" s="8" t="s">
        <x:v>30</x:v>
      </x:c>
      <x:c r="B41" s="14">
        <x:f>ROW()</x:f>
        <x:v>41</x:v>
      </x:c>
      <x:c r="C41" s="14"/>
      <x:c r="D41" s="20" t="s">
        <x:v>27</x:v>
      </x:c>
      <x:c r="E41" s="14"/>
      <x:c r="F41" s="221">
        <x:f>IF(F21=0,0,V44)</x:f>
        <x:v>0</x:v>
      </x:c>
      <x:c r="J41" s="45"/>
      <x:c r="P41" s="34" t="s">
        <x:v>877</x:v>
      </x:c>
      <x:c r="Q41" s="45"/>
      <x:c r="R41" s="66"/>
      <x:c r="S41" s="51"/>
      <x:c r="T41" s="51"/>
      <x:c r="U41" t="s">
        <x:v>387</x:v>
      </x:c>
      <x:c r="V41" s="149">
        <x:f>0.1*SIGN(SUM(U35:U39))</x:f>
        <x:v>0</x:v>
      </x:c>
      <x:c r="X41" s="149">
        <x:f>0.1*SIGN(SUM(W35:W39))</x:f>
        <x:v>0</x:v>
      </x:c>
      <x:c r="Z41" s="148">
        <x:f>0.1*SIGN(SUM(Y35:Y39))</x:f>
        <x:v>0</x:v>
      </x:c>
    </x:row>
    <x:row r="42" spans="1:26" x14ac:dyDescent="0.35">
      <x:c r="A42" s="8" t="s">
        <x:v>30</x:v>
      </x:c>
      <x:c r="B42" s="14">
        <x:f>ROW()</x:f>
        <x:v>42</x:v>
      </x:c>
      <x:c r="C42" s="14"/>
      <x:c r="D42" s="14" t="s">
        <x:v>23</x:v>
      </x:c>
      <x:c r="E42" s="14" t="s">
        <x:v>45</x:v>
      </x:c>
      <x:c r="F42" s="176">
        <x:v>0.42</x:v>
      </x:c>
      <x:c r="J42" s="45"/>
      <x:c r="Q42" s="51"/>
      <x:c r="R42" s="66"/>
      <x:c r="S42" s="51"/>
      <x:c r="T42" s="51"/>
      <x:c r="U42" t="s">
        <x:v>388</x:v>
      </x:c>
      <x:c r="V42" s="150" t="e">
        <x:f>XIRR(U35:U39,T35:T39,V41)</x:f>
        <x:v>#NUM!</x:v>
      </x:c>
      <x:c r="X42" t="e">
        <x:f>XIRR(W35:W39,T35:T39,X41)</x:f>
        <x:v>#NUM!</x:v>
      </x:c>
      <x:c r="Z42" s="70" t="e">
        <x:f>XIRR(Y35:Y39,$T35:$T39,Z41)</x:f>
        <x:v>#NUM!</x:v>
      </x:c>
    </x:row>
    <x:row r="43" spans="1:26" ht="15" thickBot="1" x14ac:dyDescent="0.4">
      <x:c r="A43" s="8" t="s">
        <x:v>30</x:v>
      </x:c>
      <x:c r="B43" s="14">
        <x:f>ROW()</x:f>
        <x:v>43</x:v>
      </x:c>
      <x:c r="C43" s="14"/>
      <x:c r="D43" s="14" t="s">
        <x:v>23</x:v>
      </x:c>
      <x:c r="E43" s="14" t="s">
        <x:v>46</x:v>
      </x:c>
      <x:c r="F43" s="183"/>
      <x:c r="J43" s="45"/>
      <x:c r="P43" s="34" t="s">
        <x:v>333</x:v>
      </x:c>
      <x:c r="Q43" s="45"/>
      <x:c r="R43" s="66"/>
      <x:c r="S43" s="51"/>
      <x:c r="T43" s="51"/>
      <x:c r="U43" t="s">
        <x:v>389</x:v>
      </x:c>
      <x:c r="V43" s="150" t="e">
        <x:f>SUM(V35:V39)</x:f>
        <x:v>#NUM!</x:v>
      </x:c>
      <x:c r="X43" t="e">
        <x:f>SUM(X35:X39)</x:f>
        <x:v>#NUM!</x:v>
      </x:c>
      <x:c r="Z43" s="70" t="e">
        <x:f>SUM(Z35:Z39)</x:f>
        <x:v>#NUM!</x:v>
      </x:c>
    </x:row>
    <x:row r="44" spans="1:26" ht="15" thickBot="1" x14ac:dyDescent="0.4">
      <x:c r="A44" s="8" t="s">
        <x:v>30</x:v>
      </x:c>
      <x:c r="B44" s="14">
        <x:f>ROW()</x:f>
        <x:v>44</x:v>
      </x:c>
      <x:c r="C44" s="14"/>
      <x:c r="D44" s="14" t="s">
        <x:v>23</x:v>
      </x:c>
      <x:c r="E44" s="14" t="s">
        <x:v>50</x:v>
      </x:c>
      <x:c r="F44" s="219">
        <x:f>'S5a.Regulatory Tax Allowance'!F23</x:f>
        <x:v>0</x:v>
      </x:c>
      <x:c r="J44" s="45"/>
      <x:c r="P44" s="34" t="s">
        <x:v>334</x:v>
      </x:c>
      <x:c r="Q44" s="45"/>
      <x:c r="R44" s="66"/>
      <x:c r="S44" s="51"/>
      <x:c r="T44" s="51"/>
      <x:c r="U44" t="s">
        <x:v>390</x:v>
      </x:c>
      <x:c r="V44" t="e">
        <x:f>IF(ABS(V43)&lt;0.01,V42,"ERROR")</x:f>
        <x:v>#NUM!</x:v>
      </x:c>
      <x:c r="X44" t="e">
        <x:f>IF(ABS(X43)&lt;0.01,X42,"ERROR")</x:f>
        <x:v>#NUM!</x:v>
      </x:c>
      <x:c r="Z44" s="70" t="e">
        <x:f>IF(ABS(Z43)&lt;0.01,Z42,"ERROR")</x:f>
        <x:v>#NUM!</x:v>
      </x:c>
    </x:row>
    <x:row r="45" spans="1:26" ht="15" thickBot="1" x14ac:dyDescent="0.4">
      <x:c r="A45" s="8" t="s">
        <x:v>30</x:v>
      </x:c>
      <x:c r="B45" s="14">
        <x:f>ROW()</x:f>
        <x:v>45</x:v>
      </x:c>
      <x:c r="C45" s="14"/>
      <x:c r="D45" s="20" t="s">
        <x:v>23</x:v>
      </x:c>
      <x:c r="E45" s="14"/>
      <x:c r="F45" s="221">
        <x:f>F41-($F$42*$F$43*$F$44)</x:f>
        <x:v>0</x:v>
      </x:c>
      <x:c r="J45" s="45"/>
      <x:c r="P45" s="34" t="s">
        <x:v>831</x:v>
      </x:c>
      <x:c r="Q45" s="45"/>
      <x:c r="R45" s="81"/>
      <x:c r="S45" s="68"/>
      <x:c r="T45" s="68"/>
      <x:c r="U45" s="68"/>
      <x:c r="V45" s="68"/>
      <x:c r="W45" s="68"/>
      <x:c r="X45" s="68"/>
      <x:c r="Y45" s="68"/>
      <x:c r="Z45" s="69"/>
    </x:row>
    <x:row r="46" spans="1:26" x14ac:dyDescent="0.35">
      <x:c r="S46" s="51"/>
      <x:c r="T46" s="51"/>
      <x:c r="U46" s="51"/>
      <x:c r="V46" s="51"/>
      <x:c r="W46" s="51"/>
      <x:c r="X46" s="51"/>
      <x:c r="Y46" s="51"/>
      <x:c r="Z46" s="51"/>
    </x:row>
    <x:row r="47" spans="1:26" ht="15.75" customHeight="1" x14ac:dyDescent="0.35">
      <x:c r="Q47" s="45"/>
      <x:c r="R47" s="86" t="s">
        <x:v>394</x:v>
      </x:c>
      <x:c r="S47" s="64"/>
      <x:c r="T47" s="64"/>
      <x:c r="U47" s="64"/>
      <x:c r="V47" s="65"/>
      <x:c r="W47" s="51"/>
      <x:c r="X47" s="51"/>
      <x:c r="Y47" s="51"/>
      <x:c r="Z47" s="51"/>
    </x:row>
    <x:row r="48" spans="1:26" ht="21" x14ac:dyDescent="0.5">
      <x:c r="A48" s="238" t="s">
        <x:v>47</x:v>
      </x:c>
      <x:c r="B48" s="2"/>
      <x:c r="C48" s="2"/>
      <x:c r="D48" s="3"/>
      <x:c r="E48" s="3"/>
      <x:c r="F48" s="3"/>
      <x:c r="G48" s="3"/>
      <x:c r="Q48" s="51"/>
      <x:c r="R48" s="87"/>
      <x:c r="S48" s="51"/>
      <x:c r="T48" s="51"/>
      <x:c r="U48" s="51"/>
      <x:c r="V48" s="67"/>
      <x:c r="W48" s="51"/>
      <x:c r="X48" s="51"/>
      <x:c r="Y48" s="51"/>
      <x:c r="Z48" s="51"/>
    </x:row>
    <x:row r="49" spans="1:26" ht="69.75" customHeight="1" x14ac:dyDescent="0.35">
      <x:c r="A49" s="17" t="s">
        <x:v>0</x:v>
      </x:c>
      <x:c r="B49" s="17" t="s">
        <x:v>1</x:v>
      </x:c>
      <x:c r="C49" s="17" t="s">
        <x:v>49</x:v>
      </x:c>
      <x:c r="D49" s="17" t="s">
        <x:v>2</x:v>
      </x:c>
      <x:c r="E49" s="17" t="s">
        <x:v>3</x:v>
      </x:c>
      <x:c r="F49" s="17" t="s">
        <x:v>32</x:v>
      </x:c>
      <x:c r="G49" s="18" t="s">
        <x:v>730</x:v>
      </x:c>
      <x:c r="H49" s="21" t="s">
        <x:v>732</x:v>
      </x:c>
      <x:c r="I49" s="21" t="s">
        <x:v>731</x:v>
      </x:c>
      <x:c r="J49" s="21" t="s">
        <x:v>733</x:v>
      </x:c>
      <x:c r="K49" s="21" t="s">
        <x:v>734</x:v>
      </x:c>
      <x:c r="L49" s="21" t="s">
        <x:v>735</x:v>
      </x:c>
      <x:c r="Q49" s="51"/>
      <x:c r="R49" s="88" t="s">
        <x:v>378</x:v>
      </x:c>
      <x:c r="S49" s="76" t="s">
        <x:v>379</x:v>
      </x:c>
      <x:c r="T49" s="76" t="s">
        <x:v>380</x:v>
      </x:c>
      <x:c r="U49" s="77" t="s">
        <x:v>381</x:v>
      </x:c>
      <x:c r="V49" s="82"/>
      <x:c r="W49" s="51"/>
      <x:c r="X49" s="51"/>
      <x:c r="Y49" s="51"/>
      <x:c r="Z49" s="51"/>
    </x:row>
    <x:row r="50" spans="1:26" x14ac:dyDescent="0.35">
      <x:c r="A50" s="8" t="s">
        <x:v>51</x:v>
      </x:c>
      <x:c r="B50" s="14">
        <x:f>ROW()</x:f>
        <x:v>50</x:v>
      </x:c>
      <x:c r="C50" s="14"/>
      <x:c r="D50" s="20" t="s">
        <x:v>68</x:v>
      </x:c>
      <x:c r="E50" s="14"/>
      <x:c r="F50" s="136" t="str">
        <x:f t="shared" ref="F50:F68" si="0">IF(L63=0,"N/A",F23)</x:f>
        <x:v>N/A</x:v>
      </x:c>
      <x:c r="G50" s="12">
        <x:f t="shared" ref="G50:G68" si="1">SUM(G38:G49)</x:f>
        <x:v>0</x:v>
      </x:c>
      <x:c r="H50" s="154">
        <x:f t="shared" ref="H50:H63" si="2">SUM(H38:H49)</x:f>
        <x:v>0</x:v>
      </x:c>
      <x:c r="I50" s="154"/>
      <x:c r="J50" s="154"/>
      <x:c r="K50" s="154"/>
      <x:c r="L50" s="154"/>
      <x:c r="P50" s="34" t="s">
        <x:v>878</x:v>
      </x:c>
      <x:c r="Q50" s="45"/>
      <x:c r="R50" s="88"/>
      <x:c r="S50" s="76" t="s">
        <x:v>382</x:v>
      </x:c>
      <x:c r="T50" s="76" t="s">
        <x:v>383</x:v>
      </x:c>
      <x:c r="U50" s="76" t="s">
        <x:v>384</x:v>
      </x:c>
      <x:c r="V50" s="83" t="s">
        <x:v>385</x:v>
      </x:c>
      <x:c r="W50" s="51"/>
      <x:c r="X50" s="51"/>
      <x:c r="Y50" s="51"/>
      <x:c r="Z50" s="51"/>
    </x:row>
    <x:row r="51" spans="1:26" x14ac:dyDescent="0.35">
      <x:c r="A51" s="8" t="s">
        <x:v>51</x:v>
      </x:c>
      <x:c r="B51" s="14">
        <x:f>ROW()</x:f>
        <x:v>51</x:v>
      </x:c>
      <x:c r="C51" s="14"/>
      <x:c r="D51" s="14" t="s">
        <x:v>32</x:v>
      </x:c>
      <x:c r="E51" s="14" t="s">
        <x:v>52</x:v>
      </x:c>
      <x:c r="F51" s="184">
        <x:f t="shared" si="0"/>
        <x:v>0</x:v>
      </x:c>
      <x:c r="G51" s="95">
        <x:f t="shared" si="1"/>
        <x:v>0</x:v>
      </x:c>
      <x:c r="H51" s="95"/>
      <x:c r="I51" s="95"/>
      <x:c r="J51" s="95"/>
      <x:c r="K51" s="95"/>
      <x:c r="L51" s="97">
        <x:f>H51+I51-J51-K51</x:f>
        <x:v>0</x:v>
      </x:c>
      <x:c r="Q51" s="51"/>
      <x:c r="R51" s="66"/>
      <x:c r="S51" s="51"/>
      <x:c r="T51" s="51"/>
      <x:c r="U51" s="51"/>
      <x:c r="V51" s="67"/>
      <x:c r="W51" s="51"/>
      <x:c r="X51" s="51"/>
      <x:c r="Y51" s="51"/>
      <x:c r="Z51" s="51"/>
    </x:row>
    <x:row r="52" spans="1:26" x14ac:dyDescent="0.35">
      <x:c r="A52" s="8" t="s">
        <x:v>51</x:v>
      </x:c>
      <x:c r="B52" s="14">
        <x:f>ROW()</x:f>
        <x:v>52</x:v>
      </x:c>
      <x:c r="C52" s="14"/>
      <x:c r="D52" s="14" t="s">
        <x:v>32</x:v>
      </x:c>
      <x:c r="E52" s="14" t="s">
        <x:v>53</x:v>
      </x:c>
      <x:c r="F52" s="184">
        <x:f t="shared" si="0"/>
        <x:v>0</x:v>
      </x:c>
      <x:c r="G52" s="95">
        <x:f t="shared" si="1"/>
        <x:v>0</x:v>
      </x:c>
      <x:c r="H52" s="95"/>
      <x:c r="I52" s="95"/>
      <x:c r="J52" s="95"/>
      <x:c r="K52" s="95"/>
      <x:c r="L52" s="97">
        <x:f>H52+I52-J52-K52</x:f>
        <x:v>0</x:v>
      </x:c>
      <x:c r="Q52" s="45"/>
      <x:c r="R52" s="46" t="s">
        <x:v>395</x:v>
      </x:c>
      <x:c r="S52" s="89">
        <x:v>365</x:v>
      </x:c>
      <x:c r="T52" s="79">
        <x:f>CoverSheet!$C$12-S52</x:f>
        <x:v>-365</x:v>
      </x:c>
      <x:c r="U52" s="80" t="e">
        <x:f>-F50</x:f>
        <x:v>#VALUE!</x:v>
      </x:c>
      <x:c r="V52" s="90" t="e">
        <x:f>U52/(1+$V$81)^((365-$S52)/365)</x:f>
        <x:v>#VALUE!</x:v>
      </x:c>
      <x:c r="W52" s="51"/>
      <x:c r="X52" s="51"/>
      <x:c r="Y52" s="51"/>
      <x:c r="Z52" s="51"/>
    </x:row>
    <x:row r="53" spans="1:26" x14ac:dyDescent="0.35">
      <x:c r="A53" s="8" t="s">
        <x:v>51</x:v>
      </x:c>
      <x:c r="B53" s="14">
        <x:f>ROW()</x:f>
        <x:v>53</x:v>
      </x:c>
      <x:c r="C53" s="14"/>
      <x:c r="D53" s="14" t="s">
        <x:v>32</x:v>
      </x:c>
      <x:c r="E53" s="14" t="s">
        <x:v>54</x:v>
      </x:c>
      <x:c r="F53" s="184">
        <x:f t="shared" si="0"/>
        <x:v>0</x:v>
      </x:c>
      <x:c r="G53" s="95">
        <x:f t="shared" si="1"/>
        <x:v>0</x:v>
      </x:c>
      <x:c r="H53" s="95"/>
      <x:c r="I53" s="95"/>
      <x:c r="J53" s="95"/>
      <x:c r="K53" s="95"/>
      <x:c r="L53" s="97">
        <x:f>H53+I53-J53-K53</x:f>
        <x:v>0</x:v>
      </x:c>
      <x:c r="Q53" s="45"/>
      <x:c r="R53" s="46" t="s">
        <x:v>396</x:v>
      </x:c>
      <x:c r="S53" s="89">
        <x:v>350</x:v>
      </x:c>
      <x:c r="T53" s="79">
        <x:f>CoverSheet!$C$12-S53</x:f>
        <x:v>-350</x:v>
      </x:c>
      <x:c r="U53" s="80">
        <x:f>-L51</x:f>
        <x:v>0</x:v>
      </x:c>
      <x:c r="V53" s="90" t="e">
        <x:f>U53/(1+$V81)^((365-$S53)/365)</x:f>
        <x:v>#VALUE!</x:v>
      </x:c>
      <x:c r="W53" s="51"/>
      <x:c r="X53" s="51"/>
      <x:c r="Y53" s="51"/>
      <x:c r="Z53" s="51"/>
    </x:row>
    <x:row r="54" spans="1:26" x14ac:dyDescent="0.35">
      <x:c r="A54" s="8" t="s">
        <x:v>51</x:v>
      </x:c>
      <x:c r="B54" s="14">
        <x:f>ROW()</x:f>
        <x:v>54</x:v>
      </x:c>
      <x:c r="C54" s="14"/>
      <x:c r="D54" s="14" t="s">
        <x:v>32</x:v>
      </x:c>
      <x:c r="E54" s="14" t="s">
        <x:v>55</x:v>
      </x:c>
      <x:c r="F54" s="184">
        <x:f t="shared" si="0"/>
        <x:v>0</x:v>
      </x:c>
      <x:c r="G54" s="95">
        <x:f t="shared" si="1"/>
        <x:v>0</x:v>
      </x:c>
      <x:c r="H54" s="95"/>
      <x:c r="I54" s="95"/>
      <x:c r="J54" s="95"/>
      <x:c r="K54" s="95"/>
      <x:c r="L54" s="97">
        <x:f>H54+I54-J54-K54</x:f>
        <x:v>0</x:v>
      </x:c>
      <x:c r="Q54" s="45"/>
      <x:c r="R54" s="46" t="s">
        <x:v>397</x:v>
      </x:c>
      <x:c r="S54" s="89">
        <x:v>320</x:v>
      </x:c>
      <x:c r="T54" s="79">
        <x:f>CoverSheet!$C$12-S54</x:f>
        <x:v>-320</x:v>
      </x:c>
      <x:c r="U54" s="80">
        <x:f>-L52</x:f>
        <x:v>0</x:v>
      </x:c>
      <x:c r="V54" s="90" t="e">
        <x:f>U54/(1+$V81)^((365-$S54)/365)</x:f>
        <x:v>#VALUE!</x:v>
      </x:c>
      <x:c r="W54" s="51"/>
      <x:c r="X54" s="51"/>
      <x:c r="Y54" s="51"/>
      <x:c r="Z54" s="51"/>
    </x:row>
    <x:row r="55" spans="1:26" x14ac:dyDescent="0.35">
      <x:c r="A55" s="8" t="s">
        <x:v>51</x:v>
      </x:c>
      <x:c r="B55" s="14">
        <x:f>ROW()</x:f>
        <x:v>55</x:v>
      </x:c>
      <x:c r="C55" s="14"/>
      <x:c r="D55" s="14" t="s">
        <x:v>32</x:v>
      </x:c>
      <x:c r="E55" s="14" t="s">
        <x:v>56</x:v>
      </x:c>
      <x:c r="F55" s="184">
        <x:f t="shared" si="0"/>
        <x:v>0</x:v>
      </x:c>
      <x:c r="G55" s="95">
        <x:f t="shared" si="1"/>
        <x:v>0</x:v>
      </x:c>
      <x:c r="H55" s="95"/>
      <x:c r="I55" s="95"/>
      <x:c r="J55" s="95"/>
      <x:c r="K55" s="95"/>
      <x:c r="L55" s="97">
        <x:f>H55+I55-J55-K55</x:f>
        <x:v>0</x:v>
      </x:c>
      <x:c r="Q55" s="51"/>
      <x:c r="R55" s="46" t="s">
        <x:v>398</x:v>
      </x:c>
      <x:c r="S55" s="89">
        <x:v>289</x:v>
      </x:c>
      <x:c r="T55" s="79">
        <x:f>CoverSheet!$C$12-S55</x:f>
        <x:v>-289</x:v>
      </x:c>
      <x:c r="U55" s="80">
        <x:f>-L53</x:f>
        <x:v>0</x:v>
      </x:c>
      <x:c r="V55" s="90" t="e">
        <x:f>U55/(1+$V81)^((365-$S55)/365)</x:f>
        <x:v>#VALUE!</x:v>
      </x:c>
      <x:c r="W55" s="51"/>
      <x:c r="X55" s="51"/>
      <x:c r="Y55" s="51"/>
      <x:c r="Z55" s="51"/>
    </x:row>
    <x:row r="56" spans="1:26" x14ac:dyDescent="0.35">
      <x:c r="A56" s="8" t="s">
        <x:v>51</x:v>
      </x:c>
      <x:c r="B56" s="14">
        <x:f>ROW()</x:f>
        <x:v>56</x:v>
      </x:c>
      <x:c r="C56" s="14"/>
      <x:c r="D56" s="14" t="s">
        <x:v>32</x:v>
      </x:c>
      <x:c r="E56" s="14" t="s">
        <x:v>57</x:v>
      </x:c>
      <x:c r="F56" s="184" t="str">
        <x:f t="shared" si="0"/>
        <x:v>N/A</x:v>
      </x:c>
      <x:c r="G56" s="95">
        <x:f t="shared" si="1"/>
        <x:v>0</x:v>
      </x:c>
      <x:c r="H56" s="95"/>
      <x:c r="I56" s="95"/>
      <x:c r="J56" s="95"/>
      <x:c r="K56" s="95"/>
      <x:c r="L56" s="97">
        <x:f t="shared" ref="L56:L58" si="3">H56+I56-J56-K56</x:f>
        <x:v>0</x:v>
      </x:c>
      <x:c r="Q56" s="45"/>
      <x:c r="R56" s="46" t="s">
        <x:v>399</x:v>
      </x:c>
      <x:c r="S56" s="89">
        <x:v>259</x:v>
      </x:c>
      <x:c r="T56" s="79">
        <x:f>CoverSheet!$C$12-S56</x:f>
        <x:v>-259</x:v>
      </x:c>
      <x:c r="U56" s="80">
        <x:f>-L54</x:f>
        <x:v>0</x:v>
      </x:c>
      <x:c r="V56" s="90" t="e">
        <x:f>U56/(1+$V81)^((365-$S56)/365)</x:f>
        <x:v>#VALUE!</x:v>
      </x:c>
      <x:c r="W56" s="51"/>
      <x:c r="X56" s="51"/>
      <x:c r="Y56" s="51"/>
      <x:c r="Z56" s="51"/>
    </x:row>
    <x:row r="57" spans="1:26" x14ac:dyDescent="0.35">
      <x:c r="A57" s="8" t="s">
        <x:v>51</x:v>
      </x:c>
      <x:c r="B57" s="14">
        <x:f>ROW()</x:f>
        <x:v>57</x:v>
      </x:c>
      <x:c r="C57" s="14"/>
      <x:c r="D57" s="14" t="s">
        <x:v>32</x:v>
      </x:c>
      <x:c r="E57" s="14" t="s">
        <x:v>58</x:v>
      </x:c>
      <x:c r="F57" s="184" t="str">
        <x:f t="shared" si="0"/>
        <x:v>N/A</x:v>
      </x:c>
      <x:c r="G57" s="95">
        <x:f t="shared" si="1"/>
        <x:v>0</x:v>
      </x:c>
      <x:c r="H57" s="95"/>
      <x:c r="I57" s="95"/>
      <x:c r="J57" s="95"/>
      <x:c r="K57" s="95"/>
      <x:c r="L57" s="97">
        <x:f>H57+I57-J57-K57</x:f>
        <x:v>0</x:v>
      </x:c>
      <x:c r="Q57" s="51"/>
      <x:c r="R57" s="46" t="s">
        <x:v>400</x:v>
      </x:c>
      <x:c r="S57" s="89">
        <x:v>228</x:v>
      </x:c>
      <x:c r="T57" s="79">
        <x:f>CoverSheet!$C$12-S57</x:f>
        <x:v>-228</x:v>
      </x:c>
      <x:c r="U57" s="80">
        <x:f t="shared" ref="U57:U63" si="4">-L55</x:f>
        <x:v>0</x:v>
      </x:c>
      <x:c r="V57" s="90" t="e">
        <x:f>U57/(1+$V81)^((365-$S57)/365)</x:f>
        <x:v>#VALUE!</x:v>
      </x:c>
      <x:c r="W57" s="51"/>
      <x:c r="X57" s="51"/>
      <x:c r="Y57" s="51"/>
      <x:c r="Z57" s="51"/>
    </x:row>
    <x:row r="58" spans="1:26" x14ac:dyDescent="0.35">
      <x:c r="A58" s="8" t="s">
        <x:v>51</x:v>
      </x:c>
      <x:c r="B58" s="14">
        <x:f>ROW()</x:f>
        <x:v>58</x:v>
      </x:c>
      <x:c r="C58" s="14"/>
      <x:c r="D58" s="14" t="s">
        <x:v>32</x:v>
      </x:c>
      <x:c r="E58" s="14" t="s">
        <x:v>59</x:v>
      </x:c>
      <x:c r="F58" s="184" t="str">
        <x:f t="shared" si="0"/>
        <x:v>N/A</x:v>
      </x:c>
      <x:c r="G58" s="95">
        <x:f t="shared" si="1"/>
        <x:v>0</x:v>
      </x:c>
      <x:c r="H58" s="95"/>
      <x:c r="I58" s="95"/>
      <x:c r="J58" s="95"/>
      <x:c r="K58" s="95"/>
      <x:c r="L58" s="97">
        <x:f t="shared" si="3"/>
        <x:v>0</x:v>
      </x:c>
      <x:c r="Q58" s="51"/>
      <x:c r="R58" s="46" t="s">
        <x:v>401</x:v>
      </x:c>
      <x:c r="S58" s="89">
        <x:v>197</x:v>
      </x:c>
      <x:c r="T58" s="79">
        <x:f>CoverSheet!$C$12-S58</x:f>
        <x:v>-197</x:v>
      </x:c>
      <x:c r="U58" s="80">
        <x:f t="shared" si="4"/>
        <x:v>0</x:v>
      </x:c>
      <x:c r="V58" s="90" t="e">
        <x:f>U58/(1+$V81)^((365-$S58)/365)</x:f>
        <x:v>#VALUE!</x:v>
      </x:c>
      <x:c r="W58" s="51"/>
      <x:c r="X58" s="51"/>
      <x:c r="Y58" s="51"/>
      <x:c r="Z58" s="51"/>
    </x:row>
    <x:row r="59" spans="1:26" x14ac:dyDescent="0.35">
      <x:c r="A59" s="8" t="s">
        <x:v>51</x:v>
      </x:c>
      <x:c r="B59" s="14">
        <x:f>ROW()</x:f>
        <x:v>59</x:v>
      </x:c>
      <x:c r="C59" s="14"/>
      <x:c r="D59" s="14" t="s">
        <x:v>32</x:v>
      </x:c>
      <x:c r="E59" s="14" t="s">
        <x:v>60</x:v>
      </x:c>
      <x:c r="F59" s="184" t="str">
        <x:f t="shared" si="0"/>
        <x:v>N/A</x:v>
      </x:c>
      <x:c r="G59" s="95">
        <x:f t="shared" si="1"/>
        <x:v>0</x:v>
      </x:c>
      <x:c r="H59" s="95"/>
      <x:c r="I59" s="95"/>
      <x:c r="J59" s="95"/>
      <x:c r="K59" s="95"/>
      <x:c r="L59" s="97">
        <x:f>H59+I59-J59-K59</x:f>
        <x:v>0</x:v>
      </x:c>
      <x:c r="Q59" s="51"/>
      <x:c r="R59" s="46" t="s">
        <x:v>402</x:v>
      </x:c>
      <x:c r="S59" s="89">
        <x:v>167</x:v>
      </x:c>
      <x:c r="T59" s="79">
        <x:f>CoverSheet!$C$12-S59</x:f>
        <x:v>-167</x:v>
      </x:c>
      <x:c r="U59" s="80">
        <x:f t="shared" si="4"/>
        <x:v>0</x:v>
      </x:c>
      <x:c r="V59" s="90" t="e">
        <x:f>U59/(1+$V81)^((365-$S59)/365)</x:f>
        <x:v>#VALUE!</x:v>
      </x:c>
      <x:c r="W59" s="51"/>
      <x:c r="X59" s="51"/>
      <x:c r="Y59" s="51"/>
      <x:c r="Z59" s="51"/>
    </x:row>
    <x:row r="60" spans="1:26" x14ac:dyDescent="0.35">
      <x:c r="A60" s="8" t="s">
        <x:v>51</x:v>
      </x:c>
      <x:c r="B60" s="14">
        <x:f>ROW()</x:f>
        <x:v>60</x:v>
      </x:c>
      <x:c r="C60" s="14"/>
      <x:c r="D60" s="14" t="s">
        <x:v>32</x:v>
      </x:c>
      <x:c r="E60" s="14" t="s">
        <x:v>61</x:v>
      </x:c>
      <x:c r="F60" s="184" t="str">
        <x:f t="shared" si="0"/>
        <x:v>N/A</x:v>
      </x:c>
      <x:c r="G60" s="95">
        <x:f t="shared" si="1"/>
        <x:v>0</x:v>
      </x:c>
      <x:c r="H60" s="95"/>
      <x:c r="I60" s="95"/>
      <x:c r="J60" s="95"/>
      <x:c r="K60" s="95"/>
      <x:c r="L60" s="97">
        <x:f>H60+I60-J60-K60</x:f>
        <x:v>0</x:v>
      </x:c>
      <x:c r="Q60" s="45"/>
      <x:c r="R60" s="46" t="s">
        <x:v>403</x:v>
      </x:c>
      <x:c r="S60" s="89">
        <x:v>136</x:v>
      </x:c>
      <x:c r="T60" s="79">
        <x:f>CoverSheet!$C$12-S60</x:f>
        <x:v>-136</x:v>
      </x:c>
      <x:c r="U60" s="80">
        <x:f t="shared" si="4"/>
        <x:v>0</x:v>
      </x:c>
      <x:c r="V60" s="90" t="e">
        <x:f>U60/(1+$V81)^((365-$S60)/365)</x:f>
        <x:v>#VALUE!</x:v>
      </x:c>
      <x:c r="W60" s="51"/>
      <x:c r="X60" s="51"/>
      <x:c r="Y60" s="51"/>
      <x:c r="Z60" s="51"/>
    </x:row>
    <x:row r="61" spans="1:26" x14ac:dyDescent="0.35">
      <x:c r="A61" s="8" t="s">
        <x:v>51</x:v>
      </x:c>
      <x:c r="B61" s="14">
        <x:f>ROW()</x:f>
        <x:v>61</x:v>
      </x:c>
      <x:c r="C61" s="14"/>
      <x:c r="D61" s="14" t="s">
        <x:v>32</x:v>
      </x:c>
      <x:c r="E61" s="14" t="s">
        <x:v>62</x:v>
      </x:c>
      <x:c r="F61" s="184" t="str">
        <x:f t="shared" si="0"/>
        <x:v>N/A</x:v>
      </x:c>
      <x:c r="G61" s="95">
        <x:f t="shared" si="1"/>
        <x:v>0</x:v>
      </x:c>
      <x:c r="H61" s="95"/>
      <x:c r="I61" s="95"/>
      <x:c r="J61" s="95"/>
      <x:c r="K61" s="95"/>
      <x:c r="L61" s="97">
        <x:f>H61+I61-J61-K61</x:f>
        <x:v>0</x:v>
      </x:c>
      <x:c r="Q61" s="51"/>
      <x:c r="R61" s="46" t="s">
        <x:v>404</x:v>
      </x:c>
      <x:c r="S61" s="89">
        <x:v>106</x:v>
      </x:c>
      <x:c r="T61" s="79">
        <x:f>CoverSheet!$C$12-S61</x:f>
        <x:v>-106</x:v>
      </x:c>
      <x:c r="U61" s="80">
        <x:f t="shared" si="4"/>
        <x:v>0</x:v>
      </x:c>
      <x:c r="V61" s="90" t="e">
        <x:f>U61/(1+$V81)^((365-$S61)/365)</x:f>
        <x:v>#VALUE!</x:v>
      </x:c>
      <x:c r="W61" s="51"/>
      <x:c r="X61" s="51"/>
      <x:c r="Y61" s="51"/>
      <x:c r="Z61" s="51"/>
    </x:row>
    <x:row r="62" spans="1:26" ht="15" thickBot="1" x14ac:dyDescent="0.4">
      <x:c r="A62" s="8" t="s">
        <x:v>51</x:v>
      </x:c>
      <x:c r="B62" s="14">
        <x:f>ROW()</x:f>
        <x:v>62</x:v>
      </x:c>
      <x:c r="C62" s="14"/>
      <x:c r="D62" s="14" t="s">
        <x:v>32</x:v>
      </x:c>
      <x:c r="E62" s="14" t="s">
        <x:v>63</x:v>
      </x:c>
      <x:c r="F62" s="184" t="str">
        <x:f t="shared" si="0"/>
        <x:v>N/A</x:v>
      </x:c>
      <x:c r="G62" s="95">
        <x:f t="shared" si="1"/>
        <x:v>0</x:v>
      </x:c>
      <x:c r="H62" s="95"/>
      <x:c r="I62" s="95"/>
      <x:c r="J62" s="95"/>
      <x:c r="K62" s="95"/>
      <x:c r="L62" s="97">
        <x:f>H62+I62-J62-K62</x:f>
        <x:v>0</x:v>
      </x:c>
      <x:c r="Q62" s="51"/>
      <x:c r="R62" s="46" t="s">
        <x:v>405</x:v>
      </x:c>
      <x:c r="S62" s="89">
        <x:v>75</x:v>
      </x:c>
      <x:c r="T62" s="79">
        <x:f>CoverSheet!$C$12-S62</x:f>
        <x:v>-75</x:v>
      </x:c>
      <x:c r="U62" s="80">
        <x:f t="shared" si="4"/>
        <x:v>0</x:v>
      </x:c>
      <x:c r="V62" s="90" t="e">
        <x:f>U62/(1+$V81)^((365-$S62)/365)</x:f>
        <x:v>#VALUE!</x:v>
      </x:c>
      <x:c r="W62" s="51"/>
      <x:c r="X62" s="51"/>
      <x:c r="Y62" s="51"/>
      <x:c r="Z62" s="51"/>
    </x:row>
    <x:row r="63" spans="1:26" ht="15" thickBot="1" x14ac:dyDescent="0.4">
      <x:c r="A63" s="8" t="s">
        <x:v>51</x:v>
      </x:c>
      <x:c r="B63" s="14">
        <x:f>ROW()</x:f>
        <x:v>63</x:v>
      </x:c>
      <x:c r="C63" s="14"/>
      <x:c r="D63" s="20" t="s">
        <x:v>64</x:v>
      </x:c>
      <x:c r="E63" s="14"/>
      <x:c r="F63" s="184" t="str">
        <x:f t="shared" si="0"/>
        <x:v>N/A</x:v>
      </x:c>
      <x:c r="G63" s="215">
        <x:f t="shared" si="1"/>
        <x:v>0</x:v>
      </x:c>
      <x:c r="H63" s="215">
        <x:f t="shared" si="2"/>
        <x:v>0</x:v>
      </x:c>
      <x:c r="I63" s="215">
        <x:f>SUM(I51:I62)</x:f>
        <x:v>0</x:v>
      </x:c>
      <x:c r="J63" s="215">
        <x:f>SUM(J51:J62)</x:f>
        <x:v>0</x:v>
      </x:c>
      <x:c r="K63" s="215">
        <x:f>SUM(K51:K62)</x:f>
        <x:v>0</x:v>
      </x:c>
      <x:c r="L63" s="215">
        <x:f>H63+I63-J63-K63</x:f>
        <x:v>0</x:v>
      </x:c>
      <x:c r="Q63" s="51"/>
      <x:c r="R63" s="46" t="s">
        <x:v>406</x:v>
      </x:c>
      <x:c r="S63" s="89">
        <x:v>44</x:v>
      </x:c>
      <x:c r="T63" s="79">
        <x:f>CoverSheet!$C$12-S63</x:f>
        <x:v>-44</x:v>
      </x:c>
      <x:c r="U63" s="80">
        <x:f t="shared" si="4"/>
        <x:v>0</x:v>
      </x:c>
      <x:c r="V63" s="90" t="e">
        <x:f>U63/(1+$V81)^((365-$S63)/365)</x:f>
        <x:v>#VALUE!</x:v>
      </x:c>
      <x:c r="W63" s="51"/>
      <x:c r="X63" s="51"/>
      <x:c r="Y63" s="51"/>
      <x:c r="Z63" s="51"/>
    </x:row>
    <x:row r="64" spans="1:26" ht="15" thickBot="1" x14ac:dyDescent="0.4">
      <x:c r="A64" s="8" t="s">
        <x:v>51</x:v>
      </x:c>
      <x:c r="B64" s="14">
        <x:f>ROW()</x:f>
        <x:v>64</x:v>
      </x:c>
      <x:c r="C64" s="14"/>
      <x:c r="D64" s="20" t="s">
        <x:v>716</x:v>
      </x:c>
      <x:c r="E64" s="14"/>
      <x:c r="F64" s="184" t="str">
        <x:f t="shared" si="0"/>
        <x:v>N/A</x:v>
      </x:c>
      <x:c r="G64" s="168">
        <x:f t="shared" si="1"/>
        <x:v>0</x:v>
      </x:c>
      <x:c r="H64" s="168"/>
      <x:c r="I64" s="15"/>
      <x:c r="J64" s="15"/>
      <x:c r="K64" s="15"/>
      <x:c r="L64" s="215" t="str">
        <x:f>IF(L63=0,"N/A",F28)</x:f>
        <x:v>N/A</x:v>
      </x:c>
      <x:c r="P64" s="34" t="s">
        <x:v>879</x:v>
      </x:c>
      <x:c r="Q64" s="51"/>
      <x:c r="R64" s="46" t="s">
        <x:v>407</x:v>
      </x:c>
      <x:c r="S64" s="89">
        <x:v>16</x:v>
      </x:c>
      <x:c r="T64" s="79">
        <x:f>CoverSheet!$C$12-S64</x:f>
        <x:v>-16</x:v>
      </x:c>
      <x:c r="U64" s="80">
        <x:f>-L62</x:f>
        <x:v>0</x:v>
      </x:c>
      <x:c r="V64" s="90" t="e">
        <x:f>U64/(1+$V81)^((365-$S64)/365)</x:f>
        <x:v>#VALUE!</x:v>
      </x:c>
      <x:c r="W64" s="51"/>
      <x:c r="X64" s="51"/>
      <x:c r="Y64" s="51"/>
      <x:c r="Z64" s="51"/>
    </x:row>
    <x:row r="65" spans="1:26" ht="15" thickBot="1" x14ac:dyDescent="0.4">
      <x:c r="A65" s="8" t="s">
        <x:v>51</x:v>
      </x:c>
      <x:c r="B65" s="14">
        <x:f>ROW()</x:f>
        <x:v>65</x:v>
      </x:c>
      <x:c r="C65" s="14"/>
      <x:c r="D65" s="20" t="s">
        <x:v>65</x:v>
      </x:c>
      <x:c r="E65" s="14"/>
      <x:c r="F65" s="184" t="str">
        <x:f t="shared" si="0"/>
        <x:v>N/A</x:v>
      </x:c>
      <x:c r="G65" s="168">
        <x:f t="shared" si="1"/>
        <x:v>0</x:v>
      </x:c>
      <x:c r="H65" s="168"/>
      <x:c r="I65" s="15"/>
      <x:c r="J65" s="15"/>
      <x:c r="K65" s="15"/>
      <x:c r="L65" s="215" t="str">
        <x:f>IF(L63=0,"N/A",F31)</x:f>
        <x:v>N/A</x:v>
      </x:c>
      <x:c r="P65" s="34" t="s">
        <x:v>849</x:v>
      </x:c>
      <x:c r="Q65" s="51"/>
      <x:c r="R65" s="46" t="s">
        <x:v>408</x:v>
      </x:c>
      <x:c r="S65" s="89">
        <x:v>315</x:v>
      </x:c>
      <x:c r="T65" s="79">
        <x:f>CoverSheet!$C$12-S65</x:f>
        <x:v>-315</x:v>
      </x:c>
      <x:c r="U65" s="80">
        <x:f>G51</x:f>
        <x:v>0</x:v>
      </x:c>
      <x:c r="V65" s="90" t="e">
        <x:f>U65/(1+$V81)^((365-$S65)/365)</x:f>
        <x:v>#VALUE!</x:v>
      </x:c>
      <x:c r="W65" s="51"/>
      <x:c r="X65" s="51"/>
      <x:c r="Y65" s="51"/>
      <x:c r="Z65" s="51"/>
    </x:row>
    <x:row r="66" spans="1:26" ht="15" thickBot="1" x14ac:dyDescent="0.4">
      <x:c r="A66" s="8" t="s">
        <x:v>51</x:v>
      </x:c>
      <x:c r="B66" s="14">
        <x:f>ROW()</x:f>
        <x:v>66</x:v>
      </x:c>
      <x:c r="C66" s="14"/>
      <x:c r="D66" s="20" t="s">
        <x:v>44</x:v>
      </x:c>
      <x:c r="E66" s="14"/>
      <x:c r="F66" s="184" t="str">
        <x:f t="shared" si="0"/>
        <x:v>N/A</x:v>
      </x:c>
      <x:c r="G66" s="168">
        <x:f t="shared" si="1"/>
        <x:v>0</x:v>
      </x:c>
      <x:c r="H66" s="168"/>
      <x:c r="I66" s="15"/>
      <x:c r="J66" s="15"/>
      <x:c r="K66" s="15"/>
      <x:c r="L66" s="215" t="str">
        <x:f>IF(L63=0,"N/A",F36)</x:f>
        <x:v>N/A</x:v>
      </x:c>
      <x:c r="P66" s="34" t="s">
        <x:v>880</x:v>
      </x:c>
      <x:c r="Q66" s="51"/>
      <x:c r="R66" s="46" t="s">
        <x:v>409</x:v>
      </x:c>
      <x:c r="S66" s="89">
        <x:v>284</x:v>
      </x:c>
      <x:c r="T66" s="79">
        <x:f>CoverSheet!$C$12-S66</x:f>
        <x:v>-284</x:v>
      </x:c>
      <x:c r="U66" s="80">
        <x:f t="shared" ref="U66:U70" si="5">G52</x:f>
        <x:v>0</x:v>
      </x:c>
      <x:c r="V66" s="90" t="e">
        <x:f>U66/(1+$V81)^((365-$S66)/365)</x:f>
        <x:v>#VALUE!</x:v>
      </x:c>
      <x:c r="W66" s="51"/>
      <x:c r="X66" s="51"/>
      <x:c r="Y66" s="51"/>
      <x:c r="Z66" s="51"/>
    </x:row>
    <x:row r="67" spans="1:26" ht="15" thickBot="1" x14ac:dyDescent="0.4">
      <x:c r="A67" s="8" t="s">
        <x:v>51</x:v>
      </x:c>
      <x:c r="B67" s="14">
        <x:f>ROW()</x:f>
        <x:v>67</x:v>
      </x:c>
      <x:c r="C67" s="14"/>
      <x:c r="D67" s="20" t="s">
        <x:v>66</x:v>
      </x:c>
      <x:c r="E67" s="14"/>
      <x:c r="F67" s="184" t="str">
        <x:f t="shared" si="0"/>
        <x:v>N/A</x:v>
      </x:c>
      <x:c r="G67" s="168">
        <x:f t="shared" si="1"/>
        <x:v>0</x:v>
      </x:c>
      <x:c r="H67" s="168"/>
      <x:c r="I67" s="15"/>
      <x:c r="J67" s="15"/>
      <x:c r="K67" s="15"/>
      <x:c r="L67" s="215" t="str">
        <x:f>IF(L63=0,"N/A",$V$83)</x:f>
        <x:v>N/A</x:v>
      </x:c>
      <x:c r="P67" s="34" t="s">
        <x:v>881</x:v>
      </x:c>
      <x:c r="Q67" s="51"/>
      <x:c r="R67" s="46" t="s">
        <x:v>410</x:v>
      </x:c>
      <x:c r="S67" s="89">
        <x:v>254</x:v>
      </x:c>
      <x:c r="T67" s="79">
        <x:f>CoverSheet!$C$12-S67</x:f>
        <x:v>-254</x:v>
      </x:c>
      <x:c r="U67" s="80">
        <x:f>G53</x:f>
        <x:v>0</x:v>
      </x:c>
      <x:c r="V67" s="90" t="e">
        <x:f>U67/(1+$V81)^((365-$S67)/365)</x:f>
        <x:v>#VALUE!</x:v>
      </x:c>
      <x:c r="W67" s="51"/>
      <x:c r="X67" s="51"/>
      <x:c r="Y67" s="51"/>
      <x:c r="Z67" s="51"/>
    </x:row>
    <x:row r="68" spans="1:26" ht="15" thickBot="1" x14ac:dyDescent="0.4">
      <x:c r="A68" s="8" t="s">
        <x:v>51</x:v>
      </x:c>
      <x:c r="B68" s="14">
        <x:f>ROW()</x:f>
        <x:v>68</x:v>
      </x:c>
      <x:c r="C68" s="14"/>
      <x:c r="D68" s="20" t="s">
        <x:v>67</x:v>
      </x:c>
      <x:c r="E68" s="14"/>
      <x:c r="F68" s="184" t="str">
        <x:f t="shared" si="0"/>
        <x:v>N/A</x:v>
      </x:c>
      <x:c r="G68" s="168">
        <x:f t="shared" si="1"/>
        <x:v>0</x:v>
      </x:c>
      <x:c r="H68" s="168"/>
      <x:c r="I68" s="15"/>
      <x:c r="J68" s="15"/>
      <x:c r="K68" s="15"/>
      <x:c r="L68" s="215" t="str">
        <x:f>IF(L67="N/A","N/A",L67-($F$42*$F$43*$F$44))</x:f>
        <x:v>N/A</x:v>
      </x:c>
      <x:c r="P68" s="34" t="s">
        <x:v>882</x:v>
      </x:c>
      <x:c r="Q68" s="51"/>
      <x:c r="R68" s="46" t="s">
        <x:v>411</x:v>
      </x:c>
      <x:c r="S68" s="89">
        <x:v>223</x:v>
      </x:c>
      <x:c r="T68" s="79">
        <x:f>CoverSheet!$C$12-S68</x:f>
        <x:v>-223</x:v>
      </x:c>
      <x:c r="U68" s="80">
        <x:f>G54</x:f>
        <x:v>0</x:v>
      </x:c>
      <x:c r="V68" s="90" t="e">
        <x:f>U68/(1+$V81)^((365-$S68)/365)</x:f>
        <x:v>#VALUE!</x:v>
      </x:c>
      <x:c r="W68" s="51"/>
      <x:c r="X68" s="51"/>
      <x:c r="Y68" s="51"/>
      <x:c r="Z68" s="51"/>
    </x:row>
    <x:row r="69" spans="1:26" x14ac:dyDescent="0.35">
      <x:c r="Q69" s="51"/>
      <x:c r="R69" s="46" t="s">
        <x:v>412</x:v>
      </x:c>
      <x:c r="S69" s="89">
        <x:v>192</x:v>
      </x:c>
      <x:c r="T69" s="79">
        <x:f>CoverSheet!$C$12-S69</x:f>
        <x:v>-192</x:v>
      </x:c>
      <x:c r="U69" s="80">
        <x:f>G55</x:f>
        <x:v>0</x:v>
      </x:c>
      <x:c r="V69" s="90" t="e">
        <x:f>U69/(1+$V81)^((365-$S69)/365)</x:f>
        <x:v>#VALUE!</x:v>
      </x:c>
      <x:c r="W69" s="51"/>
      <x:c r="X69" s="51"/>
      <x:c r="Y69" s="51"/>
      <x:c r="Z69" s="51"/>
    </x:row>
    <x:row r="70" spans="1:26" x14ac:dyDescent="0.35">
      <x:c r="Q70" s="51"/>
      <x:c r="R70" s="46" t="s">
        <x:v>413</x:v>
      </x:c>
      <x:c r="S70" s="89">
        <x:v>162</x:v>
      </x:c>
      <x:c r="T70" s="79">
        <x:f>CoverSheet!$C$12-S70</x:f>
        <x:v>-162</x:v>
      </x:c>
      <x:c r="U70" s="80">
        <x:f t="shared" si="5"/>
        <x:v>0</x:v>
      </x:c>
      <x:c r="V70" s="90" t="e">
        <x:f>U70/(1+$V81)^((365-$S70)/365)</x:f>
        <x:v>#VALUE!</x:v>
      </x:c>
      <x:c r="W70" s="51"/>
      <x:c r="X70" s="51"/>
      <x:c r="Y70" s="51"/>
      <x:c r="Z70" s="51"/>
    </x:row>
    <x:row r="71" spans="1:26" ht="21" x14ac:dyDescent="0.5">
      <x:c r="A71" s="238" t="s">
        <x:v>737</x:v>
      </x:c>
      <x:c r="Q71" s="51"/>
      <x:c r="R71" s="46" t="s">
        <x:v>414</x:v>
      </x:c>
      <x:c r="S71" s="89">
        <x:v>131</x:v>
      </x:c>
      <x:c r="T71" s="79">
        <x:f>CoverSheet!$C$12-S71</x:f>
        <x:v>-131</x:v>
      </x:c>
      <x:c r="U71" s="80">
        <x:f>G57</x:f>
        <x:v>0</x:v>
      </x:c>
      <x:c r="V71" s="90" t="e">
        <x:f>U71/(1+$V81)^((365-$S71)/365)</x:f>
        <x:v>#VALUE!</x:v>
      </x:c>
      <x:c r="W71" s="51"/>
      <x:c r="X71" s="51"/>
      <x:c r="Y71" s="51"/>
      <x:c r="Z71" s="51"/>
    </x:row>
    <x:row r="72" spans="1:26" ht="15" thickBot="1" x14ac:dyDescent="0.4">
      <x:c r="A72" s="23" t="s">
        <x:v>0</x:v>
      </x:c>
      <x:c r="B72" s="23" t="s">
        <x:v>1</x:v>
      </x:c>
      <x:c r="C72" s="23" t="s">
        <x:v>49</x:v>
      </x:c>
      <x:c r="D72" s="23" t="s">
        <x:v>2</x:v>
      </x:c>
      <x:c r="E72" s="23" t="s">
        <x:v>3</x:v>
      </x:c>
      <x:c r="F72" s="22" t="s">
        <x:v>189</x:v>
      </x:c>
      <x:c r="Q72" s="51"/>
      <x:c r="R72" s="46" t="s">
        <x:v>415</x:v>
      </x:c>
      <x:c r="S72" s="89">
        <x:v>101</x:v>
      </x:c>
      <x:c r="T72" s="79">
        <x:f>CoverSheet!$C$12-S72</x:f>
        <x:v>-101</x:v>
      </x:c>
      <x:c r="U72" s="80">
        <x:f t="shared" ref="U72:U73" si="6">G58</x:f>
        <x:v>0</x:v>
      </x:c>
      <x:c r="V72" s="90" t="e">
        <x:f>U72/(1+$V81)^((365-$S72)/365)</x:f>
        <x:v>#VALUE!</x:v>
      </x:c>
      <x:c r="W72" s="51"/>
      <x:c r="X72" s="51"/>
      <x:c r="Y72" s="51"/>
      <x:c r="Z72" s="51"/>
    </x:row>
    <x:row r="73" spans="1:26" ht="15" thickBot="1" x14ac:dyDescent="0.4">
      <x:c r="A73" t="s">
        <x:v>70</x:v>
      </x:c>
      <x:c r="B73">
        <x:f>ROW()</x:f>
        <x:v>73</x:v>
      </x:c>
      <x:c r="D73" s="16" t="s">
        <x:v>69</x:v>
      </x:c>
      <x:c r="F73" s="202">
        <x:f>IF(F23=0,0,('S3.Regulatory Profit'!F16-(F79+F86))/(F23+(0.5*F26)))</x:f>
        <x:v>0</x:v>
      </x:c>
      <x:c r="P73" s="34" t="s">
        <x:v>884</x:v>
      </x:c>
      <x:c r="Q73" s="51"/>
      <x:c r="R73" s="46" t="s">
        <x:v>416</x:v>
      </x:c>
      <x:c r="S73" s="89">
        <x:v>70</x:v>
      </x:c>
      <x:c r="T73" s="79">
        <x:f>CoverSheet!$C$12-S73</x:f>
        <x:v>-70</x:v>
      </x:c>
      <x:c r="U73" s="80">
        <x:f t="shared" si="6"/>
        <x:v>0</x:v>
      </x:c>
      <x:c r="V73" s="90" t="e">
        <x:f>U73/(1+$V81)^((365-$S73)/365)</x:f>
        <x:v>#VALUE!</x:v>
      </x:c>
      <x:c r="W73" s="51"/>
      <x:c r="X73" s="51"/>
      <x:c r="Y73" s="51"/>
      <x:c r="Z73" s="51"/>
    </x:row>
    <x:row r="74" spans="1:26" ht="15" thickBot="1" x14ac:dyDescent="0.4">
      <x:c r="A74" t="s">
        <x:v>70</x:v>
      </x:c>
      <x:c r="B74">
        <x:f>ROW()</x:f>
        <x:v>74</x:v>
      </x:c>
      <x:c r="D74" s="16" t="s">
        <x:v>736</x:v>
      </x:c>
      <x:c r="F74" s="202">
        <x:f>F73-($F$42*$F$43*$F$44)</x:f>
        <x:v>0</x:v>
      </x:c>
      <x:c r="P74" s="34" t="s">
        <x:v>883</x:v>
      </x:c>
      <x:c r="Q74" s="51"/>
      <x:c r="R74" s="46" t="s">
        <x:v>417</x:v>
      </x:c>
      <x:c r="S74" s="89">
        <x:v>39</x:v>
      </x:c>
      <x:c r="T74" s="79">
        <x:f>CoverSheet!$C$12-S74</x:f>
        <x:v>-39</x:v>
      </x:c>
      <x:c r="U74" s="80">
        <x:f>G60</x:f>
        <x:v>0</x:v>
      </x:c>
      <x:c r="V74" s="90" t="e">
        <x:f>U74/(1+$V81)^((365-$S74)/365)</x:f>
        <x:v>#VALUE!</x:v>
      </x:c>
      <x:c r="W74" s="51"/>
      <x:c r="X74" s="51"/>
      <x:c r="Y74" s="51"/>
      <x:c r="Z74" s="51"/>
    </x:row>
    <x:row r="75" spans="1:26" x14ac:dyDescent="0.35">
      <x:c r="A75" s="35" t="s">
        <x:v>482</x:v>
      </x:c>
      <x:c r="Q75" s="51"/>
      <x:c r="R75" s="46" t="s">
        <x:v>418</x:v>
      </x:c>
      <x:c r="S75" s="89">
        <x:v>11</x:v>
      </x:c>
      <x:c r="T75" s="79">
        <x:f>CoverSheet!$C$12-S75</x:f>
        <x:v>-11</x:v>
      </x:c>
      <x:c r="U75" s="80">
        <x:f t="shared" ref="U75" si="7">G61</x:f>
        <x:v>0</x:v>
      </x:c>
      <x:c r="V75" s="90" t="e">
        <x:f>U75/(1+$V81)^((365-$S75)/365)</x:f>
        <x:v>#VALUE!</x:v>
      </x:c>
      <x:c r="W75" s="51"/>
      <x:c r="X75" s="51"/>
      <x:c r="Y75" s="51"/>
      <x:c r="Z75" s="51"/>
    </x:row>
    <x:row r="76" spans="1:26" x14ac:dyDescent="0.35">
      <x:c r="Q76" s="51"/>
      <x:c r="R76" s="46" t="s">
        <x:v>419</x:v>
      </x:c>
      <x:c r="S76" s="89">
        <x:v>-20</x:v>
      </x:c>
      <x:c r="T76" s="79">
        <x:f>CoverSheet!$C$12-S76</x:f>
        <x:v>20</x:v>
      </x:c>
      <x:c r="U76" s="80">
        <x:f>G62</x:f>
        <x:v>0</x:v>
      </x:c>
      <x:c r="V76" s="90" t="e">
        <x:f>U76/(1+$V81)^((365-$S76)/365)</x:f>
        <x:v>#VALUE!</x:v>
      </x:c>
      <x:c r="W76" s="51"/>
      <x:c r="X76" s="51"/>
      <x:c r="Y76" s="51"/>
      <x:c r="Z76" s="51"/>
    </x:row>
    <x:row r="77" spans="1:26" ht="21" x14ac:dyDescent="0.5">
      <x:c r="A77" s="238" t="s">
        <x:v>71</x:v>
      </x:c>
      <x:c r="Q77" s="51"/>
      <x:c r="R77" s="46" t="s">
        <x:v>721</x:v>
      </x:c>
      <x:c r="S77" s="73">
        <x:v>182</x:v>
      </x:c>
      <x:c r="T77" s="79">
        <x:f>CoverSheet!$C$12-S77</x:f>
        <x:v>-182</x:v>
      </x:c>
      <x:c r="U77" s="84" t="e">
        <x:f>-L64</x:f>
        <x:v>#VALUE!</x:v>
      </x:c>
      <x:c r="V77" s="90" t="e">
        <x:f>U77/(1+$V81)^((365-$S77)/365)</x:f>
        <x:v>#VALUE!</x:v>
      </x:c>
      <x:c r="W77" s="51"/>
      <x:c r="X77" s="51"/>
      <x:c r="Y77" s="51"/>
      <x:c r="Z77" s="51"/>
    </x:row>
    <x:row r="78" spans="1:26" ht="42" customHeight="1" x14ac:dyDescent="0.35">
      <x:c r="A78" s="23" t="s">
        <x:v>0</x:v>
      </x:c>
      <x:c r="B78" s="23" t="s">
        <x:v>1</x:v>
      </x:c>
      <x:c r="C78" s="23" t="s">
        <x:v>49</x:v>
      </x:c>
      <x:c r="D78" s="23" t="s">
        <x:v>2</x:v>
      </x:c>
      <x:c r="E78" s="23" t="s">
        <x:v>3</x:v>
      </x:c>
      <x:c r="F78" s="31" t="s">
        <x:v>48</x:v>
      </x:c>
      <x:c r="P78" s="222"/>
      <x:c r="R78" s="46" t="s">
        <x:v>386</x:v>
      </x:c>
      <x:c r="S78" s="89">
        <x:v>0</x:v>
      </x:c>
      <x:c r="T78" s="79">
        <x:f>CoverSheet!$C$12-S78</x:f>
        <x:v>0</x:v>
      </x:c>
      <x:c r="U78" s="80" t="str">
        <x:f>L65</x:f>
        <x:v>N/A</x:v>
      </x:c>
      <x:c r="V78" s="90" t="e">
        <x:f>U78/(1+$R100)^((365-$S78)/365)</x:f>
        <x:v>#VALUE!</x:v>
      </x:c>
      <x:c r="W78" s="51"/>
      <x:c r="X78" s="51"/>
      <x:c r="Y78" s="51"/>
    </x:row>
    <x:row r="79" spans="1:26" x14ac:dyDescent="0.35">
      <x:c r="A79" t="s">
        <x:v>661</x:v>
      </x:c>
      <x:c r="B79">
        <x:f>ROW()</x:f>
        <x:v>79</x:v>
      </x:c>
      <x:c r="D79" s="16" t="s">
        <x:v>72</x:v>
      </x:c>
      <x:c r="F79" s="95"/>
      <x:c r="P79" s="226"/>
      <x:c r="R79" s="46" t="s">
        <x:v>44</x:v>
      </x:c>
      <x:c r="S79" s="89">
        <x:v>0</x:v>
      </x:c>
      <x:c r="T79" s="79">
        <x:f>CoverSheet!$C$12-S79</x:f>
        <x:v>0</x:v>
      </x:c>
      <x:c r="U79" s="80" t="str">
        <x:f>L66</x:f>
        <x:v>N/A</x:v>
      </x:c>
      <x:c r="V79" s="90" t="e">
        <x:f>U79/(1+$R101)^((365-$S79)/365)</x:f>
        <x:v>#VALUE!</x:v>
      </x:c>
      <x:c r="W79" s="51"/>
      <x:c r="X79" s="51"/>
      <x:c r="Y79" s="51"/>
    </x:row>
    <x:row r="80" spans="1:26" x14ac:dyDescent="0.35">
      <x:c r="A80" t="s">
        <x:v>661</x:v>
      </x:c>
      <x:c r="B80">
        <x:f>ROW()</x:f>
        <x:v>80</x:v>
      </x:c>
      <x:c r="D80" t="s">
        <x:v>73</x:v>
      </x:c>
      <x:c r="F80" s="95"/>
      <x:c r="P80" s="226"/>
      <x:c r="R80" s="66"/>
      <x:c r="S80" s="51"/>
      <x:c r="T80" t="s">
        <x:v>387</x:v>
      </x:c>
      <x:c r="U80" t="s">
        <x:v>387</x:v>
      </x:c>
      <x:c r="V80" s="173" t="e">
        <x:f>0.1*SIGN(SUM(U52:U79))</x:f>
        <x:v>#VALUE!</x:v>
      </x:c>
      <x:c r="W80" s="51"/>
      <x:c r="X80" s="51"/>
      <x:c r="Y80" s="51"/>
    </x:row>
    <x:row r="81" spans="1:26" x14ac:dyDescent="0.35">
      <x:c r="A81" t="s">
        <x:v>661</x:v>
      </x:c>
      <x:c r="B81">
        <x:f>ROW()</x:f>
        <x:v>81</x:v>
      </x:c>
      <x:c r="D81" t="s">
        <x:v>74</x:v>
      </x:c>
      <x:c r="F81" s="95"/>
      <x:c r="P81" s="222"/>
      <x:c r="R81" s="66"/>
      <x:c r="S81" s="51"/>
      <x:c r="T81" t="s">
        <x:v>388</x:v>
      </x:c>
      <x:c r="U81" t="s">
        <x:v>388</x:v>
      </x:c>
      <x:c r="V81" s="70" t="e">
        <x:f>XIRR(U52:U79,T52:T79,V80)</x:f>
        <x:v>#VALUE!</x:v>
      </x:c>
      <x:c r="W81" s="51"/>
      <x:c r="X81" s="51"/>
      <x:c r="Y81" s="51"/>
    </x:row>
    <x:row r="82" spans="1:26" x14ac:dyDescent="0.35">
      <x:c r="A82" t="s">
        <x:v>661</x:v>
      </x:c>
      <x:c r="B82">
        <x:f>ROW()</x:f>
        <x:v>82</x:v>
      </x:c>
      <x:c r="D82" t="s">
        <x:v>738</x:v>
      </x:c>
      <x:c r="F82" s="95"/>
      <x:c r="P82" s="226"/>
      <x:c r="R82" s="66"/>
      <x:c r="S82" s="51"/>
      <x:c r="T82" t="s">
        <x:v>389</x:v>
      </x:c>
      <x:c r="U82" t="s">
        <x:v>389</x:v>
      </x:c>
      <x:c r="V82" s="174" t="e">
        <x:f>SUM(V52:V77)</x:f>
        <x:v>#VALUE!</x:v>
      </x:c>
      <x:c r="W82" s="51"/>
      <x:c r="X82" s="51"/>
      <x:c r="Y82" s="51"/>
    </x:row>
    <x:row r="83" spans="1:26" x14ac:dyDescent="0.35">
      <x:c r="A83" t="s">
        <x:v>661</x:v>
      </x:c>
      <x:c r="B83">
        <x:f>ROW()</x:f>
        <x:v>83</x:v>
      </x:c>
      <x:c r="D83" t="s">
        <x:v>702</x:v>
      </x:c>
      <x:c r="F83" s="95"/>
      <x:c r="P83" s="226"/>
      <x:c r="R83" s="66"/>
      <x:c r="S83" s="51"/>
      <x:c r="T83" t="s">
        <x:v>390</x:v>
      </x:c>
      <x:c r="U83" t="s">
        <x:v>390</x:v>
      </x:c>
      <x:c r="V83" s="70" t="e">
        <x:f>IF(ABS(V82)&lt;0.01,V81,"ERROR")</x:f>
        <x:v>#VALUE!</x:v>
      </x:c>
      <x:c r="W83" s="51"/>
      <x:c r="X83" s="51"/>
      <x:c r="Y83" s="51"/>
    </x:row>
    <x:row r="84" spans="1:26" x14ac:dyDescent="0.35">
      <x:c r="A84" t="s">
        <x:v>661</x:v>
      </x:c>
      <x:c r="B84">
        <x:f>ROW()</x:f>
        <x:v>84</x:v>
      </x:c>
      <x:c r="D84" t="s">
        <x:v>739</x:v>
      </x:c>
      <x:c r="F84" s="95"/>
      <x:c r="P84" s="222"/>
      <x:c r="R84" s="46"/>
      <x:c r="V84" s="70"/>
      <x:c r="W84" s="51"/>
      <x:c r="X84" s="51"/>
      <x:c r="Y84" s="51"/>
    </x:row>
    <x:row r="85" spans="1:26" x14ac:dyDescent="0.35">
      <x:c r="A85" t="s">
        <x:v>661</x:v>
      </x:c>
      <x:c r="B85">
        <x:f>ROW()</x:f>
        <x:v>85</x:v>
      </x:c>
      <x:c r="D85" t="s">
        <x:v>740</x:v>
      </x:c>
      <x:c r="F85" s="95"/>
      <x:c r="P85" s="222"/>
      <x:c r="R85" s="193" t="s">
        <x:v>777</x:v>
      </x:c>
      <x:c r="V85" s="70"/>
      <x:c r="W85" s="51"/>
      <x:c r="X85" s="51"/>
      <x:c r="Y85" s="51"/>
    </x:row>
    <x:row r="86" spans="1:26" x14ac:dyDescent="0.35">
      <x:c r="A86" t="s">
        <x:v>661</x:v>
      </x:c>
      <x:c r="B86">
        <x:f>ROW()</x:f>
        <x:v>86</x:v>
      </x:c>
      <x:c r="D86" s="16" t="s">
        <x:v>75</x:v>
      </x:c>
      <x:c r="F86" s="97">
        <x:f>SUM(F80:F85)</x:f>
        <x:v>0</x:v>
      </x:c>
      <x:c r="R86" s="192"/>
      <x:c r="S86" s="68"/>
      <x:c r="T86" s="68"/>
      <x:c r="U86" s="68"/>
      <x:c r="V86" s="69"/>
      <x:c r="W86" s="51"/>
      <x:c r="X86" s="51"/>
      <x:c r="Y86" s="51"/>
    </x:row>
    <x:row r="87" spans="1:26" x14ac:dyDescent="0.35">
      <x:c r="Q87" s="51"/>
      <x:c r="R87" s="51"/>
      <x:c r="S87" s="51"/>
      <x:c r="T87" s="51"/>
      <x:c r="U87" s="51"/>
      <x:c r="V87" s="51"/>
      <x:c r="W87" s="51"/>
      <x:c r="X87" s="51"/>
      <x:c r="Y87" s="51"/>
      <x:c r="Z87" s="51"/>
    </x:row>
    <x:row r="88" spans="1:26" x14ac:dyDescent="0.35">
      <x:c r="Q88" s="51"/>
      <x:c r="R88" s="51"/>
      <x:c r="S88" s="51"/>
      <x:c r="T88" s="51"/>
      <x:c r="U88" s="51"/>
      <x:c r="V88" s="51"/>
      <x:c r="W88" s="51"/>
      <x:c r="X88" s="51"/>
      <x:c r="Y88" s="51"/>
      <x:c r="Z88" s="51"/>
    </x:row>
    <x:row r="89" spans="1:26" ht="21" x14ac:dyDescent="0.5">
      <x:c r="A89" s="238" t="s">
        <x:v>71</x:v>
      </x:c>
      <x:c r="P89" s="222"/>
      <x:c r="R89" s="204" t="s">
        <x:v>778</x:v>
      </x:c>
      <x:c r="U89" s="51"/>
      <x:c r="V89" s="51"/>
      <x:c r="W89" s="51"/>
    </x:row>
    <x:row r="90" spans="1:26" ht="15" thickBot="1" x14ac:dyDescent="0.4">
      <x:c r="A90" s="23" t="s">
        <x:v>0</x:v>
      </x:c>
      <x:c r="B90" s="23" t="s">
        <x:v>1</x:v>
      </x:c>
      <x:c r="C90" s="23" t="s">
        <x:v>49</x:v>
      </x:c>
      <x:c r="D90" s="23" t="s">
        <x:v>2</x:v>
      </x:c>
      <x:c r="E90" s="23" t="s">
        <x:v>3</x:v>
      </x:c>
      <x:c r="F90" s="22" t="s">
        <x:v>189</x:v>
      </x:c>
      <x:c r="R90" s="205" t="s">
        <x:v>813</x:v>
      </x:c>
      <x:c r="S90" s="206" t="s">
        <x:v>810</x:v>
      </x:c>
      <x:c r="T90" s="207"/>
      <x:c r="U90" s="51"/>
      <x:c r="V90" s="51"/>
    </x:row>
    <x:row r="91" spans="1:26" ht="15" thickBot="1" x14ac:dyDescent="0.4">
      <x:c r="A91" t="s">
        <x:v>661</x:v>
      </x:c>
      <x:c r="B91">
        <x:f>ROW()</x:f>
        <x:v>91</x:v>
      </x:c>
      <x:c r="D91" s="16" t="s">
        <x:v>662</x:v>
      </x:c>
      <x:c r="F91" s="202">
        <x:f>H10-H11</x:f>
        <x:v>0</x:v>
      </x:c>
      <x:c r="P91" s="226"/>
      <x:c r="R91" s="208">
        <x:f>F24</x:f>
        <x:v>0</x:v>
      </x:c>
      <x:c r="S91" s="72" t="b">
        <x:f>(ROUND(R91,0)=ROUND(G63,0))</x:f>
        <x:v>1</x:v>
      </x:c>
      <x:c r="T91" s="209"/>
      <x:c r="V91" s="51"/>
    </x:row>
    <x:row r="92" spans="1:26" ht="15" thickBot="1" x14ac:dyDescent="0.4">
      <x:c r="A92" t="s">
        <x:v>661</x:v>
      </x:c>
      <x:c r="B92">
        <x:f>ROW()</x:f>
        <x:v>92</x:v>
      </x:c>
      <x:c r="D92" s="16" t="s">
        <x:v>76</x:v>
      </x:c>
      <x:c r="F92" s="202">
        <x:f>H11-H12</x:f>
        <x:v>0</x:v>
      </x:c>
      <x:c r="P92" s="222" t="s">
        <x:v>885</x:v>
      </x:c>
      <x:c r="Q92" s="73"/>
      <x:c r="V92" s="51"/>
    </x:row>
    <x:row r="93" spans="1:26" x14ac:dyDescent="0.35">
      <x:c r="P93" s="222" t="s">
        <x:v>886</x:v>
      </x:c>
      <x:c r="Q93" s="51"/>
      <x:c r="R93" s="204" t="s">
        <x:v>808</x:v>
      </x:c>
      <x:c r="V93" s="51"/>
      <x:c r="W93" s="51"/>
    </x:row>
    <x:row r="94" spans="1:26" x14ac:dyDescent="0.35">
      <x:c r="Q94" s="51"/>
      <x:c r="R94" s="205" t="s">
        <x:v>814</x:v>
      </x:c>
      <x:c r="S94" s="206" t="s">
        <x:v>811</x:v>
      </x:c>
      <x:c r="T94" s="207"/>
      <x:c r="V94" s="51"/>
      <x:c r="W94" s="51"/>
    </x:row>
    <x:row r="95" spans="1:26" x14ac:dyDescent="0.35">
      <x:c r="Q95" s="51"/>
      <x:c r="R95" s="210">
        <x:f>F25</x:f>
        <x:v>0</x:v>
      </x:c>
      <x:c r="S95" s="72" t="b">
        <x:f>(ROUND(R95,0)=ROUND(H63,0))</x:f>
        <x:v>1</x:v>
      </x:c>
      <x:c r="T95" s="209"/>
      <x:c r="V95" s="51"/>
      <x:c r="W95" s="51"/>
    </x:row>
    <x:row r="96" spans="1:26" x14ac:dyDescent="0.35">
      <x:c r="Q96" s="51"/>
      <x:c r="R96" s="51"/>
      <x:c r="S96" s="51"/>
      <x:c r="T96" s="51"/>
      <x:c r="V96" s="51"/>
      <x:c r="W96" s="51"/>
    </x:row>
    <x:row r="97" spans="16:23" x14ac:dyDescent="0.35">
      <x:c r="Q97" s="51"/>
      <x:c r="R97" s="204" t="s">
        <x:v>809</x:v>
      </x:c>
      <x:c r="S97" s="51"/>
      <x:c r="T97" s="51"/>
      <x:c r="V97" s="51"/>
      <x:c r="W97" s="51"/>
    </x:row>
    <x:row r="98" spans="16:23" x14ac:dyDescent="0.35">
      <x:c r="Q98" s="51"/>
      <x:c r="R98" s="205" t="s">
        <x:v>815</x:v>
      </x:c>
      <x:c r="S98" s="206" t="s">
        <x:v>812</x:v>
      </x:c>
      <x:c r="T98" s="207"/>
      <x:c r="V98" s="51"/>
      <x:c r="W98" s="51"/>
    </x:row>
    <x:row r="99" spans="16:23" x14ac:dyDescent="0.35">
      <x:c r="Q99" s="51"/>
      <x:c r="R99" s="210">
        <x:f>F26</x:f>
        <x:v>0</x:v>
      </x:c>
      <x:c r="S99" s="72" t="b">
        <x:f>(ROUND(R99,0)=ROUND(I63,0))</x:f>
        <x:v>1</x:v>
      </x:c>
      <x:c r="T99" s="209"/>
      <x:c r="V99" s="51"/>
      <x:c r="W99" s="51"/>
    </x:row>
    <x:row r="101" spans="16:23" x14ac:dyDescent="0.35">
      <x:c r="R101" s="204" t="s">
        <x:v>816</x:v>
      </x:c>
    </x:row>
    <x:row r="102" spans="16:23" x14ac:dyDescent="0.35">
      <x:c r="R102" s="205" t="s">
        <x:v>663</x:v>
      </x:c>
      <x:c r="S102" s="206" t="s">
        <x:v>723</x:v>
      </x:c>
      <x:c r="T102" s="207"/>
    </x:row>
    <x:row r="103" spans="16:23" x14ac:dyDescent="0.35">
      <x:c r="R103" s="210">
        <x:f>F27</x:f>
        <x:v>0</x:v>
      </x:c>
      <x:c r="S103" s="72" t="b">
        <x:f>(ROUND(R103,0)=ROUND(J63,0))</x:f>
        <x:v>1</x:v>
      </x:c>
      <x:c r="T103" s="209"/>
    </x:row>
    <x:row r="104" spans="16:23" x14ac:dyDescent="0.35">
      <x:c r="Q104" s="51"/>
      <x:c r="R104" s="51"/>
      <x:c r="S104" s="51"/>
      <x:c r="T104" s="51"/>
      <x:c r="V104" s="51"/>
      <x:c r="W104" s="51"/>
    </x:row>
    <x:row r="105" spans="16:23" x14ac:dyDescent="0.35">
      <x:c r="Q105" s="51"/>
      <x:c r="R105" s="204" t="s">
        <x:v>817</x:v>
      </x:c>
      <x:c r="V105" s="51"/>
      <x:c r="W105" s="51"/>
    </x:row>
    <x:row r="106" spans="16:23" x14ac:dyDescent="0.35">
      <x:c r="P106"/>
      <x:c r="Q106" s="51"/>
      <x:c r="R106" s="205" t="s">
        <x:v>722</x:v>
      </x:c>
      <x:c r="S106" s="206" t="s">
        <x:v>724</x:v>
      </x:c>
      <x:c r="T106" s="207"/>
      <x:c r="V106" s="51"/>
      <x:c r="W106" s="51"/>
    </x:row>
    <x:row r="107" spans="16:23" x14ac:dyDescent="0.35">
      <x:c r="P107"/>
      <x:c r="R107" s="210">
        <x:f>F29</x:f>
        <x:v>0</x:v>
      </x:c>
      <x:c r="S107" s="72" t="b">
        <x:f>(ROUND(R107,0)=ROUND(K63,0))</x:f>
        <x:v>1</x:v>
      </x:c>
      <x:c r="T107" s="209"/>
      <x:c r="V107" s="51"/>
      <x:c r="W107" s="51"/>
    </x:row>
    <x:row r="108" spans="16:23" x14ac:dyDescent="0.35">
      <x:c r="P108"/>
      <x:c r="Q108" s="51"/>
      <x:c r="R108" s="51"/>
      <x:c r="V108" s="51"/>
      <x:c r="W108" s="51"/>
    </x:row>
    <x:row r="109" spans="16:23" x14ac:dyDescent="0.35">
      <x:c r="P109"/>
      <x:c r="Q109" s="51"/>
      <x:c r="R109" s="51"/>
      <x:c r="V109" s="51"/>
      <x:c r="W109" s="51"/>
    </x:row>
    <x:row r="110" spans="16:23" x14ac:dyDescent="0.35">
      <x:c r="P110"/>
      <x:c r="Q110" s="51"/>
      <x:c r="R110" s="51"/>
      <x:c r="S110" s="51"/>
      <x:c r="T110" s="51"/>
      <x:c r="U110" s="51"/>
      <x:c r="V110" s="51"/>
      <x:c r="W110" s="51"/>
    </x:row>
    <x:row r="111" spans="16:23" x14ac:dyDescent="0.35">
      <x:c r="P111"/>
      <x:c r="Q111" s="51"/>
      <x:c r="R111" s="51"/>
      <x:c r="S111" s="51"/>
      <x:c r="T111" s="51"/>
      <x:c r="U111" s="51"/>
      <x:c r="V111" s="51"/>
      <x:c r="W111" s="51"/>
    </x:row>
    <x:row r="112" spans="16:23" x14ac:dyDescent="0.35">
      <x:c r="P112"/>
    </x:row>
    <x:row r="113" spans="16:16" x14ac:dyDescent="0.35">
      <x:c r="P113"/>
    </x:row>
  </x:sheetData>
  <x:phoneticPr fontId="15" type="noConversion"/>
  <x:conditionalFormatting sqref="G63">
    <x:cfRule type="expression" dxfId="8" priority="6">
      <x:formula>$S$91&lt;&gt;TRUE</x:formula>
    </x:cfRule>
  </x:conditionalFormatting>
  <x:conditionalFormatting sqref="H63">
    <x:cfRule type="expression" dxfId="7" priority="7">
      <x:formula>$S$95&lt;&gt;TRUE</x:formula>
    </x:cfRule>
  </x:conditionalFormatting>
  <x:conditionalFormatting sqref="I63">
    <x:cfRule type="expression" dxfId="6" priority="8">
      <x:formula>$S$99&lt;&gt;TRUE</x:formula>
    </x:cfRule>
  </x:conditionalFormatting>
  <x:conditionalFormatting sqref="J63">
    <x:cfRule type="expression" dxfId="5" priority="9">
      <x:formula>$S$103&lt;&gt;TRUE</x:formula>
    </x:cfRule>
  </x:conditionalFormatting>
  <x:conditionalFormatting sqref="K63">
    <x:cfRule type="expression" dxfId="4" priority="10">
      <x:formula>$S$107&lt;&gt;TRUE</x:formula>
    </x:cfRule>
  </x:conditionalFormatting>
  <x:dataValidations count="1">
    <x:dataValidation type="date" operator="greaterThan" allowBlank="1" showInputMessage="1" showErrorMessage="1" errorTitle="Date entry" error="Dates after 1 January 2011 accepted" promptTitle="Date entry" prompt=" " sqref="G19 G48 G2" xr:uid="{C42A96DF-7CA0-4B28-B419-688DD1DCB3A6}">
      <x:formula1>40544</x:formula1>
    </x:dataValidation>
  </x:dataValidations>
  <x:pageMargins left="0.25" right="0.25" top="0.75" bottom="0.75" header="0.3" footer="0.3"/>
  <x:pageSetup paperSize="9" scale="46" fitToHeight="0" orientation="landscape" r:id="rId1"/>
  <x:rowBreaks count="1" manualBreakCount="1">
    <x:brk id="46" max="11" man="1"/>
  </x:rowBreaks>
  <x:colBreaks count="1" manualBreakCount="1">
    <x:brk id="13" max="1048575" man="1"/>
  </x:colBreaks>
  <x:tableParts count="7">
    <x:tablePart r:id="rId2"/>
    <x:tablePart r:id="rId3"/>
    <x:tablePart r:id="rId4"/>
    <x:tablePart r:id="rId5"/>
    <x:tablePart r:id="rId6"/>
    <x:tablePart r:id="rId7"/>
    <x:tablePart r:id="rId8"/>
  </x:tableParts>
</x:worksheet>
</file>

<file path=xl/worksheets/sheet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6955E542-5FF9-4969-9EEA-48118BBBDB66}" mc:Ignorable="x14ac xr xr2 xr3">
  <x:sheetPr codeName="Sheet3">
    <x:pageSetUpPr fitToPage="1"/>
  </x:sheetPr>
  <x:dimension ref="A1:H37"/>
  <x:sheetViews>
    <x:sheetView showGridLines="0" view="pageBreakPreview" zoomScale="85" zoomScaleNormal="91" zoomScaleSheetLayoutView="85" workbookViewId="0">
      <x:selection activeCell="A34" sqref="A34"/>
    </x:sheetView>
  </x:sheetViews>
  <x:sheetFormatPr defaultRowHeight="14.5" x14ac:dyDescent="0.35"/>
  <x:cols>
    <x:col min="1" max="1" width="82" customWidth="1"/>
    <x:col min="2" max="2" width="11.54296875" customWidth="1"/>
    <x:col min="3" max="3" width="12.81640625" customWidth="1"/>
    <x:col min="4" max="4" width="66.1796875" customWidth="1"/>
    <x:col min="5" max="5" width="74.54296875" customWidth="1"/>
    <x:col min="6" max="6" width="16" customWidth="1"/>
    <x:col min="7" max="9" width="11.26953125" customWidth="1"/>
    <x:col min="10" max="13" width="12.26953125" customWidth="1"/>
  </x:cols>
  <x:sheetData>
    <x:row r="1" spans="1:8" ht="23.5" x14ac:dyDescent="0.35">
      <x:c r="A1" s="1" t="s">
        <x:v>93</x:v>
      </x:c>
      <x:c r="H1" s="226"/>
    </x:row>
    <x:row r="2" spans="1:8" ht="21" x14ac:dyDescent="0.5">
      <x:c r="A2" s="238" t="s">
        <x:v>77</x:v>
      </x:c>
      <x:c r="H2" s="226"/>
    </x:row>
    <x:row r="3" spans="1:8" ht="15.5" x14ac:dyDescent="0.35">
      <x:c r="A3" s="24" t="s">
        <x:v>0</x:v>
      </x:c>
      <x:c r="B3" s="24" t="s">
        <x:v>1</x:v>
      </x:c>
      <x:c r="C3" s="24" t="s">
        <x:v>49</x:v>
      </x:c>
      <x:c r="D3" s="24" t="s">
        <x:v>2</x:v>
      </x:c>
      <x:c r="E3" s="24" t="s">
        <x:v>3</x:v>
      </x:c>
      <x:c r="F3" s="130" t="s">
        <x:v>48</x:v>
      </x:c>
      <x:c r="G3" s="24"/>
      <x:c r="H3" s="226"/>
    </x:row>
    <x:row r="4" spans="1:8" x14ac:dyDescent="0.35">
      <x:c r="A4" t="s">
        <x:v>77</x:v>
      </x:c>
      <x:c r="B4">
        <x:f>ROW()</x:f>
        <x:v>4</x:v>
      </x:c>
      <x:c r="D4" s="16" t="s">
        <x:v>78</x:v>
      </x:c>
      <x:c r="E4" t="s">
        <x:v>33</x:v>
      </x:c>
      <x:c r="F4" s="136">
        <x:f>'S8.Billed Quantities+Revenues'!G41</x:f>
        <x:v>0</x:v>
      </x:c>
      <x:c r="H4" s="226" t="s">
        <x:v>338</x:v>
      </x:c>
    </x:row>
    <x:row r="5" spans="1:8" x14ac:dyDescent="0.35">
      <x:c r="A5" t="s">
        <x:v>77</x:v>
      </x:c>
      <x:c r="B5">
        <x:f>ROW()</x:f>
        <x:v>5</x:v>
      </x:c>
      <x:c r="C5" s="13" t="s">
        <x:v>95</x:v>
      </x:c>
      <x:c r="D5" t="s">
        <x:v>78</x:v>
      </x:c>
      <x:c r="E5" t="s">
        <x:v>314</x:v>
      </x:c>
      <x:c r="F5" s="135"/>
      <x:c r="H5" s="226"/>
    </x:row>
    <x:row r="6" spans="1:8" x14ac:dyDescent="0.35">
      <x:c r="A6" t="s">
        <x:v>77</x:v>
      </x:c>
      <x:c r="B6">
        <x:f>ROW()</x:f>
        <x:v>6</x:v>
      </x:c>
      <x:c r="C6" s="13" t="s">
        <x:v>95</x:v>
      </x:c>
      <x:c r="D6" t="s">
        <x:v>78</x:v>
      </x:c>
      <x:c r="E6" t="s">
        <x:v>315</x:v>
      </x:c>
      <x:c r="F6" s="135"/>
      <x:c r="H6" s="226"/>
    </x:row>
    <x:row r="7" spans="1:8" x14ac:dyDescent="0.35">
      <x:c r="A7" t="s">
        <x:v>77</x:v>
      </x:c>
      <x:c r="B7">
        <x:f>ROW()</x:f>
        <x:v>7</x:v>
      </x:c>
      <x:c r="C7" s="13"/>
      <x:c r="D7" s="16" t="s">
        <x:v>18</x:v>
      </x:c>
      <x:c r="F7" s="136">
        <x:f>F4+F5+F6</x:f>
        <x:v>0</x:v>
      </x:c>
      <x:c r="H7" s="226" t="s">
        <x:v>819</x:v>
      </x:c>
    </x:row>
    <x:row r="8" spans="1:8" x14ac:dyDescent="0.35">
      <x:c r="A8" t="s">
        <x:v>77</x:v>
      </x:c>
      <x:c r="B8">
        <x:f>ROW()</x:f>
        <x:v>8</x:v>
      </x:c>
      <x:c r="C8" s="13" t="s">
        <x:v>36</x:v>
      </x:c>
      <x:c r="D8" s="16" t="s">
        <x:v>79</x:v>
      </x:c>
      <x:c r="E8" t="s">
        <x:v>9</x:v>
      </x:c>
      <x:c r="F8" s="136">
        <x:f>'S6b.Actual Expenditure Opex'!F11</x:f>
        <x:v>0</x:v>
      </x:c>
      <x:c r="H8" s="226" t="s">
        <x:v>863</x:v>
      </x:c>
    </x:row>
    <x:row r="9" spans="1:8" x14ac:dyDescent="0.35">
      <x:c r="A9" t="s">
        <x:v>77</x:v>
      </x:c>
      <x:c r="B9">
        <x:f>ROW()</x:f>
        <x:v>9</x:v>
      </x:c>
      <x:c r="C9" s="13" t="s">
        <x:v>36</x:v>
      </x:c>
      <x:c r="D9" t="s">
        <x:v>79</x:v>
      </x:c>
      <x:c r="E9" t="s">
        <x:v>91</x:v>
      </x:c>
      <x:c r="F9" s="136">
        <x:f>F27</x:f>
        <x:v>0</x:v>
      </x:c>
      <x:c r="H9" s="226" t="s">
        <x:v>869</x:v>
      </x:c>
    </x:row>
    <x:row r="10" spans="1:8" x14ac:dyDescent="0.35">
      <x:c r="A10" t="s">
        <x:v>77</x:v>
      </x:c>
      <x:c r="B10">
        <x:f>ROW()</x:f>
        <x:v>10</x:v>
      </x:c>
      <x:c r="C10" s="13"/>
      <x:c r="D10" s="16" t="s">
        <x:v>80</x:v>
      </x:c>
      <x:c r="F10" s="136">
        <x:f>F7-F8-F9</x:f>
        <x:v>0</x:v>
      </x:c>
      <x:c r="H10" s="226" t="s">
        <x:v>842</x:v>
      </x:c>
    </x:row>
    <x:row r="11" spans="1:8" x14ac:dyDescent="0.35">
      <x:c r="A11" t="s">
        <x:v>77</x:v>
      </x:c>
      <x:c r="B11">
        <x:f>ROW()</x:f>
        <x:v>11</x:v>
      </x:c>
      <x:c r="C11" s="13" t="s">
        <x:v>36</x:v>
      </x:c>
      <x:c r="D11" t="s">
        <x:v>80</x:v>
      </x:c>
      <x:c r="E11" t="s">
        <x:v>14</x:v>
      </x:c>
      <x:c r="F11" s="136">
        <x:f>'S4.RAB Value (Rolled Forward)'!G79</x:f>
        <x:v>0</x:v>
      </x:c>
      <x:c r="H11" s="226" t="s">
        <x:v>864</x:v>
      </x:c>
    </x:row>
    <x:row r="12" spans="1:8" x14ac:dyDescent="0.35">
      <x:c r="A12" t="s">
        <x:v>77</x:v>
      </x:c>
      <x:c r="B12">
        <x:f>ROW()</x:f>
        <x:v>12</x:v>
      </x:c>
      <x:c r="C12" s="13" t="s">
        <x:v>95</x:v>
      </x:c>
      <x:c r="D12" t="s">
        <x:v>80</x:v>
      </x:c>
      <x:c r="E12" t="s">
        <x:v>15</x:v>
      </x:c>
      <x:c r="F12" s="136">
        <x:f>'S4.RAB Value (Rolled Forward)'!G46</x:f>
        <x:v>0</x:v>
      </x:c>
      <x:c r="H12" s="226" t="s">
        <x:v>865</x:v>
      </x:c>
    </x:row>
    <x:row r="13" spans="1:8" x14ac:dyDescent="0.35">
      <x:c r="A13" t="s">
        <x:v>77</x:v>
      </x:c>
      <x:c r="B13">
        <x:f>ROW()</x:f>
        <x:v>13</x:v>
      </x:c>
      <x:c r="C13" s="13"/>
      <x:c r="D13" s="16" t="s">
        <x:v>81</x:v>
      </x:c>
      <x:c r="F13" s="136">
        <x:f>F10-F11+F12</x:f>
        <x:v>0</x:v>
      </x:c>
      <x:c r="H13" s="226"/>
    </x:row>
    <x:row r="14" spans="1:8" x14ac:dyDescent="0.35">
      <x:c r="A14" t="s">
        <x:v>77</x:v>
      </x:c>
      <x:c r="B14">
        <x:f>ROW()</x:f>
        <x:v>14</x:v>
      </x:c>
      <x:c r="C14" s="13" t="s">
        <x:v>36</x:v>
      </x:c>
      <x:c r="D14" t="s">
        <x:v>81</x:v>
      </x:c>
      <x:c r="E14" t="s">
        <x:v>65</x:v>
      </x:c>
      <x:c r="F14" s="136">
        <x:f>'S5c.TCSD Allowance '!F20</x:f>
        <x:v>0</x:v>
      </x:c>
      <x:c r="H14" s="226" t="s">
        <x:v>866</x:v>
      </x:c>
    </x:row>
    <x:row r="15" spans="1:8" x14ac:dyDescent="0.35">
      <x:c r="A15" t="s">
        <x:v>77</x:v>
      </x:c>
      <x:c r="B15">
        <x:f>ROW()</x:f>
        <x:v>15</x:v>
      </x:c>
      <x:c r="C15" s="13" t="s">
        <x:v>36</x:v>
      </x:c>
      <x:c r="D15" t="s">
        <x:v>81</x:v>
      </x:c>
      <x:c r="E15" t="s">
        <x:v>16</x:v>
      </x:c>
      <x:c r="F15" s="136">
        <x:f>'S5a.Regulatory Tax Allowance'!F18</x:f>
        <x:v>0</x:v>
      </x:c>
      <x:c r="H15" s="226" t="s">
        <x:v>867</x:v>
      </x:c>
    </x:row>
    <x:row r="16" spans="1:8" x14ac:dyDescent="0.35">
      <x:c r="A16" t="s">
        <x:v>77</x:v>
      </x:c>
      <x:c r="B16">
        <x:f>ROW()</x:f>
        <x:v>16</x:v>
      </x:c>
      <x:c r="D16" s="16" t="s">
        <x:v>82</x:v>
      </x:c>
      <x:c r="F16" s="136">
        <x:f>F13-F14-F15</x:f>
        <x:v>0</x:v>
      </x:c>
      <x:c r="H16" s="226" t="s">
        <x:v>868</x:v>
      </x:c>
    </x:row>
    <x:row r="17" spans="1:8" x14ac:dyDescent="0.35">
      <x:c r="H17" s="226"/>
    </x:row>
    <x:row r="18" spans="1:8" x14ac:dyDescent="0.35">
      <x:c r="H18" s="226"/>
    </x:row>
    <x:row r="19" spans="1:8" ht="21" x14ac:dyDescent="0.5">
      <x:c r="A19" s="238" t="s">
        <x:v>483</x:v>
      </x:c>
      <x:c r="H19" s="226"/>
    </x:row>
    <x:row r="20" spans="1:8" ht="15.5" x14ac:dyDescent="0.35">
      <x:c r="A20" s="24" t="s">
        <x:v>0</x:v>
      </x:c>
      <x:c r="B20" s="24" t="s">
        <x:v>1</x:v>
      </x:c>
      <x:c r="C20" s="24" t="s">
        <x:v>49</x:v>
      </x:c>
      <x:c r="D20" s="24" t="s">
        <x:v>2</x:v>
      </x:c>
      <x:c r="E20" s="24" t="s">
        <x:v>3</x:v>
      </x:c>
      <x:c r="F20" s="27" t="s">
        <x:v>48</x:v>
      </x:c>
      <x:c r="H20" s="226"/>
    </x:row>
    <x:row r="21" spans="1:8" x14ac:dyDescent="0.35">
      <x:c r="A21" s="26" t="s">
        <x:v>83</x:v>
      </x:c>
      <x:c r="B21">
        <x:f>ROW()</x:f>
        <x:v>21</x:v>
      </x:c>
      <x:c r="D21" s="16" t="s">
        <x:v>84</x:v>
      </x:c>
      <x:c r="E21" t="s">
        <x:v>85</x:v>
      </x:c>
      <x:c r="F21" s="135"/>
      <x:c r="H21" s="226"/>
    </x:row>
    <x:row r="22" spans="1:8" x14ac:dyDescent="0.35">
      <x:c r="A22" s="26" t="s">
        <x:v>83</x:v>
      </x:c>
      <x:c r="B22">
        <x:f>ROW()</x:f>
        <x:v>22</x:v>
      </x:c>
      <x:c r="D22" t="s">
        <x:v>84</x:v>
      </x:c>
      <x:c r="E22" t="s">
        <x:v>86</x:v>
      </x:c>
      <x:c r="F22" s="135"/>
      <x:c r="H22" s="226"/>
    </x:row>
    <x:row r="23" spans="1:8" x14ac:dyDescent="0.35">
      <x:c r="A23" s="26" t="s">
        <x:v>83</x:v>
      </x:c>
      <x:c r="B23">
        <x:f>ROW()</x:f>
        <x:v>23</x:v>
      </x:c>
      <x:c r="D23" t="s">
        <x:v>84</x:v>
      </x:c>
      <x:c r="E23" t="s">
        <x:v>87</x:v>
      </x:c>
      <x:c r="F23" s="135"/>
      <x:c r="H23" s="226"/>
    </x:row>
    <x:row r="24" spans="1:8" x14ac:dyDescent="0.35">
      <x:c r="A24" s="26" t="s">
        <x:v>83</x:v>
      </x:c>
      <x:c r="B24">
        <x:f>ROW()</x:f>
        <x:v>24</x:v>
      </x:c>
      <x:c r="D24" t="s">
        <x:v>84</x:v>
      </x:c>
      <x:c r="E24" t="s">
        <x:v>316</x:v>
      </x:c>
      <x:c r="F24" s="135"/>
      <x:c r="H24" s="226"/>
    </x:row>
    <x:row r="25" spans="1:8" x14ac:dyDescent="0.35">
      <x:c r="A25" s="26" t="s">
        <x:v>83</x:v>
      </x:c>
      <x:c r="B25">
        <x:f>ROW()</x:f>
        <x:v>25</x:v>
      </x:c>
      <x:c r="D25" s="16" t="s">
        <x:v>88</x:v>
      </x:c>
      <x:c r="E25" t="s">
        <x:v>89</x:v>
      </x:c>
      <x:c r="F25" s="135"/>
      <x:c r="H25" s="226"/>
    </x:row>
    <x:row r="26" spans="1:8" x14ac:dyDescent="0.35">
      <x:c r="A26" s="26" t="s">
        <x:v>83</x:v>
      </x:c>
      <x:c r="B26">
        <x:f>ROW()</x:f>
        <x:v>26</x:v>
      </x:c>
      <x:c r="D26" t="s">
        <x:v>88</x:v>
      </x:c>
      <x:c r="E26" t="s">
        <x:v>90</x:v>
      </x:c>
      <x:c r="F26" s="135"/>
      <x:c r="H26" s="226"/>
    </x:row>
    <x:row r="27" spans="1:8" x14ac:dyDescent="0.35">
      <x:c r="A27" s="26" t="s">
        <x:v>83</x:v>
      </x:c>
      <x:c r="B27">
        <x:f>ROW()</x:f>
        <x:v>27</x:v>
      </x:c>
      <x:c r="D27" s="16" t="s">
        <x:v>91</x:v>
      </x:c>
      <x:c r="F27" s="136">
        <x:f>SUM(F21:F24,F25:F26)</x:f>
        <x:v>0</x:v>
      </x:c>
      <x:c r="H27" s="226" t="s">
        <x:v>834</x:v>
      </x:c>
    </x:row>
    <x:row r="30" spans="1:8" ht="21" x14ac:dyDescent="0.5">
      <x:c r="A30" s="238" t="s">
        <x:v>770</x:v>
      </x:c>
    </x:row>
    <x:row r="31" spans="1:8" ht="15.5" x14ac:dyDescent="0.35">
      <x:c r="A31" s="24" t="s">
        <x:v>0</x:v>
      </x:c>
      <x:c r="B31" s="24" t="s">
        <x:v>1</x:v>
      </x:c>
      <x:c r="C31" s="24" t="s">
        <x:v>49</x:v>
      </x:c>
      <x:c r="D31" s="24" t="s">
        <x:v>2</x:v>
      </x:c>
      <x:c r="E31" s="24" t="s">
        <x:v>3</x:v>
      </x:c>
      <x:c r="F31" s="27" t="s">
        <x:v>48</x:v>
      </x:c>
    </x:row>
    <x:row r="32" spans="1:8" x14ac:dyDescent="0.35">
      <x:c r="A32" t="s">
        <x:v>770</x:v>
      </x:c>
      <x:c r="B32">
        <x:f>ROW()</x:f>
        <x:v>32</x:v>
      </x:c>
      <x:c r="D32" t="s">
        <x:v>317</x:v>
      </x:c>
      <x:c r="F32" s="161"/>
    </x:row>
    <x:row r="33" spans="1:6" x14ac:dyDescent="0.35">
      <x:c r="A33" s="35" t="s">
        <x:v>710</x:v>
      </x:c>
    </x:row>
    <x:row r="35" spans="1:6" ht="21" x14ac:dyDescent="0.5">
      <x:c r="A35" s="238" t="s">
        <x:v>92</x:v>
      </x:c>
    </x:row>
    <x:row r="36" spans="1:6" ht="15.5" x14ac:dyDescent="0.35">
      <x:c r="A36" s="24" t="s">
        <x:v>0</x:v>
      </x:c>
      <x:c r="B36" s="24" t="s">
        <x:v>1</x:v>
      </x:c>
      <x:c r="C36" s="24" t="s">
        <x:v>49</x:v>
      </x:c>
      <x:c r="D36" s="24" t="s">
        <x:v>2</x:v>
      </x:c>
      <x:c r="E36" s="24" t="s">
        <x:v>3</x:v>
      </x:c>
      <x:c r="F36" s="27" t="s">
        <x:v>48</x:v>
      </x:c>
    </x:row>
    <x:row r="37" spans="1:6" x14ac:dyDescent="0.35">
      <x:c r="A37" t="s">
        <x:v>92</x:v>
      </x:c>
      <x:c r="B37">
        <x:f>ROW()</x:f>
        <x:v>37</x:v>
      </x:c>
      <x:c r="D37" t="s">
        <x:v>318</x:v>
      </x:c>
      <x:c r="F37" s="156"/>
    </x:row>
  </x:sheetData>
  <x:dataValidations count="1">
    <x:dataValidation allowBlank="1" showInputMessage="1" showErrorMessage="1" prompt="Please enter text" sqref="F1" xr:uid="{CBBF7BA3-F9B6-4223-9712-9EA2C18C725E}"/>
  </x:dataValidations>
  <x:pageMargins left="0.25" right="0.25" top="0.75" bottom="0.75" header="0.3" footer="0.3"/>
  <x:pageSetup paperSize="9" scale="54" fitToHeight="0" orientation="landscape" r:id="rId1"/>
  <x:colBreaks count="1" manualBreakCount="1">
    <x:brk id="7" max="1048575" man="1"/>
  </x:colBreaks>
  <x:tableParts count="4">
    <x:tablePart r:id="rId2"/>
    <x:tablePart r:id="rId3"/>
    <x:tablePart r:id="rId4"/>
    <x:tablePart r:id="rId5"/>
  </x:tableParts>
</x:worksheet>
</file>

<file path=xl/worksheets/sheet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AB26C4F5-8C54-40F8-BF63-87CE09DB9A35}" mc:Ignorable="x14ac xr xr2 xr3">
  <x:sheetPr codeName="Sheet4">
    <x:pageSetUpPr fitToPage="1"/>
  </x:sheetPr>
  <x:dimension ref="A1:T106"/>
  <x:sheetViews>
    <x:sheetView showGridLines="0" view="pageBreakPreview" topLeftCell="A9" zoomScale="80" zoomScaleNormal="106" zoomScaleSheetLayoutView="80" workbookViewId="0">
      <x:selection activeCell="E33" sqref="E33"/>
    </x:sheetView>
  </x:sheetViews>
  <x:sheetFormatPr defaultRowHeight="14.5" x14ac:dyDescent="0.35"/>
  <x:cols>
    <x:col min="1" max="1" width="53.54296875" customWidth="1"/>
    <x:col min="2" max="2" width="9.54296875" customWidth="1"/>
    <x:col min="3" max="3" width="15.81640625" customWidth="1"/>
    <x:col min="4" max="4" width="63.453125" customWidth="1"/>
    <x:col min="5" max="5" width="41.7265625" customWidth="1"/>
    <x:col min="6" max="6" width="27.7265625" customWidth="1"/>
    <x:col min="7" max="7" width="33.7265625" customWidth="1"/>
    <x:col min="8" max="8" width="31.453125" customWidth="1"/>
    <x:col min="9" max="11" width="21.26953125" customWidth="1"/>
    <x:col min="12" max="13" width="21.26953125" style="34" customWidth="1"/>
    <x:col min="14" max="15" width="21.26953125" customWidth="1"/>
    <x:col min="16" max="17" width="9.1796875" customWidth="1"/>
    <x:col min="19" max="19" width="32.453125" customWidth="1"/>
    <x:col min="20" max="20" width="31.26953125" customWidth="1"/>
    <x:col min="21" max="21" width="37.26953125" customWidth="1"/>
  </x:cols>
  <x:sheetData>
    <x:row r="1" spans="1:19" ht="23.5" x14ac:dyDescent="0.35">
      <x:c r="A1" s="1" t="s">
        <x:v>134</x:v>
      </x:c>
      <x:c r="L1" s="226"/>
    </x:row>
    <x:row r="2" spans="1:19" ht="21" x14ac:dyDescent="0.5">
      <x:c r="A2" s="238" t="s">
        <x:v>484</x:v>
      </x:c>
      <x:c r="L2" s="226"/>
    </x:row>
    <x:row r="3" spans="1:19" ht="43.5" x14ac:dyDescent="0.35">
      <x:c r="A3" s="23" t="s">
        <x:v>0</x:v>
      </x:c>
      <x:c r="B3" s="23" t="s">
        <x:v>1</x:v>
      </x:c>
      <x:c r="C3" s="23" t="s">
        <x:v>49</x:v>
      </x:c>
      <x:c r="D3" s="23" t="s">
        <x:v>2</x:v>
      </x:c>
      <x:c r="E3" s="23" t="s">
        <x:v>3</x:v>
      </x:c>
      <x:c r="F3" s="22" t="s">
        <x:v>96</x:v>
      </x:c>
      <x:c r="G3" s="22" t="s">
        <x:v>787</x:v>
      </x:c>
      <x:c r="H3" s="22" t="s">
        <x:v>788</x:v>
      </x:c>
      <x:c r="I3" s="22" t="s">
        <x:v>789</x:v>
      </x:c>
      <x:c r="J3" s="22" t="s">
        <x:v>790</x:v>
      </x:c>
      <x:c r="L3" s="226"/>
      <x:c r="Q3" s="224" t="s">
        <x:v>848</x:v>
      </x:c>
    </x:row>
    <x:row r="4" spans="1:19" x14ac:dyDescent="0.35">
      <x:c r="A4" s="26" t="s">
        <x:v>484</x:v>
      </x:c>
      <x:c r="B4" s="26">
        <x:f>ROW()</x:f>
        <x:v>4</x:v>
      </x:c>
      <x:c r="C4" s="26"/>
      <x:c r="D4" s="25" t="s">
        <x:v>31</x:v>
      </x:c>
      <x:c r="E4" s="26"/>
      <x:c r="F4" s="95"/>
      <x:c r="G4" s="97">
        <x:f>F11</x:f>
        <x:v>0</x:v>
      </x:c>
      <x:c r="H4" s="97">
        <x:f>G11</x:f>
        <x:v>0</x:v>
      </x:c>
      <x:c r="I4" s="97">
        <x:f>H11</x:f>
        <x:v>0</x:v>
      </x:c>
      <x:c r="J4" s="97">
        <x:f>I11</x:f>
        <x:v>0</x:v>
      </x:c>
      <x:c r="N4" s="52"/>
      <x:c r="P4" s="53"/>
      <x:c r="Q4" s="226" t="s">
        <x:v>850</x:v>
      </x:c>
      <x:c r="S4" s="224" t="s">
        <x:v>892</x:v>
      </x:c>
    </x:row>
    <x:row r="5" spans="1:19" x14ac:dyDescent="0.35">
      <x:c r="A5" s="26" t="s">
        <x:v>484</x:v>
      </x:c>
      <x:c r="B5" s="26">
        <x:f>ROW()</x:f>
        <x:v>5</x:v>
      </x:c>
      <x:c r="C5" s="13" t="s">
        <x:v>36</x:v>
      </x:c>
      <x:c r="D5" s="16" t="s">
        <x:v>14</x:v>
      </x:c>
      <x:c r="F5" s="95"/>
      <x:c r="G5" s="95"/>
      <x:c r="H5" s="95"/>
      <x:c r="I5" s="95"/>
      <x:c r="J5" s="97">
        <x:f>G17</x:f>
        <x:v>0</x:v>
      </x:c>
      <x:c r="N5" s="52"/>
      <x:c r="P5" s="53"/>
      <x:c r="Q5" s="224" t="s">
        <x:v>851</x:v>
      </x:c>
      <x:c r="S5" s="226" t="s">
        <x:v>893</x:v>
      </x:c>
    </x:row>
    <x:row r="6" spans="1:19" x14ac:dyDescent="0.35">
      <x:c r="A6" s="26" t="s">
        <x:v>484</x:v>
      </x:c>
      <x:c r="B6" s="26">
        <x:f>ROW()</x:f>
        <x:v>6</x:v>
      </x:c>
      <x:c r="C6" s="13" t="s">
        <x:v>95</x:v>
      </x:c>
      <x:c r="D6" s="16" t="s">
        <x:v>15</x:v>
      </x:c>
      <x:c r="F6" s="95"/>
      <x:c r="G6" s="95"/>
      <x:c r="H6" s="95"/>
      <x:c r="I6" s="95"/>
      <x:c r="J6" s="97">
        <x:f>G18</x:f>
        <x:v>0</x:v>
      </x:c>
      <x:c r="N6" s="52"/>
      <x:c r="P6" s="53"/>
      <x:c r="Q6" s="224" t="s">
        <x:v>852</x:v>
      </x:c>
      <x:c r="S6" s="224" t="s">
        <x:v>894</x:v>
      </x:c>
    </x:row>
    <x:row r="7" spans="1:19" x14ac:dyDescent="0.35">
      <x:c r="A7" s="26" t="s">
        <x:v>484</x:v>
      </x:c>
      <x:c r="B7" s="26">
        <x:f>ROW()</x:f>
        <x:v>7</x:v>
      </x:c>
      <x:c r="C7" s="13" t="s">
        <x:v>95</x:v>
      </x:c>
      <x:c r="D7" s="16" t="s">
        <x:v>319</x:v>
      </x:c>
      <x:c r="F7" s="95"/>
      <x:c r="G7" s="95"/>
      <x:c r="H7" s="95"/>
      <x:c r="I7" s="95"/>
      <x:c r="J7" s="97">
        <x:f>G24</x:f>
        <x:v>0</x:v>
      </x:c>
      <x:c r="N7" s="52"/>
      <x:c r="P7" s="53"/>
      <x:c r="Q7" s="224" t="s">
        <x:v>853</x:v>
      </x:c>
      <x:c r="S7" s="224" t="s">
        <x:v>895</x:v>
      </x:c>
    </x:row>
    <x:row r="8" spans="1:19" x14ac:dyDescent="0.35">
      <x:c r="A8" s="26" t="s">
        <x:v>484</x:v>
      </x:c>
      <x:c r="B8" s="26">
        <x:f>ROW()</x:f>
        <x:v>8</x:v>
      </x:c>
      <x:c r="C8" s="13" t="s">
        <x:v>36</x:v>
      </x:c>
      <x:c r="D8" s="16" t="s">
        <x:v>37</x:v>
      </x:c>
      <x:c r="F8" s="95"/>
      <x:c r="G8" s="95"/>
      <x:c r="H8" s="95"/>
      <x:c r="I8" s="95"/>
      <x:c r="J8" s="97">
        <x:f>G28</x:f>
        <x:v>0</x:v>
      </x:c>
      <x:c r="N8" s="52"/>
      <x:c r="P8" s="53"/>
      <x:c r="Q8" s="226" t="s">
        <x:v>854</x:v>
      </x:c>
      <x:c r="S8" s="224" t="s">
        <x:v>896</x:v>
      </x:c>
    </x:row>
    <x:row r="9" spans="1:19" x14ac:dyDescent="0.35">
      <x:c r="A9" s="26" t="s">
        <x:v>484</x:v>
      </x:c>
      <x:c r="B9" s="26">
        <x:f>ROW()</x:f>
        <x:v>9</x:v>
      </x:c>
      <x:c r="C9" s="13" t="s">
        <x:v>95</x:v>
      </x:c>
      <x:c r="D9" s="16" t="s">
        <x:v>43</x:v>
      </x:c>
      <x:c r="F9" s="95"/>
      <x:c r="G9" s="95"/>
      <x:c r="H9" s="95"/>
      <x:c r="I9" s="95"/>
      <x:c r="J9" s="97">
        <x:f>G29</x:f>
        <x:v>0</x:v>
      </x:c>
      <x:c r="N9" s="52"/>
      <x:c r="P9" s="53"/>
      <x:c r="Q9" s="224" t="s">
        <x:v>855</x:v>
      </x:c>
      <x:c r="S9" s="224" t="s">
        <x:v>897</x:v>
      </x:c>
    </x:row>
    <x:row r="10" spans="1:19" ht="15" thickBot="1" x14ac:dyDescent="0.4">
      <x:c r="A10" s="26" t="s">
        <x:v>484</x:v>
      </x:c>
      <x:c r="B10" s="26">
        <x:f>ROW()</x:f>
        <x:v>10</x:v>
      </x:c>
      <x:c r="C10" s="13" t="s">
        <x:v>95</x:v>
      </x:c>
      <x:c r="D10" s="16" t="s">
        <x:v>42</x:v>
      </x:c>
      <x:c r="F10" s="95"/>
      <x:c r="G10" s="95"/>
      <x:c r="H10" s="95"/>
      <x:c r="I10" s="95"/>
      <x:c r="J10" s="97">
        <x:f>G30</x:f>
        <x:v>0</x:v>
      </x:c>
      <x:c r="N10" s="52"/>
      <x:c r="P10" s="53"/>
      <x:c r="Q10" s="224" t="s">
        <x:v>842</x:v>
      </x:c>
      <x:c r="S10" s="224" t="s">
        <x:v>898</x:v>
      </x:c>
    </x:row>
    <x:row r="11" spans="1:19" ht="15" thickBot="1" x14ac:dyDescent="0.4">
      <x:c r="A11" s="26" t="s">
        <x:v>484</x:v>
      </x:c>
      <x:c r="B11" s="26">
        <x:f>ROW()</x:f>
        <x:v>11</x:v>
      </x:c>
      <x:c r="D11" s="16" t="s">
        <x:v>320</x:v>
      </x:c>
      <x:c r="F11" s="215">
        <x:f>F4-F5+F6+F7-F8+F9+F10</x:f>
        <x:v>0</x:v>
      </x:c>
      <x:c r="G11" s="215">
        <x:f>G4-G5+G6+G7-G8+G9+G10</x:f>
        <x:v>0</x:v>
      </x:c>
      <x:c r="H11" s="215">
        <x:f>H4-H5+H6+H7-H8+H9+H10</x:f>
        <x:v>0</x:v>
      </x:c>
      <x:c r="I11" s="215">
        <x:f>I4-I5+I6+I7-I8+I9+I10</x:f>
        <x:v>0</x:v>
      </x:c>
      <x:c r="J11" s="215">
        <x:f>J4-J5+J6+J7-J8+J9+J10</x:f>
        <x:v>0</x:v>
      </x:c>
      <x:c r="N11" s="52"/>
      <x:c r="Q11" s="226"/>
      <x:c r="S11" s="52"/>
    </x:row>
    <x:row r="12" spans="1:19" x14ac:dyDescent="0.35">
      <x:c r="Q12" s="226"/>
      <x:c r="S12" s="34"/>
    </x:row>
    <x:row r="13" spans="1:19" x14ac:dyDescent="0.35">
      <x:c r="Q13" s="226"/>
      <x:c r="S13" s="34"/>
    </x:row>
    <x:row r="14" spans="1:19" ht="21" x14ac:dyDescent="0.5">
      <x:c r="A14" s="238" t="s">
        <x:v>771</x:v>
      </x:c>
      <x:c r="Q14" s="226"/>
      <x:c r="S14" s="34"/>
    </x:row>
    <x:row r="15" spans="1:19" ht="29" x14ac:dyDescent="0.35">
      <x:c r="A15" s="23" t="s">
        <x:v>0</x:v>
      </x:c>
      <x:c r="B15" s="23" t="s">
        <x:v>1</x:v>
      </x:c>
      <x:c r="C15" s="23" t="s">
        <x:v>49</x:v>
      </x:c>
      <x:c r="D15" s="23" t="s">
        <x:v>2</x:v>
      </x:c>
      <x:c r="E15" s="23" t="s">
        <x:v>3</x:v>
      </x:c>
      <x:c r="F15" s="30" t="s">
        <x:v>98</x:v>
      </x:c>
      <x:c r="G15" s="22" t="s">
        <x:v>99</x:v>
      </x:c>
      <x:c r="Q15" s="226" t="s">
        <x:v>856</x:v>
      </x:c>
      <x:c r="S15" s="34"/>
    </x:row>
    <x:row r="16" spans="1:19" ht="15" thickBot="1" x14ac:dyDescent="0.4">
      <x:c r="A16" s="26" t="s">
        <x:v>771</x:v>
      </x:c>
      <x:c r="B16">
        <x:f>ROW()</x:f>
        <x:v>16</x:v>
      </x:c>
      <x:c r="D16" s="16" t="s">
        <x:v>97</x:v>
      </x:c>
      <x:c r="F16" s="135"/>
      <x:c r="G16" s="136">
        <x:f>J4</x:f>
        <x:v>0</x:v>
      </x:c>
      <x:c r="I16" s="52"/>
      <x:c r="K16" s="53"/>
      <x:c r="Q16" s="226" t="s">
        <x:v>857</x:v>
      </x:c>
      <x:c r="S16" s="34" t="s">
        <x:v>859</x:v>
      </x:c>
    </x:row>
    <x:row r="17" spans="1:17" ht="15" thickBot="1" x14ac:dyDescent="0.4">
      <x:c r="A17" s="26" t="s">
        <x:v>771</x:v>
      </x:c>
      <x:c r="B17">
        <x:f>ROW()</x:f>
        <x:v>17</x:v>
      </x:c>
      <x:c r="C17" s="290" t="s">
        <x:v>36</x:v>
      </x:c>
      <x:c r="D17" s="16" t="s">
        <x:v>14</x:v>
      </x:c>
      <x:c r="F17" s="217">
        <x:f>F79</x:f>
        <x:v>0</x:v>
      </x:c>
      <x:c r="G17" s="217">
        <x:f>G79</x:f>
        <x:v>0</x:v>
      </x:c>
      <x:c r="I17" s="52"/>
      <x:c r="Q17" s="226" t="s">
        <x:v>858</x:v>
      </x:c>
    </x:row>
    <x:row r="18" spans="1:17" ht="15" thickBot="1" x14ac:dyDescent="0.4">
      <x:c r="A18" s="26" t="s">
        <x:v>771</x:v>
      </x:c>
      <x:c r="B18">
        <x:f>ROW()</x:f>
        <x:v>18</x:v>
      </x:c>
      <x:c r="C18" s="290" t="s">
        <x:v>95</x:v>
      </x:c>
      <x:c r="D18" s="16" t="s">
        <x:v>15</x:v>
      </x:c>
      <x:c r="F18" s="217">
        <x:f>F46</x:f>
        <x:v>0</x:v>
      </x:c>
      <x:c r="G18" s="217">
        <x:f>G46</x:f>
        <x:v>0</x:v>
      </x:c>
      <x:c r="I18" s="52"/>
      <x:c r="Q18" s="226"/>
    </x:row>
    <x:row r="19" spans="1:17" x14ac:dyDescent="0.35">
      <x:c r="A19" s="26" t="s">
        <x:v>771</x:v>
      </x:c>
      <x:c r="B19">
        <x:f>ROW()</x:f>
        <x:v>19</x:v>
      </x:c>
      <x:c r="C19" s="13"/>
      <x:c r="D19" t="s">
        <x:v>321</x:v>
      </x:c>
      <x:c r="E19" t="s">
        <x:v>713</x:v>
      </x:c>
      <x:c r="F19" s="135"/>
      <x:c r="G19" s="135"/>
      <x:c r="I19" s="13"/>
      <x:c r="Q19" s="226"/>
    </x:row>
    <x:row r="20" spans="1:17" x14ac:dyDescent="0.35">
      <x:c r="A20" s="26" t="s">
        <x:v>771</x:v>
      </x:c>
      <x:c r="B20">
        <x:f>ROW()</x:f>
        <x:v>20</x:v>
      </x:c>
      <x:c r="D20" t="s">
        <x:v>119</x:v>
      </x:c>
      <x:c r="E20" t="s">
        <x:v>714</x:v>
      </x:c>
      <x:c r="F20" s="135"/>
      <x:c r="G20" s="135"/>
      <x:c r="I20" s="13"/>
      <x:c r="Q20" s="226"/>
    </x:row>
    <x:row r="21" spans="1:17" x14ac:dyDescent="0.35">
      <x:c r="A21" s="26" t="s">
        <x:v>771</x:v>
      </x:c>
      <x:c r="B21">
        <x:f>ROW()</x:f>
        <x:v>21</x:v>
      </x:c>
      <x:c r="D21" t="s">
        <x:v>715</x:v>
      </x:c>
      <x:c r="E21" t="s">
        <x:v>714</x:v>
      </x:c>
      <x:c r="F21" s="135"/>
      <x:c r="G21" s="135"/>
      <x:c r="I21" s="13"/>
      <x:c r="Q21" s="226"/>
    </x:row>
    <x:row r="22" spans="1:17" x14ac:dyDescent="0.35">
      <x:c r="A22" s="26" t="s">
        <x:v>771</x:v>
      </x:c>
      <x:c r="B22">
        <x:f>ROW()</x:f>
        <x:v>22</x:v>
      </x:c>
      <x:c r="D22" t="s">
        <x:v>322</x:v>
      </x:c>
      <x:c r="F22" s="135"/>
      <x:c r="G22" s="135"/>
      <x:c r="I22" s="13"/>
      <x:c r="Q22" s="226"/>
    </x:row>
    <x:row r="23" spans="1:17" ht="15" thickBot="1" x14ac:dyDescent="0.4">
      <x:c r="A23" s="26" t="s">
        <x:v>771</x:v>
      </x:c>
      <x:c r="B23">
        <x:f>ROW()</x:f>
        <x:v>23</x:v>
      </x:c>
      <x:c r="D23" t="s">
        <x:v>323</x:v>
      </x:c>
      <x:c r="F23" s="135"/>
      <x:c r="G23" s="135"/>
      <x:c r="I23" s="13"/>
      <x:c r="Q23" s="226" t="s">
        <x:v>840</x:v>
      </x:c>
    </x:row>
    <x:row r="24" spans="1:17" ht="15" thickBot="1" x14ac:dyDescent="0.4">
      <x:c r="A24" s="26" t="s">
        <x:v>771</x:v>
      </x:c>
      <x:c r="B24">
        <x:f>ROW()</x:f>
        <x:v>24</x:v>
      </x:c>
      <x:c r="C24" s="13" t="s">
        <x:v>741</x:v>
      </x:c>
      <x:c r="D24" s="16" t="s">
        <x:v>35</x:v>
      </x:c>
      <x:c r="F24" s="217">
        <x:f>SUM(F19:F23)</x:f>
        <x:v>0</x:v>
      </x:c>
      <x:c r="G24" s="217">
        <x:f>SUM(G19:G23)</x:f>
        <x:v>0</x:v>
      </x:c>
      <x:c r="I24" s="52"/>
      <x:c r="Q24" s="226"/>
    </x:row>
    <x:row r="25" spans="1:17" x14ac:dyDescent="0.35">
      <x:c r="A25" s="26" t="s">
        <x:v>771</x:v>
      </x:c>
      <x:c r="B25">
        <x:f>ROW()</x:f>
        <x:v>25</x:v>
      </x:c>
      <x:c r="D25" t="s">
        <x:v>100</x:v>
      </x:c>
      <x:c r="F25" s="135"/>
      <x:c r="G25" s="135"/>
      <x:c r="Q25" s="226"/>
    </x:row>
    <x:row r="26" spans="1:17" x14ac:dyDescent="0.35">
      <x:c r="A26" s="26" t="s">
        <x:v>771</x:v>
      </x:c>
      <x:c r="B26">
        <x:f>ROW()</x:f>
        <x:v>26</x:v>
      </x:c>
      <x:c r="D26" t="s">
        <x:v>101</x:v>
      </x:c>
      <x:c r="F26" s="135"/>
      <x:c r="G26" s="135"/>
      <x:c r="Q26" s="226"/>
    </x:row>
    <x:row r="27" spans="1:17" ht="15" thickBot="1" x14ac:dyDescent="0.4">
      <x:c r="A27" s="26" t="s">
        <x:v>771</x:v>
      </x:c>
      <x:c r="B27">
        <x:f>ROW()</x:f>
        <x:v>27</x:v>
      </x:c>
      <x:c r="D27" t="s">
        <x:v>102</x:v>
      </x:c>
      <x:c r="F27" s="135"/>
      <x:c r="G27" s="135"/>
      <x:c r="Q27" s="226" t="s">
        <x:v>834</x:v>
      </x:c>
    </x:row>
    <x:row r="28" spans="1:17" ht="15" thickBot="1" x14ac:dyDescent="0.4">
      <x:c r="A28" s="26" t="s">
        <x:v>771</x:v>
      </x:c>
      <x:c r="B28">
        <x:f>ROW()</x:f>
        <x:v>28</x:v>
      </x:c>
      <x:c r="C28" s="13" t="s">
        <x:v>36</x:v>
      </x:c>
      <x:c r="D28" s="16" t="s">
        <x:v>37</x:v>
      </x:c>
      <x:c r="F28" s="217">
        <x:f>SUM(F25:F27)</x:f>
        <x:v>0</x:v>
      </x:c>
      <x:c r="G28" s="217">
        <x:f>SUM(G25:G27)</x:f>
        <x:v>0</x:v>
      </x:c>
      <x:c r="I28" s="52"/>
      <x:c r="Q28" s="226" t="s">
        <x:v>828</x:v>
      </x:c>
    </x:row>
    <x:row r="29" spans="1:17" ht="15" thickBot="1" x14ac:dyDescent="0.4">
      <x:c r="A29" s="26" t="s">
        <x:v>771</x:v>
      </x:c>
      <x:c r="B29">
        <x:f>ROW()</x:f>
        <x:v>29</x:v>
      </x:c>
      <x:c r="C29" s="13" t="s">
        <x:v>95</x:v>
      </x:c>
      <x:c r="D29" s="16" t="s">
        <x:v>43</x:v>
      </x:c>
      <x:c r="F29" s="135"/>
      <x:c r="G29" s="135"/>
      <x:c r="I29" s="52"/>
      <x:c r="Q29" s="226" t="s">
        <x:v>829</x:v>
      </x:c>
    </x:row>
    <x:row r="30" spans="1:17" ht="15" thickBot="1" x14ac:dyDescent="0.4">
      <x:c r="A30" s="26" t="s">
        <x:v>771</x:v>
      </x:c>
      <x:c r="B30">
        <x:f>ROW()</x:f>
        <x:v>30</x:v>
      </x:c>
      <x:c r="C30" s="13" t="s">
        <x:v>95</x:v>
      </x:c>
      <x:c r="D30" s="16" t="s">
        <x:v>42</x:v>
      </x:c>
      <x:c r="F30" s="184"/>
      <x:c r="G30" s="217">
        <x:f>G31-(G16-G17+G18+G24-G28+G29)</x:f>
        <x:v>0</x:v>
      </x:c>
      <x:c r="I30" s="52"/>
      <x:c r="Q30" s="226" t="s">
        <x:v>860</x:v>
      </x:c>
    </x:row>
    <x:row r="31" spans="1:17" ht="15" customHeight="1" thickBot="1" x14ac:dyDescent="0.4">
      <x:c r="A31" s="26" t="s">
        <x:v>771</x:v>
      </x:c>
      <x:c r="B31">
        <x:f>ROW()</x:f>
        <x:v>31</x:v>
      </x:c>
      <x:c r="D31" s="16" t="s">
        <x:v>41</x:v>
      </x:c>
      <x:c r="F31" s="217">
        <x:f>F16-F17+F18+F24-F28+F29</x:f>
        <x:v>0</x:v>
      </x:c>
      <x:c r="G31" s="217">
        <x:f>'S5e.Asset Allocations'!F27</x:f>
        <x:v>0</x:v>
      </x:c>
      <x:c r="I31" s="52"/>
      <x:c r="Q31" s="226"/>
    </x:row>
    <x:row r="32" spans="1:17" x14ac:dyDescent="0.35">
      <x:c r="A32" s="35" t="s">
        <x:v>936</x:v>
      </x:c>
      <x:c r="F32" s="282"/>
      <x:c r="G32" s="282"/>
      <x:c r="Q32" s="226"/>
    </x:row>
    <x:row r="33" spans="1:17" x14ac:dyDescent="0.35">
      <x:c r="Q33" s="226"/>
    </x:row>
    <x:row r="34" spans="1:17" x14ac:dyDescent="0.35">
      <x:c r="Q34" s="226"/>
    </x:row>
    <x:row r="35" spans="1:17" ht="21" x14ac:dyDescent="0.5">
      <x:c r="A35" s="238" t="s">
        <x:v>104</x:v>
      </x:c>
      <x:c r="Q35" s="226"/>
    </x:row>
    <x:row r="36" spans="1:17" ht="22" customHeight="1" x14ac:dyDescent="0.35">
      <x:c r="A36" s="23" t="s">
        <x:v>0</x:v>
      </x:c>
      <x:c r="B36" s="23" t="s">
        <x:v>1</x:v>
      </x:c>
      <x:c r="C36" s="23" t="s">
        <x:v>49</x:v>
      </x:c>
      <x:c r="D36" s="23" t="s">
        <x:v>2</x:v>
      </x:c>
      <x:c r="E36" s="23" t="s">
        <x:v>757</x:v>
      </x:c>
      <x:c r="F36" s="30" t="s">
        <x:v>792</x:v>
      </x:c>
      <x:c r="Q36" s="226" t="s">
        <x:v>779</x:v>
      </x:c>
    </x:row>
    <x:row r="37" spans="1:17" ht="15" x14ac:dyDescent="0.4">
      <x:c r="A37" s="26" t="s">
        <x:v>104</x:v>
      </x:c>
      <x:c r="B37">
        <x:f>ROW()</x:f>
        <x:v>37</x:v>
      </x:c>
      <x:c r="D37" t="s">
        <x:v>105</x:v>
      </x:c>
      <x:c r="E37" t="s">
        <x:v>791</x:v>
      </x:c>
      <x:c r="F37" s="135"/>
      <x:c r="Q37" s="226" t="s">
        <x:v>779</x:v>
      </x:c>
    </x:row>
    <x:row r="38" spans="1:17" ht="15.5" x14ac:dyDescent="0.4">
      <x:c r="A38" s="26" t="s">
        <x:v>104</x:v>
      </x:c>
      <x:c r="B38">
        <x:f>ROW()</x:f>
        <x:v>38</x:v>
      </x:c>
      <x:c r="D38" t="s">
        <x:v>106</x:v>
      </x:c>
      <x:c r="E38" t="s">
        <x:v>791</x:v>
      </x:c>
      <x:c r="F38" s="135"/>
      <x:c r="Q38" s="226"/>
    </x:row>
    <x:row r="39" spans="1:17" x14ac:dyDescent="0.35">
      <x:c r="A39" s="26" t="s">
        <x:v>104</x:v>
      </x:c>
      <x:c r="B39">
        <x:f>ROW()</x:f>
        <x:v>39</x:v>
      </x:c>
      <x:c r="D39" t="s">
        <x:v>107</x:v>
      </x:c>
      <x:c r="E39" t="s">
        <x:v>758</x:v>
      </x:c>
      <x:c r="F39" s="144">
        <x:f t="shared" ref="F39" si="0">IF(F37&lt;&gt;0,F37/F38-1,0)</x:f>
        <x:v>0</x:v>
      </x:c>
      <x:c r="Q39" s="226"/>
    </x:row>
    <x:row r="40" spans="1:17" x14ac:dyDescent="0.35">
      <x:c r="A40" s="26"/>
      <x:c r="Q40" s="226"/>
    </x:row>
    <x:row r="41" spans="1:17" ht="21" x14ac:dyDescent="0.5">
      <x:c r="A41" s="5" t="s">
        <x:v>104</x:v>
      </x:c>
      <x:c r="J41" s="52"/>
      <x:c r="Q41" s="226"/>
    </x:row>
    <x:row r="42" spans="1:17" ht="39" customHeight="1" x14ac:dyDescent="0.35">
      <x:c r="A42" s="23" t="s">
        <x:v>0</x:v>
      </x:c>
      <x:c r="B42" s="23" t="s">
        <x:v>1</x:v>
      </x:c>
      <x:c r="C42" s="23" t="s">
        <x:v>49</x:v>
      </x:c>
      <x:c r="D42" s="23" t="s">
        <x:v>2</x:v>
      </x:c>
      <x:c r="E42" s="23" t="s">
        <x:v>3</x:v>
      </x:c>
      <x:c r="F42" s="22" t="s">
        <x:v>108</x:v>
      </x:c>
      <x:c r="G42" s="22" t="s">
        <x:v>99</x:v>
      </x:c>
      <x:c r="I42" s="52"/>
      <x:c r="Q42" s="226"/>
    </x:row>
    <x:row r="43" spans="1:17" x14ac:dyDescent="0.35">
      <x:c r="A43" s="26" t="s">
        <x:v>104</x:v>
      </x:c>
      <x:c r="B43">
        <x:f>ROW()</x:f>
        <x:v>43</x:v>
      </x:c>
      <x:c r="D43" t="s">
        <x:v>31</x:v>
      </x:c>
      <x:c r="F43" s="95"/>
      <x:c r="G43" s="95"/>
      <x:c r="I43" s="52"/>
      <x:c r="Q43" s="226"/>
    </x:row>
    <x:row r="44" spans="1:17" x14ac:dyDescent="0.35">
      <x:c r="A44" s="26" t="s">
        <x:v>104</x:v>
      </x:c>
      <x:c r="B44">
        <x:f>ROW()</x:f>
        <x:v>44</x:v>
      </x:c>
      <x:c r="C44" s="13" t="s">
        <x:v>36</x:v>
      </x:c>
      <x:c r="D44" t="s">
        <x:v>109</x:v>
      </x:c>
      <x:c r="F44" s="95"/>
      <x:c r="G44" s="95"/>
      <x:c r="I44" s="52"/>
      <x:c r="Q44" s="226"/>
    </x:row>
    <x:row r="45" spans="1:17" ht="15" thickBot="1" x14ac:dyDescent="0.4">
      <x:c r="A45" s="26" t="s">
        <x:v>104</x:v>
      </x:c>
      <x:c r="B45">
        <x:f>ROW()</x:f>
        <x:v>45</x:v>
      </x:c>
      <x:c r="D45" t="s">
        <x:v>324</x:v>
      </x:c>
      <x:c r="F45" s="97">
        <x:f>F43-F44</x:f>
        <x:v>0</x:v>
      </x:c>
      <x:c r="G45" s="97">
        <x:f>G43-G44</x:f>
        <x:v>0</x:v>
      </x:c>
      <x:c r="I45" s="52"/>
      <x:c r="Q45" s="226" t="s">
        <x:v>861</x:v>
      </x:c>
    </x:row>
    <x:row r="46" spans="1:17" ht="15" thickBot="1" x14ac:dyDescent="0.4">
      <x:c r="A46" s="26" t="s">
        <x:v>104</x:v>
      </x:c>
      <x:c r="B46">
        <x:f>ROW()</x:f>
        <x:v>46</x:v>
      </x:c>
      <x:c r="D46" s="16" t="s">
        <x:v>15</x:v>
      </x:c>
      <x:c r="F46" s="215">
        <x:f>IF(ISNUMBER($F$39),F45*$F$39,0)</x:f>
        <x:v>0</x:v>
      </x:c>
      <x:c r="G46" s="215">
        <x:f>IF(ISNUMBER($F$39),G45*$F$39,0)</x:f>
        <x:v>0</x:v>
      </x:c>
      <x:c r="Q46" s="226"/>
    </x:row>
    <x:row r="47" spans="1:17" x14ac:dyDescent="0.35">
      <x:c r="Q47" s="226"/>
    </x:row>
    <x:row r="48" spans="1:17" x14ac:dyDescent="0.35">
      <x:c r="Q48" s="226"/>
    </x:row>
    <x:row r="49" spans="1:17" ht="21" x14ac:dyDescent="0.5">
      <x:c r="A49" s="238" t="s">
        <x:v>110</x:v>
      </x:c>
      <x:c r="Q49" s="226"/>
    </x:row>
    <x:row r="50" spans="1:17" ht="60" customHeight="1" x14ac:dyDescent="0.35">
      <x:c r="A50" s="23" t="s">
        <x:v>0</x:v>
      </x:c>
      <x:c r="B50" s="23" t="s">
        <x:v>1</x:v>
      </x:c>
      <x:c r="C50" s="23" t="s">
        <x:v>49</x:v>
      </x:c>
      <x:c r="D50" s="23" t="s">
        <x:v>2</x:v>
      </x:c>
      <x:c r="E50" s="23" t="s">
        <x:v>3</x:v>
      </x:c>
      <x:c r="F50" s="23" t="s">
        <x:v>712</x:v>
      </x:c>
      <x:c r="G50" s="22" t="s">
        <x:v>112</x:v>
      </x:c>
      <x:c r="H50" s="22" t="s">
        <x:v>113</x:v>
      </x:c>
      <x:c r="Q50" s="226" t="s">
        <x:v>862</x:v>
      </x:c>
    </x:row>
    <x:row r="51" spans="1:17" x14ac:dyDescent="0.35">
      <x:c r="A51" s="26" t="s">
        <x:v>110</x:v>
      </x:c>
      <x:c r="B51">
        <x:f>ROW()</x:f>
        <x:v>51</x:v>
      </x:c>
      <x:c r="D51" s="289" t="s">
        <x:v>190</x:v>
      </x:c>
      <x:c r="F51" t="s">
        <x:v>713</x:v>
      </x:c>
      <x:c r="G51" s="94"/>
      <x:c r="H51" s="94"/>
      <x:c r="J51" s="53"/>
      <x:c r="Q51" s="226"/>
    </x:row>
    <x:row r="52" spans="1:17" x14ac:dyDescent="0.35">
      <x:c r="A52" s="26" t="s">
        <x:v>110</x:v>
      </x:c>
      <x:c r="B52">
        <x:f>ROW()</x:f>
        <x:v>52</x:v>
      </x:c>
      <x:c r="C52" s="13" t="s">
        <x:v>95</x:v>
      </x:c>
      <x:c r="D52" s="291" t="s">
        <x:v>120</x:v>
      </x:c>
      <x:c r="E52" t="s">
        <x:v>111</x:v>
      </x:c>
      <x:c r="F52" t="s">
        <x:v>713</x:v>
      </x:c>
      <x:c r="G52" s="94"/>
      <x:c r="H52" s="96">
        <x:f>'S6a.Actual Expenditure Capex'!F18</x:f>
        <x:v>0</x:v>
      </x:c>
      <x:c r="J52" s="13"/>
      <x:c r="Q52" s="226"/>
    </x:row>
    <x:row r="53" spans="1:17" x14ac:dyDescent="0.35">
      <x:c r="A53" s="26" t="s">
        <x:v>110</x:v>
      </x:c>
      <x:c r="B53">
        <x:f>ROW()</x:f>
        <x:v>53</x:v>
      </x:c>
      <x:c r="C53" s="13" t="s">
        <x:v>36</x:v>
      </x:c>
      <x:c r="D53" s="291" t="s">
        <x:v>120</x:v>
      </x:c>
      <x:c r="E53" t="s">
        <x:v>35</x:v>
      </x:c>
      <x:c r="F53" t="s">
        <x:v>713</x:v>
      </x:c>
      <x:c r="G53" s="96">
        <x:f>F24</x:f>
        <x:v>0</x:v>
      </x:c>
      <x:c r="H53" s="96">
        <x:f>G24</x:f>
        <x:v>0</x:v>
      </x:c>
      <x:c r="J53" s="13"/>
      <x:c r="Q53" s="226"/>
    </x:row>
    <x:row r="54" spans="1:17" ht="15" thickBot="1" x14ac:dyDescent="0.4">
      <x:c r="A54" s="26" t="s">
        <x:v>110</x:v>
      </x:c>
      <x:c r="B54">
        <x:f>ROW()</x:f>
        <x:v>54</x:v>
      </x:c>
      <x:c r="C54" s="13" t="s">
        <x:v>95</x:v>
      </x:c>
      <x:c r="D54" s="291" t="s">
        <x:v>120</x:v>
      </x:c>
      <x:c r="E54" t="s">
        <x:v>42</x:v>
      </x:c>
      <x:c r="F54" t="s">
        <x:v>713</x:v>
      </x:c>
      <x:c r="G54" s="93"/>
      <x:c r="H54" s="132"/>
      <x:c r="J54" s="13"/>
      <x:c r="Q54" s="226"/>
    </x:row>
    <x:row r="55" spans="1:17" ht="15" thickBot="1" x14ac:dyDescent="0.4">
      <x:c r="A55" s="121" t="s">
        <x:v>110</x:v>
      </x:c>
      <x:c r="B55">
        <x:f>ROW()</x:f>
        <x:v>55</x:v>
      </x:c>
      <x:c r="C55" s="13"/>
      <x:c r="D55" s="41" t="s">
        <x:v>120</x:v>
      </x:c>
      <x:c r="F55" t="s">
        <x:v>713</x:v>
      </x:c>
      <x:c r="G55" s="133">
        <x:f>G51+G52-G53</x:f>
        <x:v>0</x:v>
      </x:c>
      <x:c r="H55" s="134">
        <x:f>H51+H52-H53+H54</x:f>
        <x:v>0</x:v>
      </x:c>
      <x:c r="J55" s="13"/>
      <x:c r="Q55" s="226" t="s">
        <x:v>862</x:v>
      </x:c>
    </x:row>
    <x:row r="56" spans="1:17" x14ac:dyDescent="0.35">
      <x:c r="A56" s="121" t="s">
        <x:v>110</x:v>
      </x:c>
      <x:c r="B56">
        <x:f>ROW()</x:f>
        <x:v>56</x:v>
      </x:c>
      <x:c r="C56" s="13"/>
      <x:c r="D56" s="41" t="s">
        <x:v>190</x:v>
      </x:c>
      <x:c r="F56" t="s">
        <x:v>714</x:v>
      </x:c>
      <x:c r="G56" s="135"/>
      <x:c r="H56" s="135"/>
      <x:c r="J56" s="53"/>
    </x:row>
    <x:row r="57" spans="1:17" x14ac:dyDescent="0.35">
      <x:c r="A57" s="121" t="s">
        <x:v>110</x:v>
      </x:c>
      <x:c r="B57">
        <x:f>ROW()</x:f>
        <x:v>57</x:v>
      </x:c>
      <x:c r="C57" s="13"/>
      <x:c r="D57" s="291" t="s">
        <x:v>120</x:v>
      </x:c>
      <x:c r="E57" t="s">
        <x:v>114</x:v>
      </x:c>
      <x:c r="F57" t="s">
        <x:v>714</x:v>
      </x:c>
      <x:c r="G57" s="169"/>
      <x:c r="H57" s="169"/>
      <x:c r="L57" s="226"/>
    </x:row>
    <x:row r="58" spans="1:17" x14ac:dyDescent="0.35">
      <x:c r="A58" s="121" t="s">
        <x:v>110</x:v>
      </x:c>
      <x:c r="B58">
        <x:f>ROW()</x:f>
        <x:v>58</x:v>
      </x:c>
      <x:c r="C58" s="13"/>
      <x:c r="D58" s="291" t="s">
        <x:v>120</x:v>
      </x:c>
      <x:c r="E58" t="s">
        <x:v>325</x:v>
      </x:c>
      <x:c r="F58" t="s">
        <x:v>714</x:v>
      </x:c>
      <x:c r="G58" s="169"/>
      <x:c r="H58" s="169"/>
      <x:c r="L58" s="226"/>
    </x:row>
    <x:row r="59" spans="1:17" x14ac:dyDescent="0.35">
      <x:c r="A59" s="121" t="s">
        <x:v>110</x:v>
      </x:c>
      <x:c r="B59">
        <x:f>ROW()</x:f>
        <x:v>59</x:v>
      </x:c>
      <x:c r="C59" s="13"/>
      <x:c r="D59" s="291" t="s">
        <x:v>120</x:v>
      </x:c>
      <x:c r="E59" t="s">
        <x:v>115</x:v>
      </x:c>
      <x:c r="F59" t="s">
        <x:v>714</x:v>
      </x:c>
      <x:c r="G59" s="169"/>
      <x:c r="H59" s="169"/>
      <x:c r="L59" s="226"/>
    </x:row>
    <x:row r="60" spans="1:17" x14ac:dyDescent="0.35">
      <x:c r="A60" s="121" t="s">
        <x:v>110</x:v>
      </x:c>
      <x:c r="B60">
        <x:f>ROW()</x:f>
        <x:v>60</x:v>
      </x:c>
      <x:c r="C60" s="13" t="s">
        <x:v>95</x:v>
      </x:c>
      <x:c r="D60" s="291" t="s">
        <x:v>120</x:v>
      </x:c>
      <x:c r="E60" t="s">
        <x:v>116</x:v>
      </x:c>
      <x:c r="F60" t="s">
        <x:v>714</x:v>
      </x:c>
      <x:c r="G60" s="131">
        <x:f>SUM(G57:G59)</x:f>
        <x:v>0</x:v>
      </x:c>
      <x:c r="H60" s="131">
        <x:f>SUM(H57:H59)</x:f>
        <x:v>0</x:v>
      </x:c>
      <x:c r="L60" s="226"/>
    </x:row>
    <x:row r="61" spans="1:17" x14ac:dyDescent="0.35">
      <x:c r="A61" s="121" t="s">
        <x:v>110</x:v>
      </x:c>
      <x:c r="B61">
        <x:f>ROW()</x:f>
        <x:v>61</x:v>
      </x:c>
      <x:c r="C61" s="13" t="s">
        <x:v>36</x:v>
      </x:c>
      <x:c r="D61" s="291" t="s">
        <x:v>120</x:v>
      </x:c>
      <x:c r="E61" t="s">
        <x:v>117</x:v>
      </x:c>
      <x:c r="F61" t="s">
        <x:v>714</x:v>
      </x:c>
      <x:c r="G61" s="169"/>
      <x:c r="H61" s="169"/>
      <x:c r="L61" s="226"/>
    </x:row>
    <x:row r="62" spans="1:17" x14ac:dyDescent="0.35">
      <x:c r="A62" s="121" t="s">
        <x:v>110</x:v>
      </x:c>
      <x:c r="B62">
        <x:f>ROW()</x:f>
        <x:v>62</x:v>
      </x:c>
      <x:c r="C62" s="13" t="s">
        <x:v>36</x:v>
      </x:c>
      <x:c r="D62" s="291" t="s">
        <x:v>120</x:v>
      </x:c>
      <x:c r="E62" t="s">
        <x:v>118</x:v>
      </x:c>
      <x:c r="F62" t="s">
        <x:v>714</x:v>
      </x:c>
      <x:c r="G62" s="169"/>
      <x:c r="H62" s="169"/>
      <x:c r="L62" s="226"/>
    </x:row>
    <x:row r="63" spans="1:17" x14ac:dyDescent="0.35">
      <x:c r="A63" s="121" t="s">
        <x:v>110</x:v>
      </x:c>
      <x:c r="B63">
        <x:f>ROW()</x:f>
        <x:v>63</x:v>
      </x:c>
      <x:c r="C63" s="13" t="s">
        <x:v>36</x:v>
      </x:c>
      <x:c r="D63" s="291" t="s">
        <x:v>120</x:v>
      </x:c>
      <x:c r="E63" t="s">
        <x:v>119</x:v>
      </x:c>
      <x:c r="F63" t="s">
        <x:v>714</x:v>
      </x:c>
      <x:c r="G63" s="131">
        <x:f>F20</x:f>
        <x:v>0</x:v>
      </x:c>
      <x:c r="H63" s="131">
        <x:f>G20</x:f>
        <x:v>0</x:v>
      </x:c>
      <x:c r="L63" s="226"/>
    </x:row>
    <x:row r="64" spans="1:17" ht="15" thickBot="1" x14ac:dyDescent="0.4">
      <x:c r="A64" s="121" t="s">
        <x:v>110</x:v>
      </x:c>
      <x:c r="B64">
        <x:f>ROW()</x:f>
        <x:v>64</x:v>
      </x:c>
      <x:c r="C64" s="13" t="s">
        <x:v>95</x:v>
      </x:c>
      <x:c r="D64" s="291" t="s">
        <x:v>120</x:v>
      </x:c>
      <x:c r="E64" t="s">
        <x:v>42</x:v>
      </x:c>
      <x:c r="F64" t="s">
        <x:v>714</x:v>
      </x:c>
      <x:c r="G64" s="15"/>
      <x:c r="H64" s="169"/>
      <x:c r="L64" s="226"/>
    </x:row>
    <x:row r="65" spans="1:17" ht="15" thickBot="1" x14ac:dyDescent="0.4">
      <x:c r="A65" s="121" t="s">
        <x:v>110</x:v>
      </x:c>
      <x:c r="B65">
        <x:f>ROW()</x:f>
        <x:v>65</x:v>
      </x:c>
      <x:c r="D65" s="16" t="s">
        <x:v>120</x:v>
      </x:c>
      <x:c r="F65" t="s">
        <x:v>714</x:v>
      </x:c>
      <x:c r="G65" s="133">
        <x:f>G56+G60-G61-G62-G63</x:f>
        <x:v>0</x:v>
      </x:c>
      <x:c r="H65" s="133">
        <x:f>H56+H60-H61-H62-H63+H64</x:f>
        <x:v>0</x:v>
      </x:c>
      <x:c r="L65" s="226"/>
    </x:row>
    <x:row r="66" spans="1:17" x14ac:dyDescent="0.35">
      <x:c r="A66" s="121"/>
      <x:c r="D66" s="16"/>
      <x:c r="L66" s="226"/>
    </x:row>
    <x:row r="67" spans="1:17" x14ac:dyDescent="0.35">
      <x:c r="A67" s="121"/>
      <x:c r="D67" s="16"/>
      <x:c r="L67" s="226"/>
    </x:row>
    <x:row r="68" spans="1:17" ht="21" x14ac:dyDescent="0.5">
      <x:c r="A68" s="238" t="s">
        <x:v>110</x:v>
      </x:c>
      <x:c r="L68" s="226"/>
    </x:row>
    <x:row r="69" spans="1:17" ht="38.25" customHeight="1" thickBot="1" x14ac:dyDescent="0.4">
      <x:c r="A69" s="146" t="s">
        <x:v>0</x:v>
      </x:c>
      <x:c r="B69" s="23" t="s">
        <x:v>1</x:v>
      </x:c>
      <x:c r="C69" s="23" t="s">
        <x:v>49</x:v>
      </x:c>
      <x:c r="D69" s="23" t="s">
        <x:v>2</x:v>
      </x:c>
      <x:c r="E69" s="23" t="s">
        <x:v>3</x:v>
      </x:c>
      <x:c r="F69" s="22" t="s">
        <x:v>112</x:v>
      </x:c>
      <x:c r="G69" s="22" t="s">
        <x:v>113</x:v>
      </x:c>
      <x:c r="L69" s="226"/>
    </x:row>
    <x:row r="70" spans="1:17" ht="15" thickBot="1" x14ac:dyDescent="0.4">
      <x:c r="A70" s="26" t="s">
        <x:v>110</x:v>
      </x:c>
      <x:c r="B70">
        <x:f>ROW()</x:f>
        <x:v>70</x:v>
      </x:c>
      <x:c r="D70" t="s">
        <x:v>103</x:v>
      </x:c>
      <x:c r="G70" s="147"/>
      <x:c r="L70" s="226"/>
    </x:row>
    <x:row r="71" spans="1:17" x14ac:dyDescent="0.35">
      <x:c r="L71" s="226"/>
    </x:row>
    <x:row r="72" spans="1:17" x14ac:dyDescent="0.35">
      <x:c r="L72" s="226"/>
    </x:row>
    <x:row r="73" spans="1:17" ht="21" x14ac:dyDescent="0.5">
      <x:c r="A73" s="238" t="s">
        <x:v>121</x:v>
      </x:c>
      <x:c r="L73" s="226"/>
    </x:row>
    <x:row r="74" spans="1:17" ht="43.5" x14ac:dyDescent="0.35">
      <x:c r="A74" s="23" t="s">
        <x:v>0</x:v>
      </x:c>
      <x:c r="B74" s="23" t="s">
        <x:v>1</x:v>
      </x:c>
      <x:c r="C74" s="23" t="s">
        <x:v>49</x:v>
      </x:c>
      <x:c r="D74" s="23" t="s">
        <x:v>2</x:v>
      </x:c>
      <x:c r="E74" s="23" t="s">
        <x:v>3</x:v>
      </x:c>
      <x:c r="F74" s="22" t="s">
        <x:v>125</x:v>
      </x:c>
      <x:c r="G74" s="22" t="s">
        <x:v>99</x:v>
      </x:c>
      <x:c r="L74" s="226"/>
    </x:row>
    <x:row r="75" spans="1:17" x14ac:dyDescent="0.35">
      <x:c r="A75" s="26" t="s">
        <x:v>121</x:v>
      </x:c>
      <x:c r="B75">
        <x:f>ROW()</x:f>
        <x:v>75</x:v>
      </x:c>
      <x:c r="D75" t="s">
        <x:v>326</x:v>
      </x:c>
      <x:c r="F75" s="95"/>
      <x:c r="G75" s="95"/>
      <x:c r="L75" s="226"/>
    </x:row>
    <x:row r="76" spans="1:17" x14ac:dyDescent="0.35">
      <x:c r="A76" s="26" t="s">
        <x:v>121</x:v>
      </x:c>
      <x:c r="B76">
        <x:f>ROW()</x:f>
        <x:v>76</x:v>
      </x:c>
      <x:c r="D76" t="s">
        <x:v>122</x:v>
      </x:c>
      <x:c r="F76" s="95"/>
      <x:c r="G76" s="95"/>
      <x:c r="L76" s="226"/>
    </x:row>
    <x:row r="77" spans="1:17" x14ac:dyDescent="0.35">
      <x:c r="A77" s="26" t="s">
        <x:v>121</x:v>
      </x:c>
      <x:c r="B77">
        <x:f>ROW()</x:f>
        <x:v>77</x:v>
      </x:c>
      <x:c r="D77" t="s">
        <x:v>123</x:v>
      </x:c>
      <x:c r="F77" s="95"/>
      <x:c r="G77" s="95"/>
      <x:c r="L77" s="226"/>
    </x:row>
    <x:row r="78" spans="1:17" ht="15" thickBot="1" x14ac:dyDescent="0.4">
      <x:c r="A78" s="26" t="s">
        <x:v>121</x:v>
      </x:c>
      <x:c r="B78">
        <x:f>ROW()</x:f>
        <x:v>78</x:v>
      </x:c>
      <x:c r="D78" t="s">
        <x:v>124</x:v>
      </x:c>
      <x:c r="F78" s="95"/>
      <x:c r="G78" s="95"/>
      <x:c r="L78" s="226"/>
    </x:row>
    <x:row r="79" spans="1:17" ht="15" thickBot="1" x14ac:dyDescent="0.4">
      <x:c r="A79" s="26" t="s">
        <x:v>121</x:v>
      </x:c>
      <x:c r="B79">
        <x:f>ROW()</x:f>
        <x:v>79</x:v>
      </x:c>
      <x:c r="D79" s="16" t="s">
        <x:v>14</x:v>
      </x:c>
      <x:c r="F79" s="215">
        <x:f>SUM(F75:F78)</x:f>
        <x:v>0</x:v>
      </x:c>
      <x:c r="G79" s="215">
        <x:f>SUM(G75:G78)</x:f>
        <x:v>0</x:v>
      </x:c>
      <x:c r="I79" s="52"/>
      <x:c r="Q79" s="226" t="s">
        <x:v>837</x:v>
      </x:c>
    </x:row>
    <x:row r="82" spans="1:20" ht="21" x14ac:dyDescent="0.5">
      <x:c r="A82" s="238" t="s">
        <x:v>126</x:v>
      </x:c>
    </x:row>
    <x:row r="83" spans="1:20" ht="70" customHeight="1" x14ac:dyDescent="0.35">
      <x:c r="A83" s="23" t="s">
        <x:v>0</x:v>
      </x:c>
      <x:c r="B83" s="23" t="s">
        <x:v>1</x:v>
      </x:c>
      <x:c r="C83" s="23" t="s">
        <x:v>49</x:v>
      </x:c>
      <x:c r="D83" s="22" t="s">
        <x:v>762</x:v>
      </x:c>
      <x:c r="E83" s="22" t="s">
        <x:v>763</x:v>
      </x:c>
      <x:c r="F83" s="22" t="s">
        <x:v>742</x:v>
      </x:c>
      <x:c r="G83" s="22" t="s">
        <x:v>743</x:v>
      </x:c>
      <x:c r="H83" s="22" t="s">
        <x:v>744</x:v>
      </x:c>
    </x:row>
    <x:row r="84" spans="1:20" x14ac:dyDescent="0.35">
      <x:c r="A84" s="26" t="s">
        <x:v>126</x:v>
      </x:c>
      <x:c r="B84">
        <x:f>ROW()</x:f>
        <x:v>84</x:v>
      </x:c>
      <x:c r="D84" s="185"/>
      <x:c r="E84" s="185"/>
      <x:c r="F84" s="95"/>
      <x:c r="G84" s="95"/>
      <x:c r="H84" s="95"/>
    </x:row>
    <x:row r="85" spans="1:20" x14ac:dyDescent="0.35">
      <x:c r="A85" s="26" t="s">
        <x:v>126</x:v>
      </x:c>
      <x:c r="B85">
        <x:f>ROW()</x:f>
        <x:v>85</x:v>
      </x:c>
      <x:c r="D85" s="185"/>
      <x:c r="E85" s="185"/>
      <x:c r="F85" s="95"/>
      <x:c r="G85" s="95"/>
      <x:c r="H85" s="95"/>
    </x:row>
    <x:row r="86" spans="1:20" x14ac:dyDescent="0.35">
      <x:c r="A86" s="26" t="s">
        <x:v>126</x:v>
      </x:c>
      <x:c r="B86">
        <x:f>ROW()</x:f>
        <x:v>86</x:v>
      </x:c>
      <x:c r="D86" s="185"/>
      <x:c r="E86" s="185"/>
      <x:c r="F86" s="95"/>
      <x:c r="G86" s="95"/>
      <x:c r="H86" s="95"/>
    </x:row>
    <x:row r="87" spans="1:20" x14ac:dyDescent="0.35">
      <x:c r="A87" s="26" t="s">
        <x:v>126</x:v>
      </x:c>
      <x:c r="B87">
        <x:f>ROW()</x:f>
        <x:v>87</x:v>
      </x:c>
      <x:c r="D87" s="185"/>
      <x:c r="E87" s="185"/>
      <x:c r="F87" s="95"/>
      <x:c r="G87" s="95"/>
      <x:c r="H87" s="95"/>
    </x:row>
    <x:row r="88" spans="1:20" x14ac:dyDescent="0.35">
      <x:c r="A88" s="26" t="s">
        <x:v>126</x:v>
      </x:c>
      <x:c r="B88">
        <x:f>ROW()</x:f>
        <x:v>88</x:v>
      </x:c>
      <x:c r="D88" s="185"/>
      <x:c r="E88" s="185"/>
      <x:c r="F88" s="95"/>
      <x:c r="G88" s="95"/>
      <x:c r="H88" s="95"/>
    </x:row>
    <x:row r="89" spans="1:20" x14ac:dyDescent="0.35">
      <x:c r="A89" s="26" t="s">
        <x:v>126</x:v>
      </x:c>
      <x:c r="B89">
        <x:f>ROW()</x:f>
        <x:v>89</x:v>
      </x:c>
      <x:c r="D89" s="185"/>
      <x:c r="E89" s="185"/>
      <x:c r="F89" s="95"/>
      <x:c r="G89" s="95"/>
      <x:c r="H89" s="95"/>
    </x:row>
    <x:row r="90" spans="1:20" x14ac:dyDescent="0.35">
      <x:c r="A90" s="26" t="s">
        <x:v>126</x:v>
      </x:c>
      <x:c r="B90">
        <x:f>ROW()</x:f>
        <x:v>90</x:v>
      </x:c>
      <x:c r="D90" s="185"/>
      <x:c r="E90" s="185"/>
      <x:c r="F90" s="95"/>
      <x:c r="G90" s="95"/>
      <x:c r="H90" s="95"/>
    </x:row>
    <x:row r="91" spans="1:20" x14ac:dyDescent="0.35">
      <x:c r="A91" s="26" t="s">
        <x:v>126</x:v>
      </x:c>
      <x:c r="B91">
        <x:f>ROW()</x:f>
        <x:v>91</x:v>
      </x:c>
      <x:c r="D91" s="185"/>
      <x:c r="E91" s="185"/>
      <x:c r="F91" s="95"/>
      <x:c r="G91" s="95"/>
      <x:c r="H91" s="95"/>
    </x:row>
    <x:row r="92" spans="1:20" x14ac:dyDescent="0.35">
      <x:c r="A92" s="35" t="s">
        <x:v>191</x:v>
      </x:c>
    </x:row>
    <x:row r="94" spans="1:20" ht="21.5" thickBot="1" x14ac:dyDescent="0.55000000000000004">
      <x:c r="A94" s="238" t="s">
        <x:v>127</x:v>
      </x:c>
      <x:c r="S94" s="54" t="s">
        <x:v>344</x:v>
      </x:c>
      <x:c r="T94" s="54"/>
    </x:row>
    <x:row r="95" spans="1:20" ht="76.5" customHeight="1" thickBot="1" x14ac:dyDescent="0.4">
      <x:c r="A95" s="23" t="s">
        <x:v>0</x:v>
      </x:c>
      <x:c r="B95" s="23" t="s">
        <x:v>1</x:v>
      </x:c>
      <x:c r="C95" s="23" t="s">
        <x:v>49</x:v>
      </x:c>
      <x:c r="D95" s="23" t="s">
        <x:v>2</x:v>
      </x:c>
      <x:c r="E95" s="23" t="s">
        <x:v>3</x:v>
      </x:c>
      <x:c r="F95" s="22" t="s">
        <x:v>745</x:v>
      </x:c>
      <x:c r="G95" s="22" t="s">
        <x:v>746</x:v>
      </x:c>
      <x:c r="H95" s="22" t="s">
        <x:v>747</x:v>
      </x:c>
      <x:c r="I95" s="22" t="s">
        <x:v>748</x:v>
      </x:c>
      <x:c r="J95" s="22" t="s">
        <x:v>749</x:v>
      </x:c>
      <x:c r="K95" s="22" t="s">
        <x:v>750</x:v>
      </x:c>
      <x:c r="L95" s="229" t="s">
        <x:v>751</x:v>
      </x:c>
      <x:c r="M95" s="229" t="s">
        <x:v>752</x:v>
      </x:c>
      <x:c r="N95" s="22" t="s">
        <x:v>753</x:v>
      </x:c>
      <x:c r="O95" s="22" t="s">
        <x:v>754</x:v>
      </x:c>
      <x:c r="S95" s="55" t="s">
        <x:v>345</x:v>
      </x:c>
      <x:c r="T95" s="56" t="s">
        <x:v>346</x:v>
      </x:c>
    </x:row>
    <x:row r="96" spans="1:20" x14ac:dyDescent="0.35">
      <x:c r="A96" s="26" t="s">
        <x:v>127</x:v>
      </x:c>
      <x:c r="B96">
        <x:f>ROW()</x:f>
        <x:v>96</x:v>
      </x:c>
      <x:c r="D96" s="16" t="s">
        <x:v>31</x:v>
      </x:c>
      <x:c r="F96" s="135"/>
      <x:c r="G96" s="135"/>
      <x:c r="H96" s="135"/>
      <x:c r="I96" s="135"/>
      <x:c r="J96" s="135"/>
      <x:c r="K96" s="135"/>
      <x:c r="L96" s="230"/>
      <x:c r="M96" s="230"/>
      <x:c r="N96" s="135"/>
      <x:c r="O96" s="97">
        <x:f t="shared" ref="O96:O104" si="1">SUM(F96:N96)</x:f>
        <x:v>0</x:v>
      </x:c>
      <x:c r="P96" s="117"/>
      <x:c r="S96" s="57">
        <x:f>G16</x:f>
        <x:v>0</x:v>
      </x:c>
      <x:c r="T96" s="58" t="b">
        <x:f>ROUND(O96,0)=ROUND(S96,0)</x:f>
        <x:v>1</x:v>
      </x:c>
    </x:row>
    <x:row r="97" spans="1:20" ht="15.75" customHeight="1" x14ac:dyDescent="0.35">
      <x:c r="A97" s="26" t="s">
        <x:v>127</x:v>
      </x:c>
      <x:c r="B97">
        <x:f>ROW()</x:f>
        <x:v>97</x:v>
      </x:c>
      <x:c r="C97" s="13" t="s">
        <x:v>36</x:v>
      </x:c>
      <x:c r="D97" t="s">
        <x:v>14</x:v>
      </x:c>
      <x:c r="F97" s="135"/>
      <x:c r="G97" s="135"/>
      <x:c r="H97" s="135"/>
      <x:c r="I97" s="135"/>
      <x:c r="J97" s="135"/>
      <x:c r="K97" s="135"/>
      <x:c r="L97" s="230"/>
      <x:c r="M97" s="230"/>
      <x:c r="N97" s="135"/>
      <x:c r="O97" s="97">
        <x:f t="shared" si="1"/>
        <x:v>0</x:v>
      </x:c>
      <x:c r="P97" s="117"/>
      <x:c r="S97" s="57">
        <x:f>G17</x:f>
        <x:v>0</x:v>
      </x:c>
      <x:c r="T97" s="59" t="b">
        <x:f t="shared" ref="T97:T102" si="2">ROUND(O97,0)=ROUND(S97,0)</x:f>
        <x:v>1</x:v>
      </x:c>
    </x:row>
    <x:row r="98" spans="1:20" ht="14.25" customHeight="1" x14ac:dyDescent="0.35">
      <x:c r="A98" s="26" t="s">
        <x:v>127</x:v>
      </x:c>
      <x:c r="B98">
        <x:f>ROW()</x:f>
        <x:v>98</x:v>
      </x:c>
      <x:c r="C98" s="13" t="s">
        <x:v>95</x:v>
      </x:c>
      <x:c r="D98" t="s">
        <x:v>15</x:v>
      </x:c>
      <x:c r="F98" s="135"/>
      <x:c r="G98" s="135"/>
      <x:c r="H98" s="135"/>
      <x:c r="I98" s="135"/>
      <x:c r="J98" s="135"/>
      <x:c r="K98" s="135"/>
      <x:c r="L98" s="230"/>
      <x:c r="M98" s="230"/>
      <x:c r="N98" s="135"/>
      <x:c r="O98" s="97">
        <x:f t="shared" si="1"/>
        <x:v>0</x:v>
      </x:c>
      <x:c r="P98" s="117"/>
      <x:c r="S98" s="57">
        <x:f>G18</x:f>
        <x:v>0</x:v>
      </x:c>
      <x:c r="T98" s="59" t="b">
        <x:f t="shared" si="2"/>
        <x:v>1</x:v>
      </x:c>
    </x:row>
    <x:row r="99" spans="1:20" ht="13.5" customHeight="1" x14ac:dyDescent="0.35">
      <x:c r="A99" s="26" t="s">
        <x:v>127</x:v>
      </x:c>
      <x:c r="B99">
        <x:f>ROW()</x:f>
        <x:v>99</x:v>
      </x:c>
      <x:c r="C99" s="13" t="s">
        <x:v>95</x:v>
      </x:c>
      <x:c r="D99" t="s">
        <x:v>35</x:v>
      </x:c>
      <x:c r="F99" s="135"/>
      <x:c r="G99" s="135"/>
      <x:c r="H99" s="135"/>
      <x:c r="I99" s="135"/>
      <x:c r="J99" s="135"/>
      <x:c r="K99" s="135"/>
      <x:c r="L99" s="230"/>
      <x:c r="M99" s="230"/>
      <x:c r="N99" s="135"/>
      <x:c r="O99" s="97">
        <x:f t="shared" si="1"/>
        <x:v>0</x:v>
      </x:c>
      <x:c r="P99" s="117"/>
      <x:c r="S99" s="57">
        <x:f>G24</x:f>
        <x:v>0</x:v>
      </x:c>
      <x:c r="T99" s="59" t="b">
        <x:f t="shared" si="2"/>
        <x:v>1</x:v>
      </x:c>
    </x:row>
    <x:row r="100" spans="1:20" ht="13.5" customHeight="1" x14ac:dyDescent="0.35">
      <x:c r="A100" s="26" t="s">
        <x:v>127</x:v>
      </x:c>
      <x:c r="B100">
        <x:f>ROW()</x:f>
        <x:v>100</x:v>
      </x:c>
      <x:c r="C100" s="13" t="s">
        <x:v>36</x:v>
      </x:c>
      <x:c r="D100" t="s">
        <x:v>37</x:v>
      </x:c>
      <x:c r="F100" s="135"/>
      <x:c r="G100" s="135"/>
      <x:c r="H100" s="135"/>
      <x:c r="I100" s="135"/>
      <x:c r="J100" s="135"/>
      <x:c r="K100" s="135"/>
      <x:c r="L100" s="230"/>
      <x:c r="M100" s="230"/>
      <x:c r="N100" s="135"/>
      <x:c r="O100" s="97">
        <x:f t="shared" si="1"/>
        <x:v>0</x:v>
      </x:c>
      <x:c r="P100" s="117"/>
      <x:c r="S100" s="57">
        <x:f>G25</x:f>
        <x:v>0</x:v>
      </x:c>
      <x:c r="T100" s="59" t="b">
        <x:f t="shared" si="2"/>
        <x:v>1</x:v>
      </x:c>
    </x:row>
    <x:row r="101" spans="1:20" x14ac:dyDescent="0.35">
      <x:c r="A101" s="26" t="s">
        <x:v>127</x:v>
      </x:c>
      <x:c r="B101">
        <x:f>ROW()</x:f>
        <x:v>101</x:v>
      </x:c>
      <x:c r="C101" s="13" t="s">
        <x:v>95</x:v>
      </x:c>
      <x:c r="D101" t="s">
        <x:v>43</x:v>
      </x:c>
      <x:c r="F101" s="135"/>
      <x:c r="G101" s="135"/>
      <x:c r="H101" s="135"/>
      <x:c r="I101" s="135"/>
      <x:c r="J101" s="135"/>
      <x:c r="K101" s="135"/>
      <x:c r="L101" s="230"/>
      <x:c r="M101" s="230"/>
      <x:c r="N101" s="135"/>
      <x:c r="O101" s="97">
        <x:f t="shared" si="1"/>
        <x:v>0</x:v>
      </x:c>
      <x:c r="P101" s="117"/>
      <x:c r="S101" s="57">
        <x:f>G29</x:f>
        <x:v>0</x:v>
      </x:c>
      <x:c r="T101" s="59" t="b">
        <x:f t="shared" si="2"/>
        <x:v>1</x:v>
      </x:c>
    </x:row>
    <x:row r="102" spans="1:20" x14ac:dyDescent="0.35">
      <x:c r="A102" s="26" t="s">
        <x:v>127</x:v>
      </x:c>
      <x:c r="B102">
        <x:f>ROW()</x:f>
        <x:v>102</x:v>
      </x:c>
      <x:c r="C102" s="13" t="s">
        <x:v>95</x:v>
      </x:c>
      <x:c r="D102" t="s">
        <x:v>42</x:v>
      </x:c>
      <x:c r="F102" s="135"/>
      <x:c r="G102" s="135"/>
      <x:c r="H102" s="135"/>
      <x:c r="I102" s="135"/>
      <x:c r="J102" s="135"/>
      <x:c r="K102" s="135"/>
      <x:c r="L102" s="230"/>
      <x:c r="M102" s="230"/>
      <x:c r="N102" s="135"/>
      <x:c r="O102" s="97">
        <x:f t="shared" si="1"/>
        <x:v>0</x:v>
      </x:c>
      <x:c r="P102" s="117"/>
      <x:c r="S102" s="57">
        <x:f>G30</x:f>
        <x:v>0</x:v>
      </x:c>
      <x:c r="T102" s="59" t="b">
        <x:f t="shared" si="2"/>
        <x:v>1</x:v>
      </x:c>
    </x:row>
    <x:row r="103" spans="1:20" ht="15" thickBot="1" x14ac:dyDescent="0.4">
      <x:c r="A103" s="26" t="s">
        <x:v>127</x:v>
      </x:c>
      <x:c r="B103">
        <x:f>ROW()</x:f>
        <x:v>103</x:v>
      </x:c>
      <x:c r="C103" s="13" t="s">
        <x:v>95</x:v>
      </x:c>
      <x:c r="D103" t="s">
        <x:v>128</x:v>
      </x:c>
      <x:c r="F103" s="135"/>
      <x:c r="G103" s="135"/>
      <x:c r="H103" s="135"/>
      <x:c r="I103" s="135"/>
      <x:c r="J103" s="135"/>
      <x:c r="K103" s="135"/>
      <x:c r="L103" s="230"/>
      <x:c r="M103" s="230"/>
      <x:c r="N103" s="135"/>
      <x:c r="O103" s="97">
        <x:f t="shared" si="1"/>
        <x:v>0</x:v>
      </x:c>
      <x:c r="P103" s="117"/>
      <x:c r="S103" s="60"/>
      <x:c r="T103" s="59"/>
    </x:row>
    <x:row r="104" spans="1:20" ht="15" thickBot="1" x14ac:dyDescent="0.4">
      <x:c r="A104" s="26" t="s">
        <x:v>127</x:v>
      </x:c>
      <x:c r="B104">
        <x:f>ROW()</x:f>
        <x:v>104</x:v>
      </x:c>
      <x:c r="D104" s="16" t="s">
        <x:v>41</x:v>
      </x:c>
      <x:c r="F104" s="217">
        <x:f t="shared" ref="F104:N104" si="3">F96-F97+F98+F99-F100+F101+F102+F103</x:f>
        <x:v>0</x:v>
      </x:c>
      <x:c r="G104" s="217">
        <x:f t="shared" si="3"/>
        <x:v>0</x:v>
      </x:c>
      <x:c r="H104" s="217">
        <x:f t="shared" si="3"/>
        <x:v>0</x:v>
      </x:c>
      <x:c r="I104" s="217">
        <x:f t="shared" si="3"/>
        <x:v>0</x:v>
      </x:c>
      <x:c r="J104" s="217">
        <x:f t="shared" si="3"/>
        <x:v>0</x:v>
      </x:c>
      <x:c r="K104" s="217">
        <x:f t="shared" si="3"/>
        <x:v>0</x:v>
      </x:c>
      <x:c r="L104" s="231">
        <x:f t="shared" si="3"/>
        <x:v>0</x:v>
      </x:c>
      <x:c r="M104" s="231">
        <x:f t="shared" si="3"/>
        <x:v>0</x:v>
      </x:c>
      <x:c r="N104" s="217">
        <x:f t="shared" si="3"/>
        <x:v>0</x:v>
      </x:c>
      <x:c r="O104" s="215">
        <x:f t="shared" si="1"/>
        <x:v>0</x:v>
      </x:c>
      <x:c r="P104" s="117"/>
      <x:c r="S104" s="61">
        <x:f>G31</x:f>
        <x:v>0</x:v>
      </x:c>
      <x:c r="T104" s="62" t="b">
        <x:f>ROUND(O104,0)=ROUND(S104,0)</x:f>
        <x:v>1</x:v>
      </x:c>
    </x:row>
    <x:row r="105" spans="1:20" x14ac:dyDescent="0.35">
      <x:c r="A105" s="26" t="s">
        <x:v>127</x:v>
      </x:c>
      <x:c r="B105">
        <x:f>ROW()</x:f>
        <x:v>105</x:v>
      </x:c>
      <x:c r="C105" s="117" t="s">
        <x:v>466</x:v>
      </x:c>
      <x:c r="D105" s="16" t="s">
        <x:v>132</x:v>
      </x:c>
      <x:c r="E105" t="s">
        <x:v>327</x:v>
      </x:c>
      <x:c r="F105" s="135"/>
      <x:c r="G105" s="135"/>
      <x:c r="H105" s="135"/>
      <x:c r="I105" s="135"/>
      <x:c r="J105" s="135"/>
      <x:c r="K105" s="135"/>
      <x:c r="L105" s="230"/>
      <x:c r="M105" s="230"/>
      <x:c r="N105" s="135"/>
      <x:c r="O105" s="154"/>
    </x:row>
    <x:row r="106" spans="1:20" x14ac:dyDescent="0.35">
      <x:c r="A106" s="26" t="s">
        <x:v>127</x:v>
      </x:c>
      <x:c r="B106">
        <x:f>ROW()</x:f>
        <x:v>106</x:v>
      </x:c>
      <x:c r="C106" s="117" t="s">
        <x:v>466</x:v>
      </x:c>
      <x:c r="D106" s="16" t="s">
        <x:v>132</x:v>
      </x:c>
      <x:c r="E106" t="s">
        <x:v>328</x:v>
      </x:c>
      <x:c r="F106" s="135"/>
      <x:c r="G106" s="135"/>
      <x:c r="H106" s="135"/>
      <x:c r="I106" s="135"/>
      <x:c r="J106" s="135"/>
      <x:c r="K106" s="135"/>
      <x:c r="L106" s="230"/>
      <x:c r="M106" s="230"/>
      <x:c r="N106" s="135"/>
      <x:c r="O106" s="154"/>
    </x:row>
  </x:sheetData>
  <x:phoneticPr fontId="15" type="noConversion"/>
  <x:conditionalFormatting sqref="O96:O102">
    <x:cfRule type="expression" dxfId="3" priority="2">
      <x:formula>$T96&lt;&gt;TRUE</x:formula>
    </x:cfRule>
  </x:conditionalFormatting>
  <x:conditionalFormatting sqref="O104">
    <x:cfRule type="expression" dxfId="2" priority="1">
      <x:formula>$T$104&lt;&gt;TRUE</x:formula>
    </x:cfRule>
  </x:conditionalFormatting>
  <x:pageMargins left="0.25" right="0.25" top="0.75" bottom="0.75" header="0.3" footer="0.3"/>
  <x:pageSetup paperSize="9" scale="33" fitToHeight="0" orientation="landscape" r:id="rId1"/>
  <x:rowBreaks count="1" manualBreakCount="1">
    <x:brk id="47" max="14" man="1"/>
  </x:rowBreaks>
  <x:tableParts count="9">
    <x:tablePart r:id="rId2"/>
    <x:tablePart r:id="rId3"/>
    <x:tablePart r:id="rId4"/>
    <x:tablePart r:id="rId5"/>
    <x:tablePart r:id="rId6"/>
    <x:tablePart r:id="rId7"/>
    <x:tablePart r:id="rId8"/>
    <x:tablePart r:id="rId9"/>
    <x:tablePart r:id="rId10"/>
  </x:tableParts>
</x:worksheet>
</file>

<file path=xl/worksheets/sheet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20A10070-FD21-4D06-954D-E3B56DD7BDD5}" mc:Ignorable="x14ac xr xr2 xr3">
  <x:sheetPr codeName="Sheet5">
    <x:pageSetUpPr fitToPage="1"/>
  </x:sheetPr>
  <x:dimension ref="A1:H82"/>
  <x:sheetViews>
    <x:sheetView showGridLines="0" view="pageBreakPreview" topLeftCell="A20" zoomScale="85" zoomScaleNormal="106" zoomScaleSheetLayoutView="85" workbookViewId="0">
      <x:selection activeCell="D71" sqref="D71"/>
    </x:sheetView>
  </x:sheetViews>
  <x:sheetFormatPr defaultRowHeight="14.5" x14ac:dyDescent="0.35"/>
  <x:cols>
    <x:col min="1" max="1" width="45" customWidth="1"/>
    <x:col min="2" max="2" width="9.1796875" customWidth="1"/>
    <x:col min="3" max="3" width="12" customWidth="1"/>
    <x:col min="4" max="4" width="66.453125" customWidth="1"/>
    <x:col min="5" max="5" width="71" customWidth="1"/>
    <x:col min="6" max="6" width="14.26953125" customWidth="1"/>
    <x:col min="7" max="7" width="11.26953125" customWidth="1"/>
    <x:col min="8" max="8" width="11.26953125" style="34" customWidth="1"/>
    <x:col min="9" max="9" width="16.26953125" customWidth="1"/>
    <x:col min="10" max="14" width="12.26953125" customWidth="1"/>
  </x:cols>
  <x:sheetData>
    <x:row r="1" spans="1:8" ht="23.5" x14ac:dyDescent="0.35">
      <x:c r="A1" s="1" t="s">
        <x:v>146</x:v>
      </x:c>
    </x:row>
    <x:row r="2" spans="1:8" ht="21" x14ac:dyDescent="0.5">
      <x:c r="A2" s="238" t="s">
        <x:v>139</x:v>
      </x:c>
    </x:row>
    <x:row r="3" spans="1:8" x14ac:dyDescent="0.35">
      <x:c r="A3" s="23" t="s">
        <x:v>0</x:v>
      </x:c>
      <x:c r="B3" s="23" t="s">
        <x:v>1</x:v>
      </x:c>
      <x:c r="C3" s="23" t="s">
        <x:v>49</x:v>
      </x:c>
      <x:c r="D3" s="23" t="s">
        <x:v>2</x:v>
      </x:c>
      <x:c r="E3" s="23" t="s">
        <x:v>3</x:v>
      </x:c>
      <x:c r="F3" s="31" t="s">
        <x:v>48</x:v>
      </x:c>
    </x:row>
    <x:row r="4" spans="1:8" x14ac:dyDescent="0.35">
      <x:c r="A4" t="s">
        <x:v>147</x:v>
      </x:c>
      <x:c r="B4">
        <x:f>ROW()</x:f>
        <x:v>4</x:v>
      </x:c>
      <x:c r="C4" s="23"/>
      <x:c r="D4" s="16" t="s">
        <x:v>81</x:v>
      </x:c>
      <x:c r="E4" s="23"/>
      <x:c r="F4" s="137">
        <x:f>'S3.Regulatory Profit'!F13</x:f>
        <x:v>0</x:v>
      </x:c>
      <x:c r="H4" s="224" t="s">
        <x:v>332</x:v>
      </x:c>
    </x:row>
    <x:row r="5" spans="1:8" x14ac:dyDescent="0.35">
      <x:c r="A5" t="s">
        <x:v>147</x:v>
      </x:c>
      <x:c r="B5">
        <x:f>ROW()</x:f>
        <x:v>5</x:v>
      </x:c>
      <x:c r="C5" s="13" t="s">
        <x:v>95</x:v>
      </x:c>
      <x:c r="D5" t="s">
        <x:v>81</x:v>
      </x:c>
      <x:c r="E5" t="s">
        <x:v>148</x:v>
      </x:c>
      <x:c r="F5" s="135"/>
      <x:c r="H5" s="226"/>
    </x:row>
    <x:row r="6" spans="1:8" x14ac:dyDescent="0.35">
      <x:c r="A6" t="s">
        <x:v>147</x:v>
      </x:c>
      <x:c r="B6">
        <x:f>ROW()</x:f>
        <x:v>6</x:v>
      </x:c>
      <x:c r="D6" t="s">
        <x:v>81</x:v>
      </x:c>
      <x:c r="E6" t="s">
        <x:v>149</x:v>
      </x:c>
      <x:c r="F6" s="135"/>
      <x:c r="H6" s="226"/>
    </x:row>
    <x:row r="7" spans="1:8" x14ac:dyDescent="0.35">
      <x:c r="A7" t="s">
        <x:v>147</x:v>
      </x:c>
      <x:c r="B7">
        <x:f>ROW()</x:f>
        <x:v>7</x:v>
      </x:c>
      <x:c r="D7" t="s">
        <x:v>81</x:v>
      </x:c>
      <x:c r="E7" t="s">
        <x:v>485</x:v>
      </x:c>
      <x:c r="F7" s="136">
        <x:f>F33</x:f>
        <x:v>0</x:v>
      </x:c>
      <x:c r="H7" s="226" t="s">
        <x:v>838</x:v>
      </x:c>
    </x:row>
    <x:row r="8" spans="1:8" x14ac:dyDescent="0.35">
      <x:c r="A8" t="s">
        <x:v>147</x:v>
      </x:c>
      <x:c r="B8">
        <x:f>ROW()</x:f>
        <x:v>8</x:v>
      </x:c>
      <x:c r="C8" s="13"/>
      <x:c r="D8" t="s">
        <x:v>81</x:v>
      </x:c>
      <x:c r="E8" t="s">
        <x:v>486</x:v>
      </x:c>
      <x:c r="F8" s="136">
        <x:f>F45</x:f>
        <x:v>0</x:v>
      </x:c>
      <x:c r="H8" s="224" t="s">
        <x:v>839</x:v>
      </x:c>
    </x:row>
    <x:row r="9" spans="1:8" x14ac:dyDescent="0.35">
      <x:c r="A9" t="s">
        <x:v>147</x:v>
      </x:c>
      <x:c r="B9">
        <x:f>ROW()</x:f>
        <x:v>9</x:v>
      </x:c>
      <x:c r="C9" s="13"/>
      <x:c r="D9" t="s">
        <x:v>81</x:v>
      </x:c>
      <x:c r="F9" s="136">
        <x:f>SUM(F5:F8)</x:f>
        <x:v>0</x:v>
      </x:c>
      <x:c r="G9" s="52"/>
    </x:row>
    <x:row r="10" spans="1:8" x14ac:dyDescent="0.35">
      <x:c r="A10" t="s">
        <x:v>147</x:v>
      </x:c>
      <x:c r="B10">
        <x:f>ROW()</x:f>
        <x:v>10</x:v>
      </x:c>
      <x:c r="C10" s="13" t="s">
        <x:v>36</x:v>
      </x:c>
      <x:c r="D10" t="s">
        <x:v>81</x:v>
      </x:c>
      <x:c r="E10" t="s">
        <x:v>15</x:v>
      </x:c>
      <x:c r="F10" s="136">
        <x:f>'S3.Regulatory Profit'!F12</x:f>
        <x:v>0</x:v>
      </x:c>
      <x:c r="H10" s="34" t="s">
        <x:v>332</x:v>
      </x:c>
    </x:row>
    <x:row r="11" spans="1:8" x14ac:dyDescent="0.35">
      <x:c r="A11" t="s">
        <x:v>147</x:v>
      </x:c>
      <x:c r="B11">
        <x:f>ROW()</x:f>
        <x:v>11</x:v>
      </x:c>
      <x:c r="D11" t="s">
        <x:v>81</x:v>
      </x:c>
      <x:c r="E11" t="s">
        <x:v>487</x:v>
      </x:c>
      <x:c r="F11" s="135"/>
    </x:row>
    <x:row r="12" spans="1:8" x14ac:dyDescent="0.35">
      <x:c r="A12" t="s">
        <x:v>147</x:v>
      </x:c>
      <x:c r="B12">
        <x:f>ROW()</x:f>
        <x:v>12</x:v>
      </x:c>
      <x:c r="C12" s="13"/>
      <x:c r="D12" t="s">
        <x:v>81</x:v>
      </x:c>
      <x:c r="E12" t="s">
        <x:v>136</x:v>
      </x:c>
      <x:c r="F12" s="135"/>
    </x:row>
    <x:row r="13" spans="1:8" x14ac:dyDescent="0.35">
      <x:c r="A13" t="s">
        <x:v>147</x:v>
      </x:c>
      <x:c r="B13">
        <x:f>ROW()</x:f>
        <x:v>13</x:v>
      </x:c>
      <x:c r="C13" s="13"/>
      <x:c r="D13" t="s">
        <x:v>81</x:v>
      </x:c>
      <x:c r="E13" t="s">
        <x:v>137</x:v>
      </x:c>
      <x:c r="F13" s="136">
        <x:f>(('S2.Return on Investment'!F42*'S2.Return on Investment'!F43*'S2.Return on Investment'!F23)+'S5c.TCSD Allowance '!F20)/ SQRT(1+'S2.Return on Investment'!F43)</x:f>
        <x:v>0</x:v>
      </x:c>
      <x:c r="H13" s="34" t="s">
        <x:v>841</x:v>
      </x:c>
    </x:row>
    <x:row r="14" spans="1:8" ht="15" thickBot="1" x14ac:dyDescent="0.4">
      <x:c r="A14" t="s">
        <x:v>147</x:v>
      </x:c>
      <x:c r="B14">
        <x:f>ROW()</x:f>
        <x:v>14</x:v>
      </x:c>
      <x:c r="C14" s="13"/>
      <x:c r="D14" t="s">
        <x:v>81</x:v>
      </x:c>
      <x:c r="F14" s="136">
        <x:f>SUM(F10:F13)</x:f>
        <x:v>0</x:v>
      </x:c>
    </x:row>
    <x:row r="15" spans="1:8" ht="15" thickBot="1" x14ac:dyDescent="0.4">
      <x:c r="A15" t="s">
        <x:v>147</x:v>
      </x:c>
      <x:c r="B15">
        <x:f>ROW()</x:f>
        <x:v>15</x:v>
      </x:c>
      <x:c r="C15" s="13"/>
      <x:c r="D15" s="16" t="s">
        <x:v>654</x:v>
      </x:c>
      <x:c r="F15" s="217">
        <x:f>F4+F9-F14</x:f>
        <x:v>0</x:v>
      </x:c>
    </x:row>
    <x:row r="16" spans="1:8" x14ac:dyDescent="0.35">
      <x:c r="A16" t="s">
        <x:v>147</x:v>
      </x:c>
      <x:c r="B16">
        <x:f>ROW()</x:f>
        <x:v>16</x:v>
      </x:c>
      <x:c r="C16" s="13" t="s">
        <x:v>36</x:v>
      </x:c>
      <x:c r="D16" t="s">
        <x:v>654</x:v>
      </x:c>
      <x:c r="E16" t="s">
        <x:v>138</x:v>
      </x:c>
      <x:c r="F16" s="135"/>
    </x:row>
    <x:row r="17" spans="1:8" ht="15" thickBot="1" x14ac:dyDescent="0.4">
      <x:c r="A17" t="s">
        <x:v>147</x:v>
      </x:c>
      <x:c r="B17">
        <x:f>ROW()</x:f>
        <x:v>17</x:v>
      </x:c>
      <x:c r="D17" t="s">
        <x:v>654</x:v>
      </x:c>
      <x:c r="E17" t="s">
        <x:v>655</x:v>
      </x:c>
      <x:c r="F17" s="136">
        <x:f>IF(F15&lt;0,0,MAX(F15-F16,0))</x:f>
        <x:v>0</x:v>
      </x:c>
    </x:row>
    <x:row r="18" spans="1:8" ht="15" thickBot="1" x14ac:dyDescent="0.4">
      <x:c r="A18" t="s">
        <x:v>147</x:v>
      </x:c>
      <x:c r="B18">
        <x:f>ROW()</x:f>
        <x:v>18</x:v>
      </x:c>
      <x:c r="D18" s="16" t="s">
        <x:v>16</x:v>
      </x:c>
      <x:c r="F18" s="217">
        <x:f>IF(F17&lt;0,0,F17*F23)</x:f>
        <x:v>0</x:v>
      </x:c>
      <x:c r="H18" s="34" t="s">
        <x:v>837</x:v>
      </x:c>
    </x:row>
    <x:row r="19" spans="1:8" x14ac:dyDescent="0.35">
      <x:c r="A19" s="35" t="s">
        <x:v>176</x:v>
      </x:c>
    </x:row>
    <x:row r="21" spans="1:8" ht="21" x14ac:dyDescent="0.5">
      <x:c r="A21" s="238" t="s">
        <x:v>139</x:v>
      </x:c>
    </x:row>
    <x:row r="22" spans="1:8" x14ac:dyDescent="0.35">
      <x:c r="A22" s="23" t="s">
        <x:v>0</x:v>
      </x:c>
      <x:c r="B22" s="23" t="s">
        <x:v>1</x:v>
      </x:c>
      <x:c r="C22" s="23" t="s">
        <x:v>49</x:v>
      </x:c>
      <x:c r="D22" s="23" t="s">
        <x:v>2</x:v>
      </x:c>
      <x:c r="E22" s="23" t="s">
        <x:v>3</x:v>
      </x:c>
      <x:c r="F22" s="31" t="s">
        <x:v>189</x:v>
      </x:c>
    </x:row>
    <x:row r="23" spans="1:8" x14ac:dyDescent="0.35">
      <x:c r="A23" t="s">
        <x:v>147</x:v>
      </x:c>
      <x:c r="B23">
        <x:f>ROW()</x:f>
        <x:v>23</x:v>
      </x:c>
      <x:c r="C23" s="23"/>
      <x:c r="D23" t="s">
        <x:v>654</x:v>
      </x:c>
      <x:c r="E23" s="114" t="s">
        <x:v>50</x:v>
      </x:c>
      <x:c r="F23" s="99"/>
      <x:c r="H23" s="34" t="s">
        <x:v>842</x:v>
      </x:c>
    </x:row>
    <x:row r="24" spans="1:8" x14ac:dyDescent="0.35">
      <x:c r="C24" s="23"/>
      <x:c r="E24" s="114"/>
      <x:c r="F24" s="114"/>
      <x:c r="G24" s="114"/>
    </x:row>
    <x:row r="25" spans="1:8" x14ac:dyDescent="0.35">
      <x:c r="C25" s="23"/>
      <x:c r="E25" s="114"/>
      <x:c r="F25" s="114"/>
      <x:c r="G25" s="114"/>
    </x:row>
    <x:row r="26" spans="1:8" ht="21" x14ac:dyDescent="0.5">
      <x:c r="A26" s="238" t="s">
        <x:v>962</x:v>
      </x:c>
    </x:row>
    <x:row r="27" spans="1:8" x14ac:dyDescent="0.35">
      <x:c r="A27" s="13" t="s">
        <x:v>656</x:v>
      </x:c>
    </x:row>
    <x:row r="28" spans="1:8" x14ac:dyDescent="0.35">
      <x:c r="A28" s="35"/>
    </x:row>
    <x:row r="30" spans="1:8" ht="21" x14ac:dyDescent="0.5">
      <x:c r="A30" s="238" t="s">
        <x:v>493</x:v>
      </x:c>
      <x:c r="H30" s="53" t="s">
        <x:v>343</x:v>
      </x:c>
    </x:row>
    <x:row r="31" spans="1:8" x14ac:dyDescent="0.35">
      <x:c r="A31" s="23" t="s">
        <x:v>0</x:v>
      </x:c>
      <x:c r="B31" s="23" t="s">
        <x:v>1</x:v>
      </x:c>
      <x:c r="C31" s="23" t="s">
        <x:v>49</x:v>
      </x:c>
      <x:c r="D31" s="23" t="s">
        <x:v>2</x:v>
      </x:c>
      <x:c r="E31" s="23" t="s">
        <x:v>3</x:v>
      </x:c>
      <x:c r="F31" s="31" t="s">
        <x:v>48</x:v>
      </x:c>
    </x:row>
    <x:row r="32" spans="1:8" x14ac:dyDescent="0.35">
      <x:c r="A32" s="26" t="s">
        <x:v>140</x:v>
      </x:c>
      <x:c r="B32">
        <x:f>ROW()</x:f>
        <x:v>32</x:v>
      </x:c>
      <x:c r="C32" s="26"/>
      <x:c r="D32" s="26" t="s">
        <x:v>488</x:v>
      </x:c>
      <x:c r="E32" s="32"/>
      <x:c r="F32" s="95"/>
    </x:row>
    <x:row r="33" spans="1:8" x14ac:dyDescent="0.35">
      <x:c r="A33" s="26" t="s">
        <x:v>140</x:v>
      </x:c>
      <x:c r="B33">
        <x:f>ROW()</x:f>
        <x:v>33</x:v>
      </x:c>
      <x:c r="C33" s="40" t="s">
        <x:v>36</x:v>
      </x:c>
      <x:c r="D33" s="26" t="s">
        <x:v>485</x:v>
      </x:c>
      <x:c r="E33" s="33"/>
      <x:c r="F33" s="97">
        <x:f>IF(F32=0,0,F32/F37)</x:f>
        <x:v>0</x:v>
      </x:c>
      <x:c r="H33" s="222" t="s">
        <x:v>840</x:v>
      </x:c>
    </x:row>
    <x:row r="34" spans="1:8" x14ac:dyDescent="0.35">
      <x:c r="A34" s="26" t="s">
        <x:v>140</x:v>
      </x:c>
      <x:c r="B34">
        <x:f>ROW()</x:f>
        <x:v>34</x:v>
      </x:c>
      <x:c r="C34" s="40" t="s">
        <x:v>95</x:v>
      </x:c>
      <x:c r="D34" s="26" t="s">
        <x:v>489</x:v>
      </x:c>
      <x:c r="E34" s="33"/>
      <x:c r="F34" s="95"/>
    </x:row>
    <x:row r="35" spans="1:8" x14ac:dyDescent="0.35">
      <x:c r="A35" s="26" t="s">
        <x:v>140</x:v>
      </x:c>
      <x:c r="B35">
        <x:f>ROW()</x:f>
        <x:v>35</x:v>
      </x:c>
      <x:c r="C35" s="40" t="s">
        <x:v>36</x:v>
      </x:c>
      <x:c r="D35" s="26" t="s">
        <x:v>490</x:v>
      </x:c>
      <x:c r="E35" s="33"/>
      <x:c r="F35" s="95"/>
    </x:row>
    <x:row r="36" spans="1:8" x14ac:dyDescent="0.35">
      <x:c r="A36" s="26" t="s">
        <x:v>140</x:v>
      </x:c>
      <x:c r="B36">
        <x:f>ROW()</x:f>
        <x:v>36</x:v>
      </x:c>
      <x:c r="C36" s="121"/>
      <x:c r="D36" s="121" t="s">
        <x:v>491</x:v>
      </x:c>
      <x:c r="E36" s="33"/>
      <x:c r="F36" s="97">
        <x:f>F32-F33+F34-F35</x:f>
        <x:v>0</x:v>
      </x:c>
    </x:row>
    <x:row r="37" spans="1:8" x14ac:dyDescent="0.35">
      <x:c r="A37" s="26" t="s">
        <x:v>140</x:v>
      </x:c>
      <x:c r="B37">
        <x:f>ROW()</x:f>
        <x:v>37</x:v>
      </x:c>
      <x:c r="C37" s="121"/>
      <x:c r="D37" s="121" t="s">
        <x:v>492</x:v>
      </x:c>
      <x:c r="E37" s="33"/>
      <x:c r="F37" s="95"/>
    </x:row>
    <x:row r="40" spans="1:8" ht="21" x14ac:dyDescent="0.5">
      <x:c r="A40" s="238" t="s">
        <x:v>772</x:v>
      </x:c>
    </x:row>
    <x:row r="41" spans="1:8" x14ac:dyDescent="0.35">
      <x:c r="A41" s="23" t="s">
        <x:v>0</x:v>
      </x:c>
      <x:c r="B41" s="23" t="s">
        <x:v>1</x:v>
      </x:c>
      <x:c r="C41" s="23" t="s">
        <x:v>49</x:v>
      </x:c>
      <x:c r="D41" s="23" t="s">
        <x:v>2</x:v>
      </x:c>
      <x:c r="E41" s="23" t="s">
        <x:v>3</x:v>
      </x:c>
      <x:c r="F41" s="31" t="s">
        <x:v>48</x:v>
      </x:c>
      <x:c r="G41" s="23"/>
      <x:c r="H41" s="53" t="s">
        <x:v>343</x:v>
      </x:c>
    </x:row>
    <x:row r="42" spans="1:8" x14ac:dyDescent="0.35">
      <x:c r="A42" s="26" t="s">
        <x:v>772</x:v>
      </x:c>
      <x:c r="B42">
        <x:f>ROW()</x:f>
        <x:v>42</x:v>
      </x:c>
      <x:c r="D42" t="s">
        <x:v>494</x:v>
      </x:c>
      <x:c r="F42" s="135"/>
    </x:row>
    <x:row r="43" spans="1:8" x14ac:dyDescent="0.35">
      <x:c r="A43" s="26" t="s">
        <x:v>772</x:v>
      </x:c>
      <x:c r="B43">
        <x:f>ROW()</x:f>
        <x:v>43</x:v>
      </x:c>
      <x:c r="C43" s="13"/>
      <x:c r="D43" t="s">
        <x:v>495</x:v>
      </x:c>
      <x:c r="F43" s="135"/>
    </x:row>
    <x:row r="44" spans="1:8" x14ac:dyDescent="0.35">
      <x:c r="A44" s="26" t="s">
        <x:v>772</x:v>
      </x:c>
      <x:c r="B44">
        <x:f>ROW()</x:f>
        <x:v>44</x:v>
      </x:c>
      <x:c r="C44" s="13"/>
      <x:c r="D44" t="s">
        <x:v>14</x:v>
      </x:c>
      <x:c r="F44" s="136">
        <x:f>'S4.RAB Value (Rolled Forward)'!G79</x:f>
        <x:v>0</x:v>
      </x:c>
      <x:c r="H44" s="34" t="s">
        <x:v>331</x:v>
      </x:c>
    </x:row>
    <x:row r="45" spans="1:8" x14ac:dyDescent="0.35">
      <x:c r="A45" s="26" t="s">
        <x:v>772</x:v>
      </x:c>
      <x:c r="B45">
        <x:f>ROW()</x:f>
        <x:v>45</x:v>
      </x:c>
      <x:c r="C45" s="13"/>
      <x:c r="D45" t="s">
        <x:v>486</x:v>
      </x:c>
      <x:c r="F45" s="136">
        <x:f>F44-F43</x:f>
        <x:v>0</x:v>
      </x:c>
      <x:c r="H45" s="34" t="s">
        <x:v>827</x:v>
      </x:c>
    </x:row>
    <x:row r="48" spans="1:8" ht="21" x14ac:dyDescent="0.5">
      <x:c r="A48" s="238" t="s">
        <x:v>773</x:v>
      </x:c>
    </x:row>
    <x:row r="49" spans="1:8" x14ac:dyDescent="0.35">
      <x:c r="A49" s="23" t="s">
        <x:v>0</x:v>
      </x:c>
      <x:c r="B49" s="23" t="s">
        <x:v>1</x:v>
      </x:c>
      <x:c r="C49" s="23" t="s">
        <x:v>49</x:v>
      </x:c>
      <x:c r="D49" s="23" t="s">
        <x:v>2</x:v>
      </x:c>
      <x:c r="E49" s="23" t="s">
        <x:v>3</x:v>
      </x:c>
      <x:c r="F49" s="31" t="s">
        <x:v>48</x:v>
      </x:c>
      <x:c r="H49" s="34" t="s">
        <x:v>843</x:v>
      </x:c>
    </x:row>
    <x:row r="50" spans="1:8" x14ac:dyDescent="0.35">
      <x:c r="A50" s="26" t="s">
        <x:v>773</x:v>
      </x:c>
      <x:c r="B50">
        <x:f>ROW()</x:f>
        <x:v>50</x:v>
      </x:c>
      <x:c r="D50" s="16" t="s">
        <x:v>141</x:v>
      </x:c>
      <x:c r="F50" s="95"/>
    </x:row>
    <x:row r="51" spans="1:8" x14ac:dyDescent="0.35">
      <x:c r="A51" s="26" t="s">
        <x:v>773</x:v>
      </x:c>
      <x:c r="B51">
        <x:f>ROW()</x:f>
        <x:v>51</x:v>
      </x:c>
      <x:c r="C51" s="13" t="s">
        <x:v>95</x:v>
      </x:c>
      <x:c r="D51" t="s">
        <x:v>496</x:v>
      </x:c>
      <x:c r="F51" s="95"/>
    </x:row>
    <x:row r="52" spans="1:8" ht="15" thickBot="1" x14ac:dyDescent="0.4">
      <x:c r="A52" s="26" t="s">
        <x:v>773</x:v>
      </x:c>
      <x:c r="B52">
        <x:f>ROW()</x:f>
        <x:v>52</x:v>
      </x:c>
      <x:c r="C52" s="13" t="s">
        <x:v>36</x:v>
      </x:c>
      <x:c r="D52" t="s">
        <x:v>138</x:v>
      </x:c>
      <x:c r="F52" s="95"/>
    </x:row>
    <x:row r="53" spans="1:8" ht="15" thickBot="1" x14ac:dyDescent="0.4">
      <x:c r="A53" s="26" t="s">
        <x:v>773</x:v>
      </x:c>
      <x:c r="B53">
        <x:f>ROW()</x:f>
        <x:v>53</x:v>
      </x:c>
      <x:c r="C53" s="13"/>
      <x:c r="D53" s="16" t="s">
        <x:v>497</x:v>
      </x:c>
      <x:c r="F53" s="225">
        <x:f>F50+F51-F52</x:f>
        <x:v>0</x:v>
      </x:c>
    </x:row>
    <x:row r="56" spans="1:8" ht="21" x14ac:dyDescent="0.5">
      <x:c r="A56" s="238" t="s">
        <x:v>657</x:v>
      </x:c>
    </x:row>
    <x:row r="57" spans="1:8" x14ac:dyDescent="0.35">
      <x:c r="A57" s="23" t="s">
        <x:v>0</x:v>
      </x:c>
      <x:c r="B57" s="23" t="s">
        <x:v>1</x:v>
      </x:c>
      <x:c r="C57" s="23" t="s">
        <x:v>49</x:v>
      </x:c>
      <x:c r="D57" s="23" t="s">
        <x:v>2</x:v>
      </x:c>
      <x:c r="E57" s="23" t="s">
        <x:v>3</x:v>
      </x:c>
      <x:c r="F57" s="31" t="s">
        <x:v>48</x:v>
      </x:c>
      <x:c r="G57" s="23"/>
    </x:row>
    <x:row r="58" spans="1:8" x14ac:dyDescent="0.35">
      <x:c r="A58" s="26" t="s">
        <x:v>657</x:v>
      </x:c>
      <x:c r="B58">
        <x:f>ROW()</x:f>
        <x:v>58</x:v>
      </x:c>
      <x:c r="D58" s="16" t="s">
        <x:v>481</x:v>
      </x:c>
      <x:c r="F58" s="135"/>
      <x:c r="H58" s="34" t="s">
        <x:v>842</x:v>
      </x:c>
    </x:row>
    <x:row r="59" spans="1:8" x14ac:dyDescent="0.35">
      <x:c r="A59" s="26" t="s">
        <x:v>657</x:v>
      </x:c>
      <x:c r="B59">
        <x:f>ROW()</x:f>
        <x:v>59</x:v>
      </x:c>
      <x:c r="C59" s="13" t="s">
        <x:v>95</x:v>
      </x:c>
      <x:c r="D59" t="s">
        <x:v>498</x:v>
      </x:c>
      <x:c r="F59" s="136">
        <x:f>F23*F43</x:f>
        <x:v>0</x:v>
      </x:c>
      <x:c r="H59" s="34" t="s">
        <x:v>844</x:v>
      </x:c>
    </x:row>
    <x:row r="60" spans="1:8" x14ac:dyDescent="0.35">
      <x:c r="A60" s="26" t="s">
        <x:v>657</x:v>
      </x:c>
      <x:c r="B60">
        <x:f>ROW()</x:f>
        <x:v>60</x:v>
      </x:c>
      <x:c r="C60" s="13" t="s">
        <x:v>36</x:v>
      </x:c>
      <x:c r="D60" t="s">
        <x:v>499</x:v>
      </x:c>
      <x:c r="F60" s="136">
        <x:f>F23*F76</x:f>
        <x:v>0</x:v>
      </x:c>
      <x:c r="H60" s="34" t="s">
        <x:v>845</x:v>
      </x:c>
    </x:row>
    <x:row r="61" spans="1:8" x14ac:dyDescent="0.35">
      <x:c r="A61" s="26" t="s">
        <x:v>657</x:v>
      </x:c>
      <x:c r="B61">
        <x:f>ROW()</x:f>
        <x:v>61</x:v>
      </x:c>
      <x:c r="C61" s="13" t="s">
        <x:v>95</x:v>
      </x:c>
      <x:c r="D61" t="s">
        <x:v>500</x:v>
      </x:c>
      <x:c r="F61" s="135"/>
    </x:row>
    <x:row r="62" spans="1:8" x14ac:dyDescent="0.35">
      <x:c r="A62" s="26" t="s">
        <x:v>657</x:v>
      </x:c>
      <x:c r="B62">
        <x:f>ROW()</x:f>
        <x:v>62</x:v>
      </x:c>
      <x:c r="C62" s="13" t="s">
        <x:v>36</x:v>
      </x:c>
      <x:c r="D62" t="s">
        <x:v>501</x:v>
      </x:c>
      <x:c r="F62" s="136">
        <x:f>F33*F23</x:f>
        <x:v>0</x:v>
      </x:c>
      <x:c r="H62" s="34" t="s">
        <x:v>846</x:v>
      </x:c>
    </x:row>
    <x:row r="63" spans="1:8" x14ac:dyDescent="0.35">
      <x:c r="A63" s="26" t="s">
        <x:v>657</x:v>
      </x:c>
      <x:c r="B63">
        <x:f>ROW()</x:f>
        <x:v>63</x:v>
      </x:c>
      <x:c r="C63" s="13" t="s">
        <x:v>95</x:v>
      </x:c>
      <x:c r="D63" t="s">
        <x:v>502</x:v>
      </x:c>
      <x:c r="F63" s="135"/>
    </x:row>
    <x:row r="64" spans="1:8" x14ac:dyDescent="0.35">
      <x:c r="A64" s="26" t="s">
        <x:v>657</x:v>
      </x:c>
      <x:c r="B64">
        <x:f>ROW()</x:f>
        <x:v>64</x:v>
      </x:c>
      <x:c r="C64" s="13" t="s">
        <x:v>36</x:v>
      </x:c>
      <x:c r="D64" t="s">
        <x:v>503</x:v>
      </x:c>
      <x:c r="F64" s="136">
        <x:f>(F78-'S4.RAB Value (Rolled Forward)'!J8)*F23</x:f>
        <x:v>0</x:v>
      </x:c>
      <x:c r="H64" s="34" t="s">
        <x:v>847</x:v>
      </x:c>
    </x:row>
    <x:row r="65" spans="1:8" ht="15" thickBot="1" x14ac:dyDescent="0.4">
      <x:c r="A65" s="26" t="s">
        <x:v>657</x:v>
      </x:c>
      <x:c r="B65">
        <x:f>ROW()</x:f>
        <x:v>65</x:v>
      </x:c>
      <x:c r="C65" s="13" t="s">
        <x:v>95</x:v>
      </x:c>
      <x:c r="D65" t="s">
        <x:v>504</x:v>
      </x:c>
      <x:c r="F65" s="136">
        <x:f>(F80-'S4.RAB Value (Rolled Forward)'!J10)*F23</x:f>
        <x:v>0</x:v>
      </x:c>
    </x:row>
    <x:row r="66" spans="1:8" ht="15" thickBot="1" x14ac:dyDescent="0.4">
      <x:c r="A66" s="26" t="s">
        <x:v>657</x:v>
      </x:c>
      <x:c r="B66">
        <x:f>ROW()</x:f>
        <x:v>66</x:v>
      </x:c>
      <x:c r="C66" s="13"/>
      <x:c r="D66" s="16" t="s">
        <x:v>505</x:v>
      </x:c>
      <x:c r="F66" s="217">
        <x:f>F58+F59-F60+F61-F62+F63-F64+F65</x:f>
        <x:v>0</x:v>
      </x:c>
      <x:c r="H66" s="34" t="s">
        <x:v>842</x:v>
      </x:c>
    </x:row>
    <x:row r="69" spans="1:8" ht="21" x14ac:dyDescent="0.5">
      <x:c r="A69" s="238" t="s">
        <x:v>658</x:v>
      </x:c>
    </x:row>
    <x:row r="70" spans="1:8" x14ac:dyDescent="0.35">
      <x:c r="A70" t="s">
        <x:v>659</x:v>
      </x:c>
    </x:row>
    <x:row r="73" spans="1:8" ht="21" x14ac:dyDescent="0.5">
      <x:c r="A73" s="238" t="s">
        <x:v>660</x:v>
      </x:c>
    </x:row>
    <x:row r="74" spans="1:8" x14ac:dyDescent="0.35">
      <x:c r="A74" s="23" t="s">
        <x:v>0</x:v>
      </x:c>
      <x:c r="B74" s="23" t="s">
        <x:v>1</x:v>
      </x:c>
      <x:c r="C74" s="23" t="s">
        <x:v>49</x:v>
      </x:c>
      <x:c r="D74" s="23" t="s">
        <x:v>2</x:v>
      </x:c>
      <x:c r="E74" s="23" t="s">
        <x:v>3</x:v>
      </x:c>
      <x:c r="F74" s="31" t="s">
        <x:v>48</x:v>
      </x:c>
    </x:row>
    <x:row r="75" spans="1:8" x14ac:dyDescent="0.35">
      <x:c r="A75" s="26" t="s">
        <x:v>660</x:v>
      </x:c>
      <x:c r="B75">
        <x:f>ROW()</x:f>
        <x:v>75</x:v>
      </x:c>
      <x:c r="D75" s="16" t="s">
        <x:v>142</x:v>
      </x:c>
      <x:c r="F75" s="135"/>
    </x:row>
    <x:row r="76" spans="1:8" x14ac:dyDescent="0.35">
      <x:c r="A76" s="26" t="s">
        <x:v>660</x:v>
      </x:c>
      <x:c r="B76">
        <x:f>ROW()</x:f>
        <x:v>76</x:v>
      </x:c>
      <x:c r="C76" s="13" t="s">
        <x:v>36</x:v>
      </x:c>
      <x:c r="D76" t="s">
        <x:v>135</x:v>
      </x:c>
      <x:c r="F76" s="135"/>
      <x:c r="H76" s="34" t="s">
        <x:v>843</x:v>
      </x:c>
    </x:row>
    <x:row r="77" spans="1:8" x14ac:dyDescent="0.35">
      <x:c r="A77" s="26" t="s">
        <x:v>660</x:v>
      </x:c>
      <x:c r="B77">
        <x:f>ROW()</x:f>
        <x:v>77</x:v>
      </x:c>
      <x:c r="C77" s="13" t="s">
        <x:v>95</x:v>
      </x:c>
      <x:c r="D77" t="s">
        <x:v>143</x:v>
      </x:c>
      <x:c r="F77" s="135"/>
    </x:row>
    <x:row r="78" spans="1:8" x14ac:dyDescent="0.35">
      <x:c r="A78" s="26" t="s">
        <x:v>660</x:v>
      </x:c>
      <x:c r="B78">
        <x:f>ROW()</x:f>
        <x:v>78</x:v>
      </x:c>
      <x:c r="C78" s="13" t="s">
        <x:v>36</x:v>
      </x:c>
      <x:c r="D78" t="s">
        <x:v>144</x:v>
      </x:c>
      <x:c r="F78" s="135"/>
    </x:row>
    <x:row r="79" spans="1:8" x14ac:dyDescent="0.35">
      <x:c r="A79" s="26" t="s">
        <x:v>660</x:v>
      </x:c>
      <x:c r="B79">
        <x:f>ROW()</x:f>
        <x:v>79</x:v>
      </x:c>
      <x:c r="C79" s="13" t="s">
        <x:v>95</x:v>
      </x:c>
      <x:c r="D79" t="s">
        <x:v>43</x:v>
      </x:c>
      <x:c r="F79" s="135"/>
    </x:row>
    <x:row r="80" spans="1:8" x14ac:dyDescent="0.35">
      <x:c r="A80" s="26" t="s">
        <x:v>660</x:v>
      </x:c>
      <x:c r="B80">
        <x:f>ROW()</x:f>
        <x:v>80</x:v>
      </x:c>
      <x:c r="C80" s="13" t="s">
        <x:v>95</x:v>
      </x:c>
      <x:c r="D80" t="s">
        <x:v>506</x:v>
      </x:c>
      <x:c r="F80" s="135"/>
    </x:row>
    <x:row r="81" spans="1:6" ht="15" thickBot="1" x14ac:dyDescent="0.4">
      <x:c r="A81" s="26" t="s">
        <x:v>660</x:v>
      </x:c>
      <x:c r="B81">
        <x:f>ROW()</x:f>
        <x:v>81</x:v>
      </x:c>
      <x:c r="C81" s="13" t="s">
        <x:v>95</x:v>
      </x:c>
      <x:c r="D81" t="s">
        <x:v>507</x:v>
      </x:c>
      <x:c r="F81" s="135"/>
    </x:row>
    <x:row r="82" spans="1:6" ht="15" thickBot="1" x14ac:dyDescent="0.4">
      <x:c r="A82" s="26" t="s">
        <x:v>660</x:v>
      </x:c>
      <x:c r="B82">
        <x:f>ROW()</x:f>
        <x:v>82</x:v>
      </x:c>
      <x:c r="C82" s="13"/>
      <x:c r="D82" s="16" t="s">
        <x:v>508</x:v>
      </x:c>
      <x:c r="F82" s="217">
        <x:f>F75-F76+F77-F78+F79+F80+F81</x:f>
        <x:v>0</x:v>
      </x:c>
    </x:row>
  </x:sheetData>
  <x:pageMargins left="0.25" right="0.25" top="0.75" bottom="0.75" header="0.3" footer="0.3"/>
  <x:pageSetup paperSize="9" scale="65" fitToHeight="0" orientation="landscape" r:id="rId1"/>
  <x:rowBreaks count="1" manualBreakCount="1">
    <x:brk id="39" max="16383" man="1"/>
  </x:rowBreaks>
  <x:tableParts count="7">
    <x:tablePart r:id="rId2"/>
    <x:tablePart r:id="rId3"/>
    <x:tablePart r:id="rId4"/>
    <x:tablePart r:id="rId5"/>
    <x:tablePart r:id="rId6"/>
    <x:tablePart r:id="rId7"/>
    <x:tablePart r:id="rId8"/>
  </x:tableParts>
</x:worksheet>
</file>

<file path=xl/worksheets/sheet9.xml><?xml version="1.0" encoding="utf-8"?>
<x:worksheet xmlns:x14="http://schemas.microsoft.com/office/spreadsheetml/2009/9/main" xmlns:xm="http://schemas.microsoft.com/office/exce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62019AF9-DD27-4496-8C65-E11A67EC5588}" mc:Ignorable="x14ac xr xr2 xr3">
  <x:sheetPr codeName="Sheet6">
    <x:tabColor theme="8" tint="0.39997558519241921"/>
    <x:pageSetUpPr fitToPage="1"/>
  </x:sheetPr>
  <x:dimension ref="A1:H48"/>
  <x:sheetViews>
    <x:sheetView showGridLines="0" view="pageBreakPreview" zoomScale="85" zoomScaleNormal="112" zoomScaleSheetLayoutView="85" workbookViewId="0"/>
  </x:sheetViews>
  <x:sheetFormatPr defaultRowHeight="14.5" x14ac:dyDescent="0.35"/>
  <x:cols>
    <x:col min="1" max="1" width="52.7265625" customWidth="1"/>
    <x:col min="2" max="2" width="8.81640625" customWidth="1"/>
    <x:col min="3" max="3" width="13" customWidth="1"/>
    <x:col min="4" max="4" width="43.7265625" customWidth="1"/>
    <x:col min="5" max="5" width="33" customWidth="1"/>
    <x:col min="6" max="6" width="30.7265625" customWidth="1"/>
    <x:col min="8" max="8" width="9.1796875" style="34"/>
  </x:cols>
  <x:sheetData>
    <x:row r="1" spans="1:6" ht="23.5" x14ac:dyDescent="0.35">
      <x:c r="A1" s="1" t="s">
        <x:v>145</x:v>
      </x:c>
    </x:row>
    <x:row r="2" spans="1:6" ht="21" x14ac:dyDescent="0.5">
      <x:c r="A2" s="238" t="s">
        <x:v>150</x:v>
      </x:c>
    </x:row>
    <x:row r="3" spans="1:6" x14ac:dyDescent="0.35">
      <x:c r="A3" s="23" t="s">
        <x:v>0</x:v>
      </x:c>
      <x:c r="B3" s="23" t="s">
        <x:v>1</x:v>
      </x:c>
      <x:c r="C3" s="23" t="s">
        <x:v>49</x:v>
      </x:c>
      <x:c r="D3" s="23" t="s">
        <x:v>2</x:v>
      </x:c>
      <x:c r="E3" s="23" t="s">
        <x:v>3</x:v>
      </x:c>
      <x:c r="F3" s="92" t="s">
        <x:v>48</x:v>
      </x:c>
    </x:row>
    <x:row r="4" spans="1:6" x14ac:dyDescent="0.35">
      <x:c r="A4" t="s">
        <x:v>150</x:v>
      </x:c>
      <x:c r="B4">
        <x:f>ROW()</x:f>
        <x:v>4</x:v>
      </x:c>
      <x:c r="D4" s="16" t="s">
        <x:v>18</x:v>
      </x:c>
      <x:c r="F4" s="95"/>
    </x:row>
    <x:row r="5" spans="1:6" x14ac:dyDescent="0.35">
      <x:c r="A5" t="s">
        <x:v>150</x:v>
      </x:c>
      <x:c r="B5">
        <x:f>ROW()</x:f>
        <x:v>5</x:v>
      </x:c>
      <x:c r="C5" s="13"/>
      <x:c r="D5" s="16" t="s">
        <x:v>151</x:v>
      </x:c>
      <x:c r="F5" s="95"/>
    </x:row>
    <x:row r="6" spans="1:6" x14ac:dyDescent="0.35">
      <x:c r="A6" t="s">
        <x:v>150</x:v>
      </x:c>
      <x:c r="B6">
        <x:f>ROW()</x:f>
        <x:v>6</x:v>
      </x:c>
      <x:c r="C6" s="13"/>
      <x:c r="D6" t="s">
        <x:v>152</x:v>
      </x:c>
      <x:c r="F6" s="136">
        <x:f>SUMIF($E$32:$E$46,$D$6,$F$32:$F$46)</x:f>
        <x:v>0</x:v>
      </x:c>
    </x:row>
    <x:row r="7" spans="1:6" x14ac:dyDescent="0.35">
      <x:c r="A7" t="s">
        <x:v>150</x:v>
      </x:c>
      <x:c r="B7">
        <x:f>ROW()</x:f>
        <x:v>7</x:v>
      </x:c>
      <x:c r="C7" s="13"/>
      <x:c r="D7" t="s">
        <x:v>153</x:v>
      </x:c>
      <x:c r="F7" s="136">
        <x:f>SUMIF($E$32:$E$46,$D$7,$F$32:$F$46)</x:f>
        <x:v>0</x:v>
      </x:c>
    </x:row>
    <x:row r="8" spans="1:6" ht="15" thickBot="1" x14ac:dyDescent="0.4">
      <x:c r="A8" t="s">
        <x:v>150</x:v>
      </x:c>
      <x:c r="B8">
        <x:f>ROW()</x:f>
        <x:v>8</x:v>
      </x:c>
      <x:c r="C8" s="13"/>
      <x:c r="D8" t="s">
        <x:v>154</x:v>
      </x:c>
      <x:c r="F8" s="136">
        <x:f>SUMIF($E$32:$E$46,$D$8,$F$32:$F$46)</x:f>
        <x:v>0</x:v>
      </x:c>
    </x:row>
    <x:row r="9" spans="1:6" ht="15" thickBot="1" x14ac:dyDescent="0.4">
      <x:c r="A9" t="s">
        <x:v>150</x:v>
      </x:c>
      <x:c r="B9">
        <x:f>ROW()</x:f>
        <x:v>9</x:v>
      </x:c>
      <x:c r="C9" s="13"/>
      <x:c r="D9" s="16" t="s">
        <x:v>155</x:v>
      </x:c>
      <x:c r="F9" s="217">
        <x:f>SUM(F6:F8)</x:f>
        <x:v>0</x:v>
      </x:c>
    </x:row>
    <x:row r="10" spans="1:6" x14ac:dyDescent="0.35">
      <x:c r="A10" t="s">
        <x:v>150</x:v>
      </x:c>
      <x:c r="B10">
        <x:f>ROW()</x:f>
        <x:v>10</x:v>
      </x:c>
      <x:c r="C10" s="13"/>
      <x:c r="D10" t="s">
        <x:v>5</x:v>
      </x:c>
      <x:c r="F10" s="136">
        <x:f>SUMIF($E$32:$E$46,$D$10,$F$32:$F$46)</x:f>
        <x:v>0</x:v>
      </x:c>
    </x:row>
    <x:row r="11" spans="1:6" ht="15" thickBot="1" x14ac:dyDescent="0.4">
      <x:c r="A11" t="s">
        <x:v>150</x:v>
      </x:c>
      <x:c r="B11">
        <x:f>ROW()</x:f>
        <x:v>11</x:v>
      </x:c>
      <x:c r="C11" s="13"/>
      <x:c r="D11" t="s">
        <x:v>509</x:v>
      </x:c>
      <x:c r="F11" s="136">
        <x:f>SUMIF($E$32:$E$46,$D$11,$F$32:$F$46)</x:f>
        <x:v>0</x:v>
      </x:c>
    </x:row>
    <x:row r="12" spans="1:6" ht="15" thickBot="1" x14ac:dyDescent="0.4">
      <x:c r="A12" t="s">
        <x:v>150</x:v>
      </x:c>
      <x:c r="B12">
        <x:f>ROW()</x:f>
        <x:v>12</x:v>
      </x:c>
      <x:c r="C12" s="13"/>
      <x:c r="D12" s="16" t="s">
        <x:v>156</x:v>
      </x:c>
      <x:c r="F12" s="217">
        <x:f>SUM(F9+F10+F11)</x:f>
        <x:v>0</x:v>
      </x:c>
    </x:row>
    <x:row r="13" spans="1:6" x14ac:dyDescent="0.35">
      <x:c r="A13" t="s">
        <x:v>150</x:v>
      </x:c>
      <x:c r="B13">
        <x:f>ROW()</x:f>
        <x:v>13</x:v>
      </x:c>
      <x:c r="D13" t="s">
        <x:v>157</x:v>
      </x:c>
      <x:c r="F13" s="136">
        <x:f>SUMIF($E$32:$E$46,$D$13,$F$32:$F$46)</x:f>
        <x:v>0</x:v>
      </x:c>
    </x:row>
    <x:row r="14" spans="1:6" x14ac:dyDescent="0.35">
      <x:c r="A14" t="s">
        <x:v>150</x:v>
      </x:c>
      <x:c r="B14">
        <x:f>ROW()</x:f>
        <x:v>14</x:v>
      </x:c>
      <x:c r="C14" s="13"/>
      <x:c r="D14" t="s">
        <x:v>158</x:v>
      </x:c>
      <x:c r="F14" s="136">
        <x:f>SUMIF($E$32:$E$46,$D$14,$F$32:$F$46)</x:f>
        <x:v>0</x:v>
      </x:c>
    </x:row>
    <x:row r="15" spans="1:6" x14ac:dyDescent="0.35">
      <x:c r="A15" t="s">
        <x:v>150</x:v>
      </x:c>
      <x:c r="B15">
        <x:f>ROW()</x:f>
        <x:v>15</x:v>
      </x:c>
      <x:c r="C15" s="13"/>
      <x:c r="D15" t="s">
        <x:v>159</x:v>
      </x:c>
      <x:c r="F15" s="136">
        <x:f>SUMIF($E$32:$E$46,$D$15,$F$32:$F$46)</x:f>
        <x:v>0</x:v>
      </x:c>
    </x:row>
    <x:row r="16" spans="1:6" x14ac:dyDescent="0.35">
      <x:c r="A16" t="s">
        <x:v>150</x:v>
      </x:c>
      <x:c r="B16">
        <x:f>ROW()</x:f>
        <x:v>16</x:v>
      </x:c>
      <x:c r="D16" t="s">
        <x:v>160</x:v>
      </x:c>
      <x:c r="F16" s="136">
        <x:f>SUMIF($E$32:$E$46,$D$16,$F$32:$F$46)</x:f>
        <x:v>0</x:v>
      </x:c>
    </x:row>
    <x:row r="17" spans="1:6" x14ac:dyDescent="0.35">
      <x:c r="A17" t="s">
        <x:v>150</x:v>
      </x:c>
      <x:c r="B17">
        <x:f>ROW()</x:f>
        <x:v>17</x:v>
      </x:c>
      <x:c r="D17" t="s">
        <x:v>161</x:v>
      </x:c>
      <x:c r="F17" s="136">
        <x:f>SUMIF($E$32:$E$46,$D$17,$F$32:$F$46)</x:f>
        <x:v>0</x:v>
      </x:c>
    </x:row>
    <x:row r="18" spans="1:6" x14ac:dyDescent="0.35">
      <x:c r="A18" t="s">
        <x:v>150</x:v>
      </x:c>
      <x:c r="B18">
        <x:f>ROW()</x:f>
        <x:v>18</x:v>
      </x:c>
      <x:c r="D18" t="s">
        <x:v>780</x:v>
      </x:c>
      <x:c r="F18" s="136">
        <x:f>SUMIF($E$32:$E$46,$D$18,$F$32:$F$46)</x:f>
        <x:v>0</x:v>
      </x:c>
    </x:row>
    <x:row r="19" spans="1:6" ht="15" thickBot="1" x14ac:dyDescent="0.4">
      <x:c r="A19" t="s">
        <x:v>150</x:v>
      </x:c>
      <x:c r="B19">
        <x:f>ROW()</x:f>
        <x:v>19</x:v>
      </x:c>
      <x:c r="D19" t="s">
        <x:v>510</x:v>
      </x:c>
      <x:c r="F19" s="136">
        <x:f>SUMIF($E$32:$E$46,$D$19,$F$32:$F$46)</x:f>
        <x:v>0</x:v>
      </x:c>
    </x:row>
    <x:row r="20" spans="1:6" ht="15" thickBot="1" x14ac:dyDescent="0.4">
      <x:c r="A20" t="s">
        <x:v>150</x:v>
      </x:c>
      <x:c r="B20">
        <x:f>ROW()</x:f>
        <x:v>20</x:v>
      </x:c>
      <x:c r="C20" s="13"/>
      <x:c r="D20" s="16" t="s">
        <x:v>162</x:v>
      </x:c>
      <x:c r="F20" s="217">
        <x:f>SUMIF(E32:E46,D20,F32:F46)</x:f>
        <x:v>0</x:v>
      </x:c>
    </x:row>
    <x:row r="21" spans="1:6" ht="15" thickBot="1" x14ac:dyDescent="0.4">
      <x:c r="A21" t="s">
        <x:v>150</x:v>
      </x:c>
      <x:c r="B21">
        <x:f>ROW()</x:f>
        <x:v>21</x:v>
      </x:c>
      <x:c r="C21" s="13"/>
      <x:c r="D21" s="16" t="s">
        <x:v>12</x:v>
      </x:c>
      <x:c r="F21" s="217">
        <x:f>SUM(F13:F19)+F20</x:f>
        <x:v>0</x:v>
      </x:c>
    </x:row>
    <x:row r="22" spans="1:6" x14ac:dyDescent="0.35">
      <x:c r="A22" t="s">
        <x:v>150</x:v>
      </x:c>
      <x:c r="B22">
        <x:f>ROW()</x:f>
        <x:v>22</x:v>
      </x:c>
      <x:c r="D22" t="s">
        <x:v>163</x:v>
      </x:c>
      <x:c r="F22" s="95"/>
    </x:row>
    <x:row r="23" spans="1:6" x14ac:dyDescent="0.35">
      <x:c r="A23" t="s">
        <x:v>150</x:v>
      </x:c>
      <x:c r="B23">
        <x:f>ROW()</x:f>
        <x:v>23</x:v>
      </x:c>
      <x:c r="D23" t="s">
        <x:v>164</x:v>
      </x:c>
      <x:c r="F23" s="95"/>
    </x:row>
    <x:row r="24" spans="1:6" ht="15" thickBot="1" x14ac:dyDescent="0.4">
      <x:c r="A24" t="s">
        <x:v>150</x:v>
      </x:c>
      <x:c r="B24">
        <x:f>ROW()</x:f>
        <x:v>24</x:v>
      </x:c>
      <x:c r="D24" t="s">
        <x:v>165</x:v>
      </x:c>
      <x:c r="F24" s="95"/>
    </x:row>
    <x:row r="25" spans="1:6" ht="15" thickBot="1" x14ac:dyDescent="0.4">
      <x:c r="A25" t="s">
        <x:v>150</x:v>
      </x:c>
      <x:c r="B25">
        <x:f>ROW()</x:f>
        <x:v>25</x:v>
      </x:c>
      <x:c r="D25" s="16" t="s">
        <x:v>166</x:v>
      </x:c>
      <x:c r="F25" s="217">
        <x:f>F21+F22-F23+F24</x:f>
        <x:v>0</x:v>
      </x:c>
    </x:row>
    <x:row r="26" spans="1:6" ht="15" thickBot="1" x14ac:dyDescent="0.4">
      <x:c r="A26" t="s">
        <x:v>150</x:v>
      </x:c>
      <x:c r="B26">
        <x:f>ROW()</x:f>
        <x:v>26</x:v>
      </x:c>
      <x:c r="D26" s="16" t="s">
        <x:v>167</x:v>
      </x:c>
      <x:c r="F26" s="217">
        <x:f>F12+F25</x:f>
        <x:v>0</x:v>
      </x:c>
    </x:row>
    <x:row r="27" spans="1:6" x14ac:dyDescent="0.35">
      <x:c r="A27" t="s">
        <x:v>150</x:v>
      </x:c>
      <x:c r="B27">
        <x:f>ROW()</x:f>
        <x:v>27</x:v>
      </x:c>
      <x:c r="D27" s="16" t="s">
        <x:v>168</x:v>
      </x:c>
      <x:c r="F27" s="95"/>
    </x:row>
    <x:row r="29" spans="1:6" x14ac:dyDescent="0.35">
      <x:c r="A29" s="38"/>
    </x:row>
    <x:row r="30" spans="1:6" ht="21" x14ac:dyDescent="0.5">
      <x:c r="A30" s="238" t="s">
        <x:v>169</x:v>
      </x:c>
    </x:row>
    <x:row r="31" spans="1:6" ht="32.15" customHeight="1" x14ac:dyDescent="0.35">
      <x:c r="A31" s="23" t="s">
        <x:v>0</x:v>
      </x:c>
      <x:c r="B31" s="23" t="s">
        <x:v>1</x:v>
      </x:c>
      <x:c r="C31" s="23" t="s">
        <x:v>49</x:v>
      </x:c>
      <x:c r="D31" s="23" t="s">
        <x:v>707</x:v>
      </x:c>
      <x:c r="E31" s="22" t="s">
        <x:v>193</x:v>
      </x:c>
      <x:c r="F31" s="31" t="s">
        <x:v>170</x:v>
      </x:c>
    </x:row>
    <x:row r="32" spans="1:6" x14ac:dyDescent="0.35">
      <x:c r="A32" s="26" t="s">
        <x:v>169</x:v>
      </x:c>
      <x:c r="B32">
        <x:f>ROW()</x:f>
        <x:v>32</x:v>
      </x:c>
      <x:c r="D32" s="39"/>
      <x:c r="E32" s="39" t="s">
        <x:v>171</x:v>
      </x:c>
      <x:c r="F32" s="95">
        <x:f t="shared" ref="F32:F47" si="0">SUM(F17:F31)</x:f>
        <x:v>0</x:v>
      </x:c>
    </x:row>
    <x:row r="33" spans="1:8" x14ac:dyDescent="0.35">
      <x:c r="A33" s="26" t="s">
        <x:v>169</x:v>
      </x:c>
      <x:c r="B33">
        <x:f>ROW()</x:f>
        <x:v>33</x:v>
      </x:c>
      <x:c r="D33" s="39"/>
      <x:c r="E33" s="39" t="s">
        <x:v>171</x:v>
      </x:c>
      <x:c r="F33" s="95">
        <x:f t="shared" si="0"/>
        <x:v>0</x:v>
      </x:c>
    </x:row>
    <x:row r="34" spans="1:8" x14ac:dyDescent="0.35">
      <x:c r="A34" s="26" t="s">
        <x:v>169</x:v>
      </x:c>
      <x:c r="B34">
        <x:f>ROW()</x:f>
        <x:v>34</x:v>
      </x:c>
      <x:c r="D34" s="39"/>
      <x:c r="E34" s="39" t="s">
        <x:v>171</x:v>
      </x:c>
      <x:c r="F34" s="95">
        <x:f t="shared" si="0"/>
        <x:v>0</x:v>
      </x:c>
    </x:row>
    <x:row r="35" spans="1:8" x14ac:dyDescent="0.35">
      <x:c r="A35" s="26" t="s">
        <x:v>169</x:v>
      </x:c>
      <x:c r="B35">
        <x:f>ROW()</x:f>
        <x:v>35</x:v>
      </x:c>
      <x:c r="D35" s="39"/>
      <x:c r="E35" s="39" t="s">
        <x:v>171</x:v>
      </x:c>
      <x:c r="F35" s="95">
        <x:f t="shared" si="0"/>
        <x:v>0</x:v>
      </x:c>
    </x:row>
    <x:row r="36" spans="1:8" x14ac:dyDescent="0.35">
      <x:c r="A36" s="26" t="s">
        <x:v>169</x:v>
      </x:c>
      <x:c r="B36">
        <x:f>ROW()</x:f>
        <x:v>36</x:v>
      </x:c>
      <x:c r="D36" s="39"/>
      <x:c r="E36" s="39" t="s">
        <x:v>171</x:v>
      </x:c>
      <x:c r="F36" s="95">
        <x:f t="shared" si="0"/>
        <x:v>0</x:v>
      </x:c>
    </x:row>
    <x:row r="37" spans="1:8" x14ac:dyDescent="0.35">
      <x:c r="A37" s="26" t="s">
        <x:v>169</x:v>
      </x:c>
      <x:c r="B37">
        <x:f>ROW()</x:f>
        <x:v>37</x:v>
      </x:c>
      <x:c r="D37" s="39"/>
      <x:c r="E37" s="39" t="s">
        <x:v>171</x:v>
      </x:c>
      <x:c r="F37" s="95">
        <x:f t="shared" si="0"/>
        <x:v>0</x:v>
      </x:c>
    </x:row>
    <x:row r="38" spans="1:8" x14ac:dyDescent="0.35">
      <x:c r="A38" s="26" t="s">
        <x:v>169</x:v>
      </x:c>
      <x:c r="B38">
        <x:f>ROW()</x:f>
        <x:v>38</x:v>
      </x:c>
      <x:c r="D38" s="39"/>
      <x:c r="E38" s="39" t="s">
        <x:v>171</x:v>
      </x:c>
      <x:c r="F38" s="95">
        <x:f t="shared" si="0"/>
        <x:v>0</x:v>
      </x:c>
    </x:row>
    <x:row r="39" spans="1:8" x14ac:dyDescent="0.35">
      <x:c r="A39" s="26" t="s">
        <x:v>169</x:v>
      </x:c>
      <x:c r="B39">
        <x:f>ROW()</x:f>
        <x:v>39</x:v>
      </x:c>
      <x:c r="D39" s="39"/>
      <x:c r="E39" s="39" t="s">
        <x:v>171</x:v>
      </x:c>
      <x:c r="F39" s="95">
        <x:f t="shared" si="0"/>
        <x:v>0</x:v>
      </x:c>
    </x:row>
    <x:row r="40" spans="1:8" x14ac:dyDescent="0.35">
      <x:c r="A40" s="26" t="s">
        <x:v>169</x:v>
      </x:c>
      <x:c r="B40">
        <x:f>ROW()</x:f>
        <x:v>40</x:v>
      </x:c>
      <x:c r="D40" s="39"/>
      <x:c r="E40" s="39" t="s">
        <x:v>171</x:v>
      </x:c>
      <x:c r="F40" s="95">
        <x:f t="shared" si="0"/>
        <x:v>0</x:v>
      </x:c>
    </x:row>
    <x:row r="41" spans="1:8" x14ac:dyDescent="0.35">
      <x:c r="A41" s="26" t="s">
        <x:v>169</x:v>
      </x:c>
      <x:c r="B41">
        <x:f>ROW()</x:f>
        <x:v>41</x:v>
      </x:c>
      <x:c r="D41" s="39"/>
      <x:c r="E41" s="39" t="s">
        <x:v>171</x:v>
      </x:c>
      <x:c r="F41" s="95">
        <x:f t="shared" si="0"/>
        <x:v>0</x:v>
      </x:c>
    </x:row>
    <x:row r="42" spans="1:8" x14ac:dyDescent="0.35">
      <x:c r="A42" s="26" t="s">
        <x:v>169</x:v>
      </x:c>
      <x:c r="B42">
        <x:f>ROW()</x:f>
        <x:v>42</x:v>
      </x:c>
      <x:c r="D42" s="39"/>
      <x:c r="E42" s="39" t="s">
        <x:v>171</x:v>
      </x:c>
      <x:c r="F42" s="95">
        <x:f t="shared" si="0"/>
        <x:v>0</x:v>
      </x:c>
    </x:row>
    <x:row r="43" spans="1:8" x14ac:dyDescent="0.35">
      <x:c r="A43" s="26" t="s">
        <x:v>169</x:v>
      </x:c>
      <x:c r="B43">
        <x:f>ROW()</x:f>
        <x:v>43</x:v>
      </x:c>
      <x:c r="D43" s="39"/>
      <x:c r="E43" s="39" t="s">
        <x:v>171</x:v>
      </x:c>
      <x:c r="F43" s="95">
        <x:f t="shared" si="0"/>
        <x:v>0</x:v>
      </x:c>
    </x:row>
    <x:row r="44" spans="1:8" x14ac:dyDescent="0.35">
      <x:c r="A44" s="26" t="s">
        <x:v>169</x:v>
      </x:c>
      <x:c r="B44">
        <x:f>ROW()</x:f>
        <x:v>44</x:v>
      </x:c>
      <x:c r="D44" s="39"/>
      <x:c r="E44" s="39" t="s">
        <x:v>171</x:v>
      </x:c>
      <x:c r="F44" s="95">
        <x:f t="shared" si="0"/>
        <x:v>0</x:v>
      </x:c>
    </x:row>
    <x:row r="45" spans="1:8" x14ac:dyDescent="0.35">
      <x:c r="A45" s="26" t="s">
        <x:v>169</x:v>
      </x:c>
      <x:c r="B45">
        <x:f>ROW()</x:f>
        <x:v>45</x:v>
      </x:c>
      <x:c r="D45" s="39"/>
      <x:c r="E45" s="39" t="s">
        <x:v>171</x:v>
      </x:c>
      <x:c r="F45" s="95">
        <x:f t="shared" si="0"/>
        <x:v>0</x:v>
      </x:c>
    </x:row>
    <x:row r="46" spans="1:8" ht="15" thickBot="1" x14ac:dyDescent="0.4">
      <x:c r="A46" s="26" t="s">
        <x:v>169</x:v>
      </x:c>
      <x:c r="B46">
        <x:f>ROW()</x:f>
        <x:v>46</x:v>
      </x:c>
      <x:c r="D46" s="39"/>
      <x:c r="E46" s="39" t="s">
        <x:v>171</x:v>
      </x:c>
      <x:c r="F46" s="95">
        <x:f t="shared" si="0"/>
        <x:v>0</x:v>
      </x:c>
    </x:row>
    <x:row r="47" spans="1:8" ht="15" thickBot="1" x14ac:dyDescent="0.4">
      <x:c r="A47" s="26" t="s">
        <x:v>169</x:v>
      </x:c>
      <x:c r="B47">
        <x:f>ROW()</x:f>
        <x:v>47</x:v>
      </x:c>
      <x:c r="D47" s="16" t="s">
        <x:v>192</x:v>
      </x:c>
      <x:c r="E47" s="15"/>
      <x:c r="F47" s="223">
        <x:f t="shared" si="0"/>
        <x:v>0</x:v>
      </x:c>
      <x:c r="H47" s="226" t="b">
        <x:f>F47+F22-F23+F24=F26</x:f>
        <x:v>1</x:v>
      </x:c>
    </x:row>
    <x:row r="48" spans="1:8" x14ac:dyDescent="0.35">
      <x:c r="A48" s="38" t="s">
        <x:v>352</x:v>
      </x:c>
      <x:c r="B48" s="288"/>
      <x:c r="C48" s="288"/>
      <x:c r="D48" s="288"/>
      <x:c r="E48" s="288"/>
      <x:c r="F48" s="118"/>
      <x:c r="H48" s="226"/>
    </x:row>
  </x:sheetData>
  <x:phoneticPr fontId="15" type="noConversion"/>
  <x:pageMargins left="0.25" right="0.25" top="0.75" bottom="0.75" header="0.3" footer="0.3"/>
  <x:pageSetup paperSize="9" scale="78" fitToHeight="0" orientation="landscape" r:id="rId1"/>
  <x:tableParts count="2">
    <x:tablePart r:id="rId2"/>
    <x:tablePart r:id="rId3"/>
  </x:tableParts>
  <x:extLst>
    <x:ext xmlns:x14="http://schemas.microsoft.com/office/spreadsheetml/2009/9/main" uri="{CCE6A557-97BC-4b89-ADB6-D9C93CAAB3DF}">
      <x14:dataValidations xmlns:xm="http://schemas.microsoft.com/office/excel/2006/main" count="1">
        <x14:dataValidation type="list" allowBlank="1" showInputMessage="1" showErrorMessage="1" xr:uid="{EA8904F1-A3B4-4393-9672-7E636024A82F}">
          <x14:formula1>
            <xm:f>'Drop downs'!$M$15:$M$28</xm:f>
          </x14:formula1>
          <xm:sqref>E32:E46</xm:sqref>
        </x14:dataValidation>
      </x14:dataValidations>
    </x:ext>
  </x:extLst>
</x:worksheet>
</file>

<file path=xl/worksheets/sheet10.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1B144E2-2CA3-41A8-ADE0-5AED4C027F8B}" mc:Ignorable="x14ac xr xr2 xr3">
  <x:sheetPr codeName="Sheet7">
    <x:tabColor theme="8" tint="0.39997558519241921"/>
    <x:pageSetUpPr fitToPage="1"/>
  </x:sheetPr>
  <x:dimension ref="A1:O20"/>
  <x:sheetViews>
    <x:sheetView showGridLines="0" view="pageBreakPreview" zoomScale="85" zoomScaleNormal="112" zoomScaleSheetLayoutView="85" workbookViewId="0">
      <x:selection activeCell="A4" sqref="A4"/>
    </x:sheetView>
  </x:sheetViews>
  <x:sheetFormatPr defaultRowHeight="14.5" x14ac:dyDescent="0.35"/>
  <x:cols>
    <x:col min="1" max="1" width="48.26953125" customWidth="1"/>
    <x:col min="2" max="2" width="8.81640625" customWidth="1"/>
    <x:col min="3" max="3" width="12.7265625" customWidth="1"/>
    <x:col min="4" max="4" width="42.26953125" customWidth="1"/>
    <x:col min="5" max="5" width="16" customWidth="1"/>
    <x:col min="6" max="6" width="16.81640625" customWidth="1"/>
    <x:col min="7" max="7" width="17.7265625" customWidth="1"/>
    <x:col min="8" max="8" width="14.7265625" customWidth="1"/>
    <x:col min="9" max="9" width="17.54296875" customWidth="1"/>
    <x:col min="10" max="10" width="20.26953125" customWidth="1"/>
    <x:col min="11" max="11" width="19.54296875" customWidth="1"/>
    <x:col min="12" max="12" width="16.81640625" customWidth="1"/>
    <x:col min="13" max="13" width="13.54296875" customWidth="1"/>
    <x:col min="14" max="14" width="13.26953125" style="34" customWidth="1"/>
  </x:cols>
  <x:sheetData>
    <x:row r="1" spans="1:15" ht="15" customHeight="1" x14ac:dyDescent="0.35">
      <x:c r="A1" s="1" t="s">
        <x:v>174</x:v>
      </x:c>
    </x:row>
    <x:row r="2" spans="1:15" ht="21" x14ac:dyDescent="0.5">
      <x:c r="A2" s="238" t="s">
        <x:v>175</x:v>
      </x:c>
    </x:row>
    <x:row r="3" spans="1:15" ht="43.5" x14ac:dyDescent="0.35">
      <x:c r="A3" s="23" t="s">
        <x:v>0</x:v>
      </x:c>
      <x:c r="B3" s="23" t="s">
        <x:v>1</x:v>
      </x:c>
      <x:c r="C3" s="23" t="s">
        <x:v>49</x:v>
      </x:c>
      <x:c r="D3" s="23" t="s">
        <x:v>653</x:v>
      </x:c>
      <x:c r="E3" s="22" t="s">
        <x:v>709</x:v>
      </x:c>
      <x:c r="F3" s="23" t="s">
        <x:v>177</x:v>
      </x:c>
      <x:c r="G3" s="22" t="s">
        <x:v>178</x:v>
      </x:c>
      <x:c r="H3" s="22" t="s">
        <x:v>179</x:v>
      </x:c>
      <x:c r="I3" s="22" t="s">
        <x:v>180</x:v>
      </x:c>
      <x:c r="J3" s="31" t="s">
        <x:v>181</x:v>
      </x:c>
      <x:c r="K3" s="22" t="s">
        <x:v>182</x:v>
      </x:c>
      <x:c r="L3" s="22" t="s">
        <x:v>183</x:v>
      </x:c>
    </x:row>
    <x:row r="4" spans="1:15" x14ac:dyDescent="0.35">
      <x:c r="A4" s="26" t="s">
        <x:v>175</x:v>
      </x:c>
      <x:c r="B4">
        <x:f>ROW()</x:f>
        <x:v>4</x:v>
      </x:c>
      <x:c r="D4" s="166"/>
      <x:c r="E4" s="167"/>
      <x:c r="F4" s="167"/>
      <x:c r="G4" s="122"/>
      <x:c r="H4" s="109"/>
      <x:c r="I4" s="135"/>
      <x:c r="J4" s="135"/>
      <x:c r="K4" s="135"/>
      <x:c r="L4" s="135"/>
    </x:row>
    <x:row r="5" spans="1:15" x14ac:dyDescent="0.35">
      <x:c r="A5" s="26" t="s">
        <x:v>175</x:v>
      </x:c>
      <x:c r="B5">
        <x:f>ROW()</x:f>
        <x:v>5</x:v>
      </x:c>
      <x:c r="D5" s="166"/>
      <x:c r="E5" s="167"/>
      <x:c r="F5" s="167"/>
      <x:c r="G5" s="122"/>
      <x:c r="H5" s="109"/>
      <x:c r="I5" s="135"/>
      <x:c r="J5" s="135"/>
      <x:c r="K5" s="135"/>
      <x:c r="L5" s="135"/>
    </x:row>
    <x:row r="6" spans="1:15" x14ac:dyDescent="0.35">
      <x:c r="A6" s="26" t="s">
        <x:v>175</x:v>
      </x:c>
      <x:c r="B6">
        <x:f>ROW()</x:f>
        <x:v>6</x:v>
      </x:c>
      <x:c r="D6" s="166"/>
      <x:c r="E6" s="167"/>
      <x:c r="F6" s="167"/>
      <x:c r="G6" s="122"/>
      <x:c r="H6" s="109"/>
      <x:c r="I6" s="135"/>
      <x:c r="J6" s="135"/>
      <x:c r="K6" s="135"/>
      <x:c r="L6" s="135"/>
    </x:row>
    <x:row r="7" spans="1:15" x14ac:dyDescent="0.35">
      <x:c r="A7" s="26" t="s">
        <x:v>175</x:v>
      </x:c>
      <x:c r="B7">
        <x:f>ROW()</x:f>
        <x:v>7</x:v>
      </x:c>
      <x:c r="D7" s="166"/>
      <x:c r="E7" s="167"/>
      <x:c r="F7" s="167"/>
      <x:c r="G7" s="122"/>
      <x:c r="H7" s="109"/>
      <x:c r="I7" s="135"/>
      <x:c r="J7" s="135"/>
      <x:c r="K7" s="135"/>
      <x:c r="L7" s="135"/>
    </x:row>
    <x:row r="8" spans="1:15" x14ac:dyDescent="0.35">
      <x:c r="A8" s="26" t="s">
        <x:v>175</x:v>
      </x:c>
      <x:c r="B8">
        <x:f>ROW()</x:f>
        <x:v>8</x:v>
      </x:c>
      <x:c r="D8" s="166"/>
      <x:c r="E8" s="167"/>
      <x:c r="F8" s="167"/>
      <x:c r="G8" s="122"/>
      <x:c r="H8" s="109"/>
      <x:c r="I8" s="135"/>
      <x:c r="J8" s="135"/>
      <x:c r="K8" s="135"/>
      <x:c r="L8" s="135"/>
    </x:row>
    <x:row r="9" spans="1:15" x14ac:dyDescent="0.35">
      <x:c r="A9" s="26" t="s">
        <x:v>175</x:v>
      </x:c>
      <x:c r="B9">
        <x:f>ROW()</x:f>
        <x:v>9</x:v>
      </x:c>
      <x:c r="D9" s="15"/>
      <x:c r="E9" s="15"/>
      <x:c r="F9" s="15"/>
      <x:c r="G9" s="15"/>
      <x:c r="H9" s="15"/>
      <x:c r="I9" s="15"/>
      <x:c r="J9" s="97">
        <x:f>SUM(J4:J8)</x:f>
        <x:v>0</x:v>
      </x:c>
      <x:c r="K9" s="97">
        <x:f>SUM(K4:K8)</x:f>
        <x:v>0</x:v>
      </x:c>
      <x:c r="L9" s="97">
        <x:f>SUM(L4:L8)</x:f>
        <x:v>0</x:v>
      </x:c>
      <x:c r="N9" s="222" t="s">
        <x:v>830</x:v>
      </x:c>
    </x:row>
    <x:row r="10" spans="1:15" x14ac:dyDescent="0.35">
      <x:c r="A10" s="35" t="s">
        <x:v>352</x:v>
      </x:c>
    </x:row>
    <x:row r="13" spans="1:15" ht="21" x14ac:dyDescent="0.5">
      <x:c r="A13" s="238" t="s">
        <x:v>652</x:v>
      </x:c>
    </x:row>
    <x:row r="14" spans="1:15" x14ac:dyDescent="0.35">
      <x:c r="A14" s="23" t="s">
        <x:v>0</x:v>
      </x:c>
      <x:c r="B14" s="23" t="s">
        <x:v>1</x:v>
      </x:c>
      <x:c r="C14" s="23" t="s">
        <x:v>49</x:v>
      </x:c>
      <x:c r="D14" s="23" t="s">
        <x:v>2</x:v>
      </x:c>
      <x:c r="E14" s="23" t="s">
        <x:v>3</x:v>
      </x:c>
      <x:c r="F14" s="22" t="s">
        <x:v>189</x:v>
      </x:c>
    </x:row>
    <x:row r="15" spans="1:15" x14ac:dyDescent="0.35">
      <x:c r="A15" s="26" t="s">
        <x:v>652</x:v>
      </x:c>
      <x:c r="B15">
        <x:f>ROW()</x:f>
        <x:v>15</x:v>
      </x:c>
      <x:c r="D15" s="16" t="s">
        <x:v>184</x:v>
      </x:c>
      <x:c r="F15" s="136">
        <x:f>K9+L9</x:f>
        <x:v>0</x:v>
      </x:c>
      <x:c r="N15" s="34" t="s">
        <x:v>836</x:v>
      </x:c>
      <x:c r="O15" s="45"/>
    </x:row>
    <x:row r="16" spans="1:15" x14ac:dyDescent="0.35">
      <x:c r="A16" s="26" t="s">
        <x:v>652</x:v>
      </x:c>
      <x:c r="B16">
        <x:f>ROW()</x:f>
        <x:v>16</x:v>
      </x:c>
      <x:c r="D16" t="s">
        <x:v>185</x:v>
      </x:c>
      <x:c r="F16" s="135"/>
    </x:row>
    <x:row r="17" spans="1:15" x14ac:dyDescent="0.35">
      <x:c r="A17" s="26" t="s">
        <x:v>652</x:v>
      </x:c>
      <x:c r="B17">
        <x:f>ROW()</x:f>
        <x:v>17</x:v>
      </x:c>
      <x:c r="D17" t="s">
        <x:v>188</x:v>
      </x:c>
      <x:c r="F17" s="175">
        <x:v>0.42</x:v>
      </x:c>
    </x:row>
    <x:row r="18" spans="1:15" x14ac:dyDescent="0.35">
      <x:c r="A18" s="26" t="s">
        <x:v>652</x:v>
      </x:c>
      <x:c r="B18">
        <x:f>ROW()</x:f>
        <x:v>18</x:v>
      </x:c>
      <x:c r="D18" t="s">
        <x:v>186</x:v>
      </x:c>
      <x:c r="F18" s="95"/>
    </x:row>
    <x:row r="19" spans="1:15" ht="15" thickBot="1" x14ac:dyDescent="0.4">
      <x:c r="A19" s="26" t="s">
        <x:v>652</x:v>
      </x:c>
      <x:c r="B19">
        <x:f>ROW()</x:f>
        <x:v>19</x:v>
      </x:c>
      <x:c r="D19" s="16" t="s">
        <x:v>187</x:v>
      </x:c>
      <x:c r="F19" s="175">
        <x:f>IF(F16&lt;&gt;0,F18*F17/F16,0)</x:f>
        <x:v>0</x:v>
      </x:c>
    </x:row>
    <x:row r="20" spans="1:15" ht="15" thickBot="1" x14ac:dyDescent="0.4">
      <x:c r="A20" s="26" t="s">
        <x:v>652</x:v>
      </x:c>
      <x:c r="B20">
        <x:f>ROW()</x:f>
        <x:v>20</x:v>
      </x:c>
      <x:c r="D20" s="16" t="s">
        <x:v>40</x:v>
      </x:c>
      <x:c r="F20" s="217">
        <x:f>IF(F19="not defined",0,MAX(F15*F19,0))</x:f>
        <x:v>0</x:v>
      </x:c>
      <x:c r="N20" s="34" t="s">
        <x:v>837</x:v>
      </x:c>
      <x:c r="O20" s="45"/>
    </x:row>
  </x:sheetData>
  <x:pageMargins left="0.25" right="0.25" top="0.75" bottom="0.75" header="0.3" footer="0.3"/>
  <x:pageSetup paperSize="9" scale="56" fitToHeight="0" orientation="landscape" r:id="rId1"/>
  <x:colBreaks count="1" manualBreakCount="1">
    <x:brk id="13" max="1048575" man="1"/>
  </x:colBreaks>
  <x:tableParts count="2">
    <x:tablePart r:id="rId2"/>
    <x:tablePart r:id="rId3"/>
  </x:tableParts>
</x:worksheet>
</file>

<file path=xl/worksheets/sheet1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89375B04-BF77-4AE4-96B8-E2EB1E09BBAC}" mc:Ignorable="x14ac xr xr2 xr3">
  <x:sheetPr codeName="Sheet8">
    <x:tabColor theme="8" tint="0.39997558519241921"/>
    <x:pageSetUpPr fitToPage="1"/>
  </x:sheetPr>
  <x:dimension ref="A1:Q40"/>
  <x:sheetViews>
    <x:sheetView showGridLines="0" view="pageBreakPreview" zoomScale="85" zoomScaleNormal="95" zoomScaleSheetLayoutView="85" workbookViewId="0">
      <x:selection activeCell="C28" sqref="C28"/>
    </x:sheetView>
  </x:sheetViews>
  <x:sheetFormatPr defaultRowHeight="14.5" x14ac:dyDescent="0.35"/>
  <x:cols>
    <x:col min="1" max="1" width="32.1796875" customWidth="1"/>
    <x:col min="2" max="2" width="9.7265625" customWidth="1"/>
    <x:col min="3" max="3" width="29.81640625" customWidth="1"/>
    <x:col min="4" max="4" width="48.7265625" customWidth="1"/>
    <x:col min="5" max="5" width="33.08984375" customWidth="1"/>
    <x:col min="6" max="6" width="22.26953125" customWidth="1"/>
    <x:col min="7" max="9" width="16.1796875" customWidth="1"/>
    <x:col min="10" max="10" width="16.453125" customWidth="1"/>
    <x:col min="11" max="11" width="17.26953125" customWidth="1"/>
    <x:col min="12" max="12" width="14.1796875" customWidth="1"/>
    <x:col min="13" max="13" width="13.81640625" customWidth="1"/>
    <x:col min="14" max="15" width="13.453125" customWidth="1"/>
    <x:col min="17" max="17" width="9.1796875" style="34"/>
  </x:cols>
  <x:sheetData>
    <x:row r="1" spans="1:10" ht="23.5" x14ac:dyDescent="0.35">
      <x:c r="A1" s="1" t="s">
        <x:v>194</x:v>
      </x:c>
    </x:row>
    <x:row r="2" spans="1:10" ht="21" x14ac:dyDescent="0.5">
      <x:c r="A2" s="238" t="s">
        <x:v>195</x:v>
      </x:c>
    </x:row>
    <x:row r="3" spans="1:10" ht="58" x14ac:dyDescent="0.35">
      <x:c r="A3" s="23" t="s">
        <x:v>0</x:v>
      </x:c>
      <x:c r="B3" s="23" t="s">
        <x:v>1</x:v>
      </x:c>
      <x:c r="C3" s="23" t="s">
        <x:v>49</x:v>
      </x:c>
      <x:c r="D3" s="23" t="s">
        <x:v>2</x:v>
      </x:c>
      <x:c r="E3" s="23" t="s">
        <x:v>3</x:v>
      </x:c>
      <x:c r="F3" s="22" t="s">
        <x:v>196</x:v>
      </x:c>
      <x:c r="G3" s="22" t="s">
        <x:v>708</x:v>
      </x:c>
      <x:c r="H3" s="22" t="s">
        <x:v>511</x:v>
      </x:c>
      <x:c r="I3" s="22" t="s">
        <x:v>197</x:v>
      </x:c>
      <x:c r="J3" s="22" t="s">
        <x:v>667</x:v>
      </x:c>
    </x:row>
    <x:row r="4" spans="1:10" x14ac:dyDescent="0.35">
      <x:c r="A4" s="26" t="s">
        <x:v>195</x:v>
      </x:c>
      <x:c r="B4">
        <x:f>ROW()</x:f>
        <x:v>4</x:v>
      </x:c>
      <x:c r="D4" t="s">
        <x:v>152</x:v>
      </x:c>
      <x:c r="E4" t="s">
        <x:v>198</x:v>
      </x:c>
      <x:c r="F4" s="154"/>
      <x:c r="G4" s="95"/>
      <x:c r="H4" s="154"/>
      <x:c r="I4" s="154"/>
      <x:c r="J4" s="154"/>
    </x:row>
    <x:row r="5" spans="1:10" x14ac:dyDescent="0.35">
      <x:c r="A5" s="26" t="s">
        <x:v>195</x:v>
      </x:c>
      <x:c r="B5">
        <x:f>ROW()</x:f>
        <x:v>5</x:v>
      </x:c>
      <x:c r="D5" t="s">
        <x:v>152</x:v>
      </x:c>
      <x:c r="E5" t="s">
        <x:v>199</x:v>
      </x:c>
      <x:c r="F5" s="95"/>
      <x:c r="G5" s="95"/>
      <x:c r="H5" s="95"/>
      <x:c r="I5" s="97">
        <x:f>F5+G5+H5</x:f>
        <x:v>0</x:v>
      </x:c>
      <x:c r="J5" s="95"/>
    </x:row>
    <x:row r="6" spans="1:10" x14ac:dyDescent="0.35">
      <x:c r="A6" s="26" t="s">
        <x:v>195</x:v>
      </x:c>
      <x:c r="B6">
        <x:f>ROW()</x:f>
        <x:v>6</x:v>
      </x:c>
      <x:c r="D6" s="16" t="s">
        <x:v>200</x:v>
      </x:c>
      <x:c r="F6" s="154"/>
      <x:c r="G6" s="97">
        <x:f>SUM(G4:G5)</x:f>
        <x:v>0</x:v>
      </x:c>
      <x:c r="H6" s="154"/>
      <x:c r="I6" s="154"/>
      <x:c r="J6" s="154"/>
    </x:row>
    <x:row r="7" spans="1:10" x14ac:dyDescent="0.35">
      <x:c r="A7" s="26" t="s">
        <x:v>195</x:v>
      </x:c>
      <x:c r="B7">
        <x:f>ROW()</x:f>
        <x:v>7</x:v>
      </x:c>
      <x:c r="D7" t="s">
        <x:v>153</x:v>
      </x:c>
      <x:c r="E7" t="s">
        <x:v>198</x:v>
      </x:c>
      <x:c r="F7" s="154"/>
      <x:c r="G7" s="95"/>
      <x:c r="H7" s="154"/>
      <x:c r="I7" s="154"/>
      <x:c r="J7" s="154"/>
    </x:row>
    <x:row r="8" spans="1:10" x14ac:dyDescent="0.35">
      <x:c r="A8" s="26" t="s">
        <x:v>195</x:v>
      </x:c>
      <x:c r="B8">
        <x:f>ROW()</x:f>
        <x:v>8</x:v>
      </x:c>
      <x:c r="D8" t="s">
        <x:v>153</x:v>
      </x:c>
      <x:c r="E8" t="s">
        <x:v>199</x:v>
      </x:c>
      <x:c r="F8" s="95"/>
      <x:c r="G8" s="95"/>
      <x:c r="H8" s="95"/>
      <x:c r="I8" s="97">
        <x:f>F8+G8+H8</x:f>
        <x:v>0</x:v>
      </x:c>
      <x:c r="J8" s="95"/>
    </x:row>
    <x:row r="9" spans="1:10" x14ac:dyDescent="0.35">
      <x:c r="A9" s="26" t="s">
        <x:v>195</x:v>
      </x:c>
      <x:c r="B9">
        <x:f>ROW()</x:f>
        <x:v>9</x:v>
      </x:c>
      <x:c r="D9" s="16" t="s">
        <x:v>200</x:v>
      </x:c>
      <x:c r="F9" s="154"/>
      <x:c r="G9" s="97">
        <x:f>SUM(G7:G8)</x:f>
        <x:v>0</x:v>
      </x:c>
      <x:c r="H9" s="154"/>
      <x:c r="I9" s="154"/>
      <x:c r="J9" s="154"/>
    </x:row>
    <x:row r="10" spans="1:10" x14ac:dyDescent="0.35">
      <x:c r="A10" s="26" t="s">
        <x:v>195</x:v>
      </x:c>
      <x:c r="B10">
        <x:f>ROW()</x:f>
        <x:v>10</x:v>
      </x:c>
      <x:c r="D10" t="s">
        <x:v>201</x:v>
      </x:c>
      <x:c r="E10" t="s">
        <x:v>198</x:v>
      </x:c>
      <x:c r="F10" s="154"/>
      <x:c r="G10" s="95"/>
      <x:c r="H10" s="154"/>
      <x:c r="I10" s="154"/>
      <x:c r="J10" s="154"/>
    </x:row>
    <x:row r="11" spans="1:10" x14ac:dyDescent="0.35">
      <x:c r="A11" s="26" t="s">
        <x:v>195</x:v>
      </x:c>
      <x:c r="B11">
        <x:f>ROW()</x:f>
        <x:v>11</x:v>
      </x:c>
      <x:c r="D11" t="s">
        <x:v>201</x:v>
      </x:c>
      <x:c r="E11" t="s">
        <x:v>199</x:v>
      </x:c>
      <x:c r="F11" s="95"/>
      <x:c r="G11" s="95"/>
      <x:c r="H11" s="95"/>
      <x:c r="I11" s="97">
        <x:f>F11+G11+H11</x:f>
        <x:v>0</x:v>
      </x:c>
      <x:c r="J11" s="95"/>
    </x:row>
    <x:row r="12" spans="1:10" x14ac:dyDescent="0.35">
      <x:c r="A12" s="26" t="s">
        <x:v>195</x:v>
      </x:c>
      <x:c r="B12">
        <x:f>ROW()</x:f>
        <x:v>12</x:v>
      </x:c>
      <x:c r="D12" s="16" t="s">
        <x:v>200</x:v>
      </x:c>
      <x:c r="F12" s="154"/>
      <x:c r="G12" s="97">
        <x:f>SUM(G10:G11)</x:f>
        <x:v>0</x:v>
      </x:c>
      <x:c r="H12" s="154"/>
      <x:c r="I12" s="154"/>
      <x:c r="J12" s="154"/>
    </x:row>
    <x:row r="13" spans="1:10" x14ac:dyDescent="0.35">
      <x:c r="A13" s="26" t="s">
        <x:v>195</x:v>
      </x:c>
      <x:c r="B13">
        <x:f>ROW()</x:f>
        <x:v>13</x:v>
      </x:c>
      <x:c r="D13" t="s">
        <x:v>509</x:v>
      </x:c>
      <x:c r="E13" t="s">
        <x:v>198</x:v>
      </x:c>
      <x:c r="F13" s="154"/>
      <x:c r="G13" s="95"/>
      <x:c r="H13" s="154"/>
      <x:c r="I13" s="154"/>
      <x:c r="J13" s="154"/>
    </x:row>
    <x:row r="14" spans="1:10" x14ac:dyDescent="0.35">
      <x:c r="A14" s="26" t="s">
        <x:v>195</x:v>
      </x:c>
      <x:c r="B14">
        <x:f>ROW()</x:f>
        <x:v>14</x:v>
      </x:c>
      <x:c r="D14" t="s">
        <x:v>509</x:v>
      </x:c>
      <x:c r="E14" t="s">
        <x:v>199</x:v>
      </x:c>
      <x:c r="F14" s="95"/>
      <x:c r="G14" s="95"/>
      <x:c r="H14" s="95"/>
      <x:c r="I14" s="97">
        <x:f>F14+G14+H14</x:f>
        <x:v>0</x:v>
      </x:c>
      <x:c r="J14" s="95"/>
    </x:row>
    <x:row r="15" spans="1:10" x14ac:dyDescent="0.35">
      <x:c r="A15" s="26" t="s">
        <x:v>195</x:v>
      </x:c>
      <x:c r="B15">
        <x:f>ROW()</x:f>
        <x:v>15</x:v>
      </x:c>
      <x:c r="D15" s="16" t="s">
        <x:v>200</x:v>
      </x:c>
      <x:c r="F15" s="154"/>
      <x:c r="G15" s="97">
        <x:f>SUM(G13:G14)</x:f>
        <x:v>0</x:v>
      </x:c>
      <x:c r="H15" s="154"/>
      <x:c r="I15" s="154"/>
      <x:c r="J15" s="154"/>
    </x:row>
    <x:row r="16" spans="1:10" x14ac:dyDescent="0.35">
      <x:c r="A16" s="26" t="s">
        <x:v>195</x:v>
      </x:c>
      <x:c r="B16">
        <x:f>ROW()</x:f>
        <x:v>16</x:v>
      </x:c>
      <x:c r="D16" t="s">
        <x:v>5</x:v>
      </x:c>
      <x:c r="E16" t="s">
        <x:v>198</x:v>
      </x:c>
      <x:c r="F16" s="154"/>
      <x:c r="G16" s="95"/>
      <x:c r="H16" s="154"/>
      <x:c r="I16" s="154"/>
      <x:c r="J16" s="154"/>
    </x:row>
    <x:row r="17" spans="1:10" x14ac:dyDescent="0.35">
      <x:c r="A17" s="26" t="s">
        <x:v>195</x:v>
      </x:c>
      <x:c r="B17">
        <x:f>ROW()</x:f>
        <x:v>17</x:v>
      </x:c>
      <x:c r="D17" t="s">
        <x:v>5</x:v>
      </x:c>
      <x:c r="E17" t="s">
        <x:v>199</x:v>
      </x:c>
      <x:c r="F17" s="95"/>
      <x:c r="G17" s="95"/>
      <x:c r="H17" s="95"/>
      <x:c r="I17" s="97">
        <x:f>F17+G17+H17</x:f>
        <x:v>0</x:v>
      </x:c>
      <x:c r="J17" s="95"/>
    </x:row>
    <x:row r="18" spans="1:10" ht="15" thickBot="1" x14ac:dyDescent="0.4">
      <x:c r="A18" s="26" t="s">
        <x:v>195</x:v>
      </x:c>
      <x:c r="B18">
        <x:f>ROW()</x:f>
        <x:v>18</x:v>
      </x:c>
      <x:c r="D18" s="16" t="s">
        <x:v>200</x:v>
      </x:c>
      <x:c r="F18" s="154"/>
      <x:c r="G18" s="97">
        <x:f>SUM(G16:G17)</x:f>
        <x:v>0</x:v>
      </x:c>
      <x:c r="H18" s="154"/>
      <x:c r="I18" s="154"/>
      <x:c r="J18" s="154"/>
    </x:row>
    <x:row r="19" spans="1:10" ht="15" thickBot="1" x14ac:dyDescent="0.4">
      <x:c r="A19" s="26" t="s">
        <x:v>195</x:v>
      </x:c>
      <x:c r="B19">
        <x:f>ROW()</x:f>
        <x:v>19</x:v>
      </x:c>
      <x:c r="D19" s="16" t="s">
        <x:v>202</x:v>
      </x:c>
      <x:c r="F19" s="154"/>
      <x:c r="G19" s="215">
        <x:f>SUM(G4,G7,G10,G13,G16)</x:f>
        <x:v>0</x:v>
      </x:c>
      <x:c r="H19" s="154"/>
      <x:c r="I19" s="154"/>
      <x:c r="J19" s="154"/>
    </x:row>
    <x:row r="20" spans="1:10" ht="15" thickBot="1" x14ac:dyDescent="0.4">
      <x:c r="A20" s="26" t="s">
        <x:v>195</x:v>
      </x:c>
      <x:c r="B20">
        <x:f>ROW()</x:f>
        <x:v>20</x:v>
      </x:c>
      <x:c r="D20" s="16" t="s">
        <x:v>7</x:v>
      </x:c>
      <x:c r="F20" s="215">
        <x:f>SUM(F5,F8,F11,F14,F17)</x:f>
        <x:v>0</x:v>
      </x:c>
      <x:c r="G20" s="215">
        <x:f>SUM(G5,G8,G11,G14,G17)</x:f>
        <x:v>0</x:v>
      </x:c>
      <x:c r="H20" s="215">
        <x:f>SUM(H5,H8,H11,H14,H17)</x:f>
        <x:v>0</x:v>
      </x:c>
      <x:c r="I20" s="215">
        <x:f>SUM(I5,I8,I11,I14,I17)</x:f>
        <x:v>0</x:v>
      </x:c>
      <x:c r="J20" s="215">
        <x:f>SUM(J5,J8,J11,J14,J17)</x:f>
        <x:v>0</x:v>
      </x:c>
    </x:row>
    <x:row r="21" spans="1:10" ht="15" thickBot="1" x14ac:dyDescent="0.4">
      <x:c r="A21" s="26" t="s">
        <x:v>195</x:v>
      </x:c>
      <x:c r="B21">
        <x:f>ROW()</x:f>
        <x:v>21</x:v>
      </x:c>
      <x:c r="D21" s="16" t="s">
        <x:v>156</x:v>
      </x:c>
      <x:c r="F21" s="154"/>
      <x:c r="G21" s="215">
        <x:f>G19+G20</x:f>
        <x:v>0</x:v>
      </x:c>
      <x:c r="H21" s="154"/>
      <x:c r="I21" s="154"/>
      <x:c r="J21" s="154"/>
    </x:row>
    <x:row r="24" spans="1:10" ht="21" x14ac:dyDescent="0.5">
      <x:c r="A24" s="238" t="s">
        <x:v>203</x:v>
      </x:c>
    </x:row>
    <x:row r="25" spans="1:10" ht="58" x14ac:dyDescent="0.35">
      <x:c r="A25" s="23" t="s">
        <x:v>0</x:v>
      </x:c>
      <x:c r="B25" s="23" t="s">
        <x:v>1</x:v>
      </x:c>
      <x:c r="C25" s="23" t="s">
        <x:v>49</x:v>
      </x:c>
      <x:c r="D25" s="23" t="s">
        <x:v>2</x:v>
      </x:c>
      <x:c r="E25" s="23" t="s">
        <x:v>3</x:v>
      </x:c>
      <x:c r="F25" s="22" t="s">
        <x:v>206</x:v>
      </x:c>
      <x:c r="G25" s="22" t="s">
        <x:v>207</x:v>
      </x:c>
      <x:c r="H25" s="22" t="s">
        <x:v>208</x:v>
      </x:c>
      <x:c r="I25" s="22" t="s">
        <x:v>209</x:v>
      </x:c>
      <x:c r="J25" s="22" t="s">
        <x:v>668</x:v>
      </x:c>
    </x:row>
    <x:row r="26" spans="1:10" x14ac:dyDescent="0.35">
      <x:c r="A26" s="26" t="s">
        <x:v>203</x:v>
      </x:c>
      <x:c r="B26">
        <x:f>ROW()</x:f>
        <x:v>26</x:v>
      </x:c>
      <x:c r="C26" s="13" t="s">
        <x:v>204</x:v>
      </x:c>
      <x:c r="D26" t="s">
        <x:v>84</x:v>
      </x:c>
      <x:c r="E26" t="s">
        <x:v>198</x:v>
      </x:c>
      <x:c r="F26" s="154"/>
      <x:c r="G26" s="95"/>
      <x:c r="H26" s="154"/>
      <x:c r="I26" s="154"/>
      <x:c r="J26" s="154"/>
    </x:row>
    <x:row r="27" spans="1:10" x14ac:dyDescent="0.35">
      <x:c r="A27" s="26" t="s">
        <x:v>203</x:v>
      </x:c>
      <x:c r="B27">
        <x:f>ROW()</x:f>
        <x:v>27</x:v>
      </x:c>
      <x:c r="C27" s="13" t="s">
        <x:v>204</x:v>
      </x:c>
      <x:c r="D27" t="s">
        <x:v>84</x:v>
      </x:c>
      <x:c r="E27" t="s">
        <x:v>199</x:v>
      </x:c>
      <x:c r="F27" s="95"/>
      <x:c r="G27" s="95"/>
      <x:c r="H27" s="95"/>
      <x:c r="I27" s="97">
        <x:f>F27+G27+H27</x:f>
        <x:v>0</x:v>
      </x:c>
      <x:c r="J27" s="95"/>
    </x:row>
    <x:row r="28" spans="1:10" x14ac:dyDescent="0.35">
      <x:c r="A28" s="26" t="s">
        <x:v>203</x:v>
      </x:c>
      <x:c r="B28">
        <x:f>ROW()</x:f>
        <x:v>28</x:v>
      </x:c>
      <x:c r="C28" s="13" t="s">
        <x:v>204</x:v>
      </x:c>
      <x:c r="D28" s="16" t="s">
        <x:v>84</x:v>
      </x:c>
      <x:c r="E28" s="16" t="s">
        <x:v>4</x:v>
      </x:c>
      <x:c r="F28" s="154"/>
      <x:c r="G28" s="97">
        <x:f>SUM(G26:G27)</x:f>
        <x:v>0</x:v>
      </x:c>
      <x:c r="H28" s="154"/>
      <x:c r="I28" s="154"/>
      <x:c r="J28" s="154"/>
    </x:row>
    <x:row r="29" spans="1:10" x14ac:dyDescent="0.35">
      <x:c r="A29" s="26" t="s">
        <x:v>203</x:v>
      </x:c>
      <x:c r="B29">
        <x:f>ROW()</x:f>
        <x:v>29</x:v>
      </x:c>
      <x:c r="C29" s="13" t="s">
        <x:v>204</x:v>
      </x:c>
      <x:c r="D29" t="s">
        <x:v>205</x:v>
      </x:c>
      <x:c r="E29" t="s">
        <x:v>198</x:v>
      </x:c>
      <x:c r="F29" s="154"/>
      <x:c r="G29" s="95"/>
      <x:c r="H29" s="154"/>
      <x:c r="I29" s="154"/>
      <x:c r="J29" s="154"/>
    </x:row>
    <x:row r="30" spans="1:10" x14ac:dyDescent="0.35">
      <x:c r="A30" s="26" t="s">
        <x:v>203</x:v>
      </x:c>
      <x:c r="B30">
        <x:f>ROW()</x:f>
        <x:v>30</x:v>
      </x:c>
      <x:c r="C30" s="13" t="s">
        <x:v>204</x:v>
      </x:c>
      <x:c r="D30" t="s">
        <x:v>205</x:v>
      </x:c>
      <x:c r="E30" t="s">
        <x:v>199</x:v>
      </x:c>
      <x:c r="F30" s="95"/>
      <x:c r="G30" s="95"/>
      <x:c r="H30" s="95"/>
      <x:c r="I30" s="97">
        <x:f>F30+G30+H30</x:f>
        <x:v>0</x:v>
      </x:c>
      <x:c r="J30" s="95"/>
    </x:row>
    <x:row r="31" spans="1:10" x14ac:dyDescent="0.35">
      <x:c r="A31" s="26" t="s">
        <x:v>203</x:v>
      </x:c>
      <x:c r="B31">
        <x:f>ROW()</x:f>
        <x:v>31</x:v>
      </x:c>
      <x:c r="C31" s="13" t="s">
        <x:v>204</x:v>
      </x:c>
      <x:c r="D31" s="16" t="s">
        <x:v>205</x:v>
      </x:c>
      <x:c r="E31" s="16" t="s">
        <x:v>4</x:v>
      </x:c>
      <x:c r="F31" s="186"/>
      <x:c r="G31" s="97">
        <x:f>SUM(G29:G30)</x:f>
        <x:v>0</x:v>
      </x:c>
      <x:c r="H31" s="154"/>
      <x:c r="I31" s="154"/>
      <x:c r="J31" s="154"/>
    </x:row>
    <x:row r="34" spans="1:17" ht="21" x14ac:dyDescent="0.5">
      <x:c r="A34" s="238" t="s">
        <x:v>210</x:v>
      </x:c>
    </x:row>
    <x:row r="35" spans="1:17" ht="73" thickBot="1" x14ac:dyDescent="0.4">
      <x:c r="A35" s="23" t="s">
        <x:v>0</x:v>
      </x:c>
      <x:c r="B35" s="23" t="s">
        <x:v>1</x:v>
      </x:c>
      <x:c r="C35" s="23" t="s">
        <x:v>49</x:v>
      </x:c>
      <x:c r="D35" s="23" t="s">
        <x:v>2</x:v>
      </x:c>
      <x:c r="E35" s="23" t="s">
        <x:v>3</x:v>
      </x:c>
      <x:c r="F35" s="23" t="s">
        <x:v>216</x:v>
      </x:c>
      <x:c r="G35" s="22" t="s">
        <x:v>220</x:v>
      </x:c>
      <x:c r="H35" s="22" t="s">
        <x:v>218</x:v>
      </x:c>
      <x:c r="I35" s="22" t="s">
        <x:v>221</x:v>
      </x:c>
      <x:c r="J35" s="119" t="s">
        <x:v>222</x:v>
      </x:c>
      <x:c r="K35" s="119" t="s">
        <x:v>236</x:v>
      </x:c>
      <x:c r="L35" s="128" t="s">
        <x:v>225</x:v>
      </x:c>
      <x:c r="M35" s="119" t="s">
        <x:v>235</x:v>
      </x:c>
      <x:c r="N35" s="119" t="s">
        <x:v>224</x:v>
      </x:c>
      <x:c r="O35" s="128" t="s">
        <x:v>237</x:v>
      </x:c>
    </x:row>
    <x:row r="36" spans="1:17" ht="15" thickBot="1" x14ac:dyDescent="0.4">
      <x:c r="A36" s="26" t="s">
        <x:v>210</x:v>
      </x:c>
      <x:c r="B36">
        <x:f>ROW()</x:f>
        <x:v>36</x:v>
      </x:c>
      <x:c r="D36" t="s">
        <x:v>213</x:v>
      </x:c>
      <x:c r="F36" s="166"/>
      <x:c r="G36" s="166"/>
      <x:c r="H36" s="166"/>
      <x:c r="I36" s="166"/>
      <x:c r="J36" s="95"/>
      <x:c r="K36" s="95"/>
      <x:c r="L36" s="215">
        <x:f>J36-K36</x:f>
        <x:v>0</x:v>
      </x:c>
      <x:c r="M36" s="95"/>
      <x:c r="N36" s="95"/>
      <x:c r="O36" s="215">
        <x:f>M36-N36</x:f>
        <x:v>0</x:v>
      </x:c>
    </x:row>
    <x:row r="37" spans="1:17" ht="15" thickBot="1" x14ac:dyDescent="0.4">
      <x:c r="A37" s="26" t="s">
        <x:v>210</x:v>
      </x:c>
      <x:c r="B37">
        <x:f>ROW()</x:f>
        <x:v>37</x:v>
      </x:c>
      <x:c r="D37" t="s">
        <x:v>214</x:v>
      </x:c>
      <x:c r="F37" s="166"/>
      <x:c r="G37" s="166"/>
      <x:c r="H37" s="166"/>
      <x:c r="I37" s="166"/>
      <x:c r="J37" s="95"/>
      <x:c r="K37" s="95"/>
      <x:c r="L37" s="215">
        <x:f>J37-K37</x:f>
        <x:v>0</x:v>
      </x:c>
      <x:c r="M37" s="95"/>
      <x:c r="N37" s="95"/>
      <x:c r="O37" s="215">
        <x:f>M37-N37</x:f>
        <x:v>0</x:v>
      </x:c>
    </x:row>
    <x:row r="38" spans="1:17" ht="15" thickBot="1" x14ac:dyDescent="0.4">
      <x:c r="A38" s="26" t="s">
        <x:v>210</x:v>
      </x:c>
      <x:c r="B38">
        <x:f>ROW()</x:f>
        <x:v>38</x:v>
      </x:c>
      <x:c r="D38" t="s">
        <x:v>215</x:v>
      </x:c>
      <x:c r="F38" s="166"/>
      <x:c r="G38" s="166"/>
      <x:c r="H38" s="166"/>
      <x:c r="I38" s="166"/>
      <x:c r="J38" s="95"/>
      <x:c r="K38" s="95"/>
      <x:c r="L38" s="215">
        <x:f>J38-K38</x:f>
        <x:v>0</x:v>
      </x:c>
      <x:c r="M38" s="95"/>
      <x:c r="N38" s="95"/>
      <x:c r="O38" s="215">
        <x:f>M38-N38</x:f>
        <x:v>0</x:v>
      </x:c>
      <x:c r="Q38" s="232" t="s">
        <x:v>835</x:v>
      </x:c>
    </x:row>
    <x:row r="39" spans="1:17" ht="15" customHeight="1" x14ac:dyDescent="0.35">
      <x:c r="A39" s="35" t="s">
        <x:v>211</x:v>
      </x:c>
      <x:c r="B39" s="13"/>
      <x:c r="C39" s="13"/>
      <x:c r="D39" s="13"/>
      <x:c r="E39" s="13"/>
      <x:c r="F39" s="13"/>
      <x:c r="G39" s="13"/>
      <x:c r="H39" s="13"/>
      <x:c r="I39" s="13"/>
      <x:c r="J39" s="13"/>
      <x:c r="K39" s="13"/>
    </x:row>
    <x:row r="40" spans="1:17" x14ac:dyDescent="0.35">
      <x:c r="A40" s="35" t="s">
        <x:v>212</x:v>
      </x:c>
    </x:row>
  </x:sheetData>
  <x:phoneticPr fontId="15" type="noConversion"/>
  <x:pageMargins left="0.25" right="0.25" top="0.75" bottom="0.75" header="0.3" footer="0.3"/>
  <x:pageSetup paperSize="9" scale="45" fitToHeight="0" orientation="landscape" r:id="rId1"/>
  <x:colBreaks count="1" manualBreakCount="1">
    <x:brk id="16" max="1048575" man="1"/>
  </x:colBreaks>
  <x:tableParts count="3">
    <x:tablePart r:id="rId2"/>
    <x:tablePart r:id="rId3"/>
    <x:tablePart r:id="rId4"/>
  </x:tableParts>
</x:worksheet>
</file>

<file path=xl/worksheets/sheet1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326899C6-116F-4540-9D2F-8D68CE8EAA23}" mc:Ignorable="x14ac xr xr2 xr3">
  <x:sheetPr codeName="Sheet9">
    <x:tabColor theme="8" tint="0.39997558519241921"/>
    <x:pageSetUpPr fitToPage="1"/>
  </x:sheetPr>
  <x:dimension ref="A1:Q36"/>
  <x:sheetViews>
    <x:sheetView showGridLines="0" view="pageBreakPreview" zoomScale="85" zoomScaleNormal="97" zoomScaleSheetLayoutView="85" workbookViewId="0">
      <x:selection activeCell="F3" sqref="F3"/>
    </x:sheetView>
  </x:sheetViews>
  <x:sheetFormatPr defaultRowHeight="14.5" x14ac:dyDescent="0.35"/>
  <x:cols>
    <x:col min="1" max="1" width="33.453125" customWidth="1"/>
    <x:col min="2" max="2" width="5.54296875" customWidth="1"/>
    <x:col min="3" max="3" width="8.26953125" customWidth="1"/>
    <x:col min="4" max="4" width="46.453125" customWidth="1"/>
    <x:col min="5" max="5" width="32.81640625" customWidth="1"/>
    <x:col min="6" max="6" width="21.453125" customWidth="1"/>
    <x:col min="7" max="7" width="15.1796875" customWidth="1"/>
    <x:col min="8" max="8" width="15.81640625" customWidth="1"/>
    <x:col min="9" max="9" width="12.81640625" customWidth="1"/>
    <x:col min="10" max="10" width="14.81640625" customWidth="1"/>
    <x:col min="11" max="11" width="14.7265625" bestFit="1" customWidth="1"/>
    <x:col min="12" max="12" width="16.81640625" customWidth="1"/>
    <x:col min="13" max="13" width="17.81640625" customWidth="1"/>
    <x:col min="14" max="14" width="18.453125" customWidth="1"/>
    <x:col min="15" max="15" width="16" customWidth="1"/>
    <x:col min="17" max="17" width="9.1796875" style="34"/>
  </x:cols>
  <x:sheetData>
    <x:row r="1" spans="1:6" ht="23.5" x14ac:dyDescent="0.35">
      <x:c r="A1" s="1" t="s">
        <x:v>227</x:v>
      </x:c>
    </x:row>
    <x:row r="2" spans="1:6" ht="21" x14ac:dyDescent="0.5">
      <x:c r="A2" s="238" t="s">
        <x:v>228</x:v>
      </x:c>
    </x:row>
    <x:row r="3" spans="1:6" ht="43.5" x14ac:dyDescent="0.35">
      <x:c r="A3" s="23" t="s">
        <x:v>0</x:v>
      </x:c>
      <x:c r="B3" s="23" t="s">
        <x:v>1</x:v>
      </x:c>
      <x:c r="C3" s="23" t="s">
        <x:v>49</x:v>
      </x:c>
      <x:c r="D3" s="23" t="s">
        <x:v>2</x:v>
      </x:c>
      <x:c r="E3" s="23" t="s">
        <x:v>3</x:v>
      </x:c>
      <x:c r="F3" s="22" t="s">
        <x:v>967</x:v>
      </x:c>
    </x:row>
    <x:row r="4" spans="1:6" x14ac:dyDescent="0.35">
      <x:c r="A4" s="26" t="s">
        <x:v>228</x:v>
      </x:c>
      <x:c r="B4">
        <x:f>ROW()</x:f>
        <x:v>4</x:v>
      </x:c>
      <x:c r="D4" t="s">
        <x:v>651</x:v>
      </x:c>
      <x:c r="E4" t="s">
        <x:v>198</x:v>
      </x:c>
      <x:c r="F4" s="95"/>
    </x:row>
    <x:row r="5" spans="1:6" x14ac:dyDescent="0.35">
      <x:c r="A5" s="26" t="s">
        <x:v>228</x:v>
      </x:c>
      <x:c r="B5">
        <x:f>ROW()</x:f>
        <x:v>5</x:v>
      </x:c>
      <x:c r="D5" t="s">
        <x:v>651</x:v>
      </x:c>
      <x:c r="E5" t="s">
        <x:v>199</x:v>
      </x:c>
      <x:c r="F5" s="95"/>
    </x:row>
    <x:row r="6" spans="1:6" x14ac:dyDescent="0.35">
      <x:c r="A6" s="26" t="s">
        <x:v>228</x:v>
      </x:c>
      <x:c r="B6">
        <x:f>ROW()</x:f>
        <x:v>6</x:v>
      </x:c>
      <x:c r="D6" t="s">
        <x:v>651</x:v>
      </x:c>
      <x:c r="E6" s="16" t="s">
        <x:v>4</x:v>
      </x:c>
      <x:c r="F6" s="97">
        <x:f>SUM(F4:F5)</x:f>
        <x:v>0</x:v>
      </x:c>
    </x:row>
    <x:row r="7" spans="1:6" x14ac:dyDescent="0.35">
      <x:c r="A7" s="26" t="s">
        <x:v>228</x:v>
      </x:c>
      <x:c r="B7">
        <x:f>ROW()</x:f>
        <x:v>7</x:v>
      </x:c>
      <x:c r="D7" t="s">
        <x:v>591</x:v>
      </x:c>
      <x:c r="E7" t="s">
        <x:v>198</x:v>
      </x:c>
      <x:c r="F7" s="95"/>
    </x:row>
    <x:row r="8" spans="1:6" x14ac:dyDescent="0.35">
      <x:c r="A8" s="26" t="s">
        <x:v>228</x:v>
      </x:c>
      <x:c r="B8">
        <x:f>ROW()</x:f>
        <x:v>8</x:v>
      </x:c>
      <x:c r="D8" t="s">
        <x:v>591</x:v>
      </x:c>
      <x:c r="E8" t="s">
        <x:v>199</x:v>
      </x:c>
      <x:c r="F8" s="95"/>
    </x:row>
    <x:row r="9" spans="1:6" x14ac:dyDescent="0.35">
      <x:c r="A9" s="26" t="s">
        <x:v>228</x:v>
      </x:c>
      <x:c r="B9">
        <x:f>ROW()</x:f>
        <x:v>9</x:v>
      </x:c>
      <x:c r="D9" t="s">
        <x:v>591</x:v>
      </x:c>
      <x:c r="E9" s="16" t="s">
        <x:v>4</x:v>
      </x:c>
      <x:c r="F9" s="97">
        <x:f>SUM(F7:F8)</x:f>
        <x:v>0</x:v>
      </x:c>
    </x:row>
    <x:row r="10" spans="1:6" x14ac:dyDescent="0.35">
      <x:c r="A10" s="26" t="s">
        <x:v>228</x:v>
      </x:c>
      <x:c r="B10">
        <x:f>ROW()</x:f>
        <x:v>10</x:v>
      </x:c>
      <x:c r="D10" t="s">
        <x:v>129</x:v>
      </x:c>
      <x:c r="E10" t="s">
        <x:v>198</x:v>
      </x:c>
      <x:c r="F10" s="95"/>
    </x:row>
    <x:row r="11" spans="1:6" x14ac:dyDescent="0.35">
      <x:c r="A11" s="26" t="s">
        <x:v>228</x:v>
      </x:c>
      <x:c r="B11">
        <x:f>ROW()</x:f>
        <x:v>11</x:v>
      </x:c>
      <x:c r="D11" t="s">
        <x:v>129</x:v>
      </x:c>
      <x:c r="E11" t="s">
        <x:v>199</x:v>
      </x:c>
      <x:c r="F11" s="95"/>
    </x:row>
    <x:row r="12" spans="1:6" x14ac:dyDescent="0.35">
      <x:c r="A12" s="26" t="s">
        <x:v>228</x:v>
      </x:c>
      <x:c r="B12">
        <x:f>ROW()</x:f>
        <x:v>12</x:v>
      </x:c>
      <x:c r="D12" t="s">
        <x:v>129</x:v>
      </x:c>
      <x:c r="E12" s="16" t="s">
        <x:v>4</x:v>
      </x:c>
      <x:c r="F12" s="97">
        <x:f>SUM(F10:F11)</x:f>
        <x:v>0</x:v>
      </x:c>
    </x:row>
    <x:row r="13" spans="1:6" x14ac:dyDescent="0.35">
      <x:c r="A13" s="26" t="s">
        <x:v>228</x:v>
      </x:c>
      <x:c r="B13">
        <x:f>ROW()</x:f>
        <x:v>13</x:v>
      </x:c>
      <x:c r="D13" t="s">
        <x:v>592</x:v>
      </x:c>
      <x:c r="E13" t="s">
        <x:v>198</x:v>
      </x:c>
      <x:c r="F13" s="95"/>
    </x:row>
    <x:row r="14" spans="1:6" x14ac:dyDescent="0.35">
      <x:c r="A14" s="26" t="s">
        <x:v>228</x:v>
      </x:c>
      <x:c r="B14">
        <x:f>ROW()</x:f>
        <x:v>14</x:v>
      </x:c>
      <x:c r="D14" t="s">
        <x:v>592</x:v>
      </x:c>
      <x:c r="E14" t="s">
        <x:v>199</x:v>
      </x:c>
      <x:c r="F14" s="95"/>
    </x:row>
    <x:row r="15" spans="1:6" x14ac:dyDescent="0.35">
      <x:c r="A15" s="26" t="s">
        <x:v>228</x:v>
      </x:c>
      <x:c r="B15">
        <x:f>ROW()</x:f>
        <x:v>15</x:v>
      </x:c>
      <x:c r="D15" t="s">
        <x:v>592</x:v>
      </x:c>
      <x:c r="E15" s="16" t="s">
        <x:v>4</x:v>
      </x:c>
      <x:c r="F15" s="97">
        <x:f>SUM(F13:F14)</x:f>
        <x:v>0</x:v>
      </x:c>
    </x:row>
    <x:row r="16" spans="1:6" x14ac:dyDescent="0.35">
      <x:c r="A16" s="26" t="s">
        <x:v>228</x:v>
      </x:c>
      <x:c r="B16">
        <x:f>ROW()</x:f>
        <x:v>16</x:v>
      </x:c>
      <x:c r="D16" t="s">
        <x:v>130</x:v>
      </x:c>
      <x:c r="E16" t="s">
        <x:v>198</x:v>
      </x:c>
      <x:c r="F16" s="95"/>
    </x:row>
    <x:row r="17" spans="1:17" x14ac:dyDescent="0.35">
      <x:c r="A17" s="26" t="s">
        <x:v>228</x:v>
      </x:c>
      <x:c r="B17">
        <x:f>ROW()</x:f>
        <x:v>17</x:v>
      </x:c>
      <x:c r="D17" t="s">
        <x:v>130</x:v>
      </x:c>
      <x:c r="E17" t="s">
        <x:v>199</x:v>
      </x:c>
      <x:c r="F17" s="95"/>
    </x:row>
    <x:row r="18" spans="1:17" x14ac:dyDescent="0.35">
      <x:c r="A18" s="26" t="s">
        <x:v>228</x:v>
      </x:c>
      <x:c r="B18">
        <x:f>ROW()</x:f>
        <x:v>18</x:v>
      </x:c>
      <x:c r="D18" t="s">
        <x:v>130</x:v>
      </x:c>
      <x:c r="E18" s="16" t="s">
        <x:v>4</x:v>
      </x:c>
      <x:c r="F18" s="97">
        <x:f>SUM(F16:F17)</x:f>
        <x:v>0</x:v>
      </x:c>
    </x:row>
    <x:row r="19" spans="1:17" x14ac:dyDescent="0.35">
      <x:c r="A19" s="26" t="s">
        <x:v>228</x:v>
      </x:c>
      <x:c r="B19">
        <x:f>ROW()</x:f>
        <x:v>19</x:v>
      </x:c>
      <x:c r="D19" t="s">
        <x:v>131</x:v>
      </x:c>
      <x:c r="E19" t="s">
        <x:v>198</x:v>
      </x:c>
      <x:c r="F19" s="95"/>
    </x:row>
    <x:row r="20" spans="1:17" x14ac:dyDescent="0.35">
      <x:c r="A20" s="26" t="s">
        <x:v>228</x:v>
      </x:c>
      <x:c r="B20">
        <x:f>ROW()</x:f>
        <x:v>20</x:v>
      </x:c>
      <x:c r="D20" t="s">
        <x:v>131</x:v>
      </x:c>
      <x:c r="E20" t="s">
        <x:v>199</x:v>
      </x:c>
      <x:c r="F20" s="95"/>
    </x:row>
    <x:row r="21" spans="1:17" x14ac:dyDescent="0.35">
      <x:c r="A21" s="26" t="s">
        <x:v>228</x:v>
      </x:c>
      <x:c r="B21">
        <x:f>ROW()</x:f>
        <x:v>21</x:v>
      </x:c>
      <x:c r="D21" t="s">
        <x:v>131</x:v>
      </x:c>
      <x:c r="E21" s="16" t="s">
        <x:v>4</x:v>
      </x:c>
      <x:c r="F21" s="97">
        <x:f>SUM(F19:F20)</x:f>
        <x:v>0</x:v>
      </x:c>
    </x:row>
    <x:row r="22" spans="1:17" x14ac:dyDescent="0.35">
      <x:c r="A22" s="26" t="s">
        <x:v>228</x:v>
      </x:c>
      <x:c r="B22">
        <x:f>ROW()</x:f>
        <x:v>22</x:v>
      </x:c>
      <x:c r="D22" t="s">
        <x:v>229</x:v>
      </x:c>
      <x:c r="E22" t="s">
        <x:v>198</x:v>
      </x:c>
      <x:c r="F22" s="95"/>
    </x:row>
    <x:row r="23" spans="1:17" x14ac:dyDescent="0.35">
      <x:c r="A23" s="26" t="s">
        <x:v>228</x:v>
      </x:c>
      <x:c r="B23">
        <x:f>ROW()</x:f>
        <x:v>23</x:v>
      </x:c>
      <x:c r="D23" t="s">
        <x:v>229</x:v>
      </x:c>
      <x:c r="E23" t="s">
        <x:v>199</x:v>
      </x:c>
      <x:c r="F23" s="95"/>
    </x:row>
    <x:row r="24" spans="1:17" ht="15" thickBot="1" x14ac:dyDescent="0.4">
      <x:c r="A24" s="26" t="s">
        <x:v>228</x:v>
      </x:c>
      <x:c r="B24">
        <x:f>ROW()</x:f>
        <x:v>24</x:v>
      </x:c>
      <x:c r="D24" s="16" t="s">
        <x:v>4</x:v>
      </x:c>
      <x:c r="F24" s="97">
        <x:f>SUM(F22:F23)</x:f>
        <x:v>0</x:v>
      </x:c>
    </x:row>
    <x:row r="25" spans="1:17" ht="15" thickBot="1" x14ac:dyDescent="0.4">
      <x:c r="A25" s="26" t="s">
        <x:v>228</x:v>
      </x:c>
      <x:c r="B25">
        <x:f>ROW()</x:f>
        <x:v>25</x:v>
      </x:c>
      <x:c r="D25" s="16" t="s">
        <x:v>230</x:v>
      </x:c>
      <x:c r="F25" s="215">
        <x:f>SUM(F4,F7,F10,F13,F16,F19,F22)</x:f>
        <x:v>0</x:v>
      </x:c>
    </x:row>
    <x:row r="26" spans="1:17" ht="15" thickBot="1" x14ac:dyDescent="0.4">
      <x:c r="A26" s="26" t="s">
        <x:v>228</x:v>
      </x:c>
      <x:c r="B26">
        <x:f>ROW()</x:f>
        <x:v>26</x:v>
      </x:c>
      <x:c r="D26" s="16" t="s">
        <x:v>650</x:v>
      </x:c>
      <x:c r="F26" s="215">
        <x:f>SUM(F5,F8,F11,F14,F17,F20,F23)</x:f>
        <x:v>0</x:v>
      </x:c>
    </x:row>
    <x:row r="27" spans="1:17" ht="15" thickBot="1" x14ac:dyDescent="0.4">
      <x:c r="A27" s="26" t="s">
        <x:v>228</x:v>
      </x:c>
      <x:c r="B27">
        <x:f>ROW()</x:f>
        <x:v>27</x:v>
      </x:c>
      <x:c r="D27" s="16" t="s">
        <x:v>41</x:v>
      </x:c>
      <x:c r="F27" s="215">
        <x:f>F25+F26</x:f>
        <x:v>0</x:v>
      </x:c>
      <x:c r="H27" s="50"/>
    </x:row>
    <x:row r="28" spans="1:17" x14ac:dyDescent="0.35">
      <x:c r="Q28" s="227" t="s">
        <x:v>342</x:v>
      </x:c>
    </x:row>
    <x:row r="30" spans="1:17" ht="21" x14ac:dyDescent="0.5">
      <x:c r="A30" s="238" t="s">
        <x:v>233</x:v>
      </x:c>
    </x:row>
    <x:row r="31" spans="1:17" ht="58" x14ac:dyDescent="0.35">
      <x:c r="A31" s="23" t="s">
        <x:v>0</x:v>
      </x:c>
      <x:c r="B31" s="23" t="s">
        <x:v>1</x:v>
      </x:c>
      <x:c r="C31" s="23" t="s">
        <x:v>49</x:v>
      </x:c>
      <x:c r="D31" s="23" t="s">
        <x:v>2</x:v>
      </x:c>
      <x:c r="E31" s="23" t="s">
        <x:v>3</x:v>
      </x:c>
      <x:c r="F31" s="22" t="s">
        <x:v>231</x:v>
      </x:c>
      <x:c r="G31" s="22" t="s">
        <x:v>217</x:v>
      </x:c>
      <x:c r="H31" s="22" t="s">
        <x:v>218</x:v>
      </x:c>
      <x:c r="I31" s="22" t="s">
        <x:v>219</x:v>
      </x:c>
      <x:c r="J31" s="119" t="s">
        <x:v>222</x:v>
      </x:c>
      <x:c r="K31" s="119" t="s">
        <x:v>232</x:v>
      </x:c>
      <x:c r="L31" s="119" t="s">
        <x:v>226</x:v>
      </x:c>
      <x:c r="M31" s="119" t="s">
        <x:v>223</x:v>
      </x:c>
      <x:c r="N31" s="119" t="s">
        <x:v>224</x:v>
      </x:c>
      <x:c r="O31" s="119" t="s">
        <x:v>237</x:v>
      </x:c>
    </x:row>
    <x:row r="32" spans="1:17" x14ac:dyDescent="0.35">
      <x:c r="A32" s="26" t="s">
        <x:v>233</x:v>
      </x:c>
      <x:c r="B32">
        <x:f>ROW()</x:f>
        <x:v>32</x:v>
      </x:c>
      <x:c r="D32" t="s">
        <x:v>213</x:v>
      </x:c>
      <x:c r="F32" s="166"/>
      <x:c r="G32" s="166"/>
      <x:c r="H32" s="166"/>
      <x:c r="I32" s="166"/>
      <x:c r="J32" s="95"/>
      <x:c r="K32" s="95"/>
      <x:c r="L32" s="97">
        <x:f>J32-K32</x:f>
        <x:v>0</x:v>
      </x:c>
      <x:c r="M32" s="95"/>
      <x:c r="N32" s="95"/>
      <x:c r="O32" s="97">
        <x:f>M32-N32</x:f>
        <x:v>0</x:v>
      </x:c>
    </x:row>
    <x:row r="33" spans="1:17" x14ac:dyDescent="0.35">
      <x:c r="A33" s="26" t="s">
        <x:v>233</x:v>
      </x:c>
      <x:c r="B33">
        <x:f>ROW()</x:f>
        <x:v>33</x:v>
      </x:c>
      <x:c r="D33" t="s">
        <x:v>214</x:v>
      </x:c>
      <x:c r="F33" s="166"/>
      <x:c r="G33" s="166"/>
      <x:c r="H33" s="166"/>
      <x:c r="I33" s="166"/>
      <x:c r="J33" s="95"/>
      <x:c r="K33" s="95"/>
      <x:c r="L33" s="97">
        <x:f>J33-K33</x:f>
        <x:v>0</x:v>
      </x:c>
      <x:c r="M33" s="95"/>
      <x:c r="N33" s="95"/>
      <x:c r="O33" s="97">
        <x:f>M33-N33</x:f>
        <x:v>0</x:v>
      </x:c>
    </x:row>
    <x:row r="34" spans="1:17" x14ac:dyDescent="0.35">
      <x:c r="A34" s="26" t="s">
        <x:v>233</x:v>
      </x:c>
      <x:c r="B34">
        <x:f>ROW()</x:f>
        <x:v>34</x:v>
      </x:c>
      <x:c r="D34" t="s">
        <x:v>215</x:v>
      </x:c>
      <x:c r="F34" s="166"/>
      <x:c r="G34" s="166"/>
      <x:c r="H34" s="166"/>
      <x:c r="I34" s="166"/>
      <x:c r="J34" s="95"/>
      <x:c r="K34" s="95"/>
      <x:c r="L34" s="97">
        <x:f>J34-K34</x:f>
        <x:v>0</x:v>
      </x:c>
      <x:c r="M34" s="95"/>
      <x:c r="N34" s="95"/>
      <x:c r="O34" s="97">
        <x:f>M34-N34</x:f>
        <x:v>0</x:v>
      </x:c>
      <x:c r="Q34" s="34" t="s">
        <x:v>835</x:v>
      </x:c>
    </x:row>
    <x:row r="35" spans="1:17" x14ac:dyDescent="0.35">
      <x:c r="A35" s="35" t="s">
        <x:v>234</x:v>
      </x:c>
      <x:c r="B35" s="35"/>
      <x:c r="C35" s="35"/>
      <x:c r="D35" s="35"/>
      <x:c r="E35" s="35"/>
      <x:c r="F35" s="35"/>
      <x:c r="G35" s="35"/>
      <x:c r="H35" s="35"/>
      <x:c r="I35" s="35"/>
      <x:c r="J35" s="35"/>
      <x:c r="K35" s="35"/>
    </x:row>
    <x:row r="36" spans="1:17" x14ac:dyDescent="0.35">
      <x:c r="A36" s="35" t="s">
        <x:v>212</x:v>
      </x:c>
      <x:c r="B36" s="35"/>
      <x:c r="C36" s="35"/>
      <x:c r="D36" s="35"/>
      <x:c r="E36" s="35"/>
      <x:c r="F36" s="35"/>
      <x:c r="G36" s="35"/>
      <x:c r="H36" s="35"/>
      <x:c r="I36" s="35"/>
      <x:c r="J36" s="35"/>
      <x:c r="K36" s="35"/>
    </x:row>
  </x:sheetData>
  <x:phoneticPr fontId="15" type="noConversion"/>
  <x:pageMargins left="0.25" right="0.25" top="0.75" bottom="0.75" header="0.3" footer="0.3"/>
  <x:pageSetup paperSize="9" scale="49" fitToHeight="0" orientation="landscape" r:id="rId1"/>
  <x:tableParts count="2">
    <x:tablePart r:id="rId2"/>
    <x:tablePart r:id="rId3"/>
  </x:tableParts>
</x:worksheet>
</file>

<file path=xl/worksheets/sheet1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5F3A4D06-6BEB-4CD7-9C1F-8E46FEE5468D}" mc:Ignorable="x14ac xr xr2 xr3">
  <x:sheetPr codeName="Sheet10">
    <x:tabColor theme="4" tint="-0.499984740745262"/>
    <x:pageSetUpPr fitToPage="1"/>
  </x:sheetPr>
  <x:dimension ref="A1:J144"/>
  <x:sheetViews>
    <x:sheetView showGridLines="0" view="pageBreakPreview" topLeftCell="A28" zoomScale="85" zoomScaleNormal="89" zoomScaleSheetLayoutView="85" workbookViewId="0">
      <x:selection activeCell="D28" sqref="D28"/>
    </x:sheetView>
  </x:sheetViews>
  <x:sheetFormatPr defaultRowHeight="14.5" x14ac:dyDescent="0.35"/>
  <x:cols>
    <x:col min="1" max="1" width="55.81640625" customWidth="1"/>
    <x:col min="2" max="2" width="11.453125" customWidth="1"/>
    <x:col min="3" max="3" width="27.81640625" customWidth="1"/>
    <x:col min="4" max="4" width="71.7265625" customWidth="1"/>
    <x:col min="5" max="5" width="38.54296875" customWidth="1"/>
    <x:col min="6" max="7" width="20.7265625" customWidth="1"/>
    <x:col min="9" max="9" width="9.1796875" style="34"/>
    <x:col min="10" max="10" width="14.26953125" customWidth="1"/>
  </x:cols>
  <x:sheetData>
    <x:row r="1" spans="1:10" ht="23.5" x14ac:dyDescent="0.35">
      <x:c r="A1" s="1" t="s">
        <x:v>239</x:v>
      </x:c>
    </x:row>
    <x:row r="2" spans="1:10" ht="21" x14ac:dyDescent="0.5">
      <x:c r="A2" s="238" t="s">
        <x:v>238</x:v>
      </x:c>
    </x:row>
    <x:row r="3" spans="1:10" x14ac:dyDescent="0.35">
      <x:c r="A3" s="23" t="s">
        <x:v>0</x:v>
      </x:c>
      <x:c r="B3" s="23" t="s">
        <x:v>1</x:v>
      </x:c>
      <x:c r="C3" s="23" t="s">
        <x:v>49</x:v>
      </x:c>
      <x:c r="D3" s="23" t="s">
        <x:v>2</x:v>
      </x:c>
      <x:c r="E3" s="23" t="s">
        <x:v>3</x:v>
      </x:c>
      <x:c r="F3" s="30" t="s">
        <x:v>48</x:v>
      </x:c>
    </x:row>
    <x:row r="4" spans="1:10" x14ac:dyDescent="0.35">
      <x:c r="A4" s="26" t="s">
        <x:v>238</x:v>
      </x:c>
      <x:c r="B4">
        <x:f>ROW()</x:f>
        <x:v>4</x:v>
      </x:c>
      <x:c r="D4" t="s">
        <x:v>274</x:v>
      </x:c>
      <x:c r="E4" t="s">
        <x:v>157</x:v>
      </x:c>
      <x:c r="F4" s="97">
        <x:f>F33</x:f>
        <x:v>0</x:v>
      </x:c>
      <x:c r="I4" s="34" t="s">
        <x:v>820</x:v>
      </x:c>
    </x:row>
    <x:row r="5" spans="1:10" x14ac:dyDescent="0.35">
      <x:c r="A5" s="26" t="s">
        <x:v>238</x:v>
      </x:c>
      <x:c r="B5">
        <x:f>ROW()</x:f>
        <x:v>5</x:v>
      </x:c>
      <x:c r="D5" t="s">
        <x:v>274</x:v>
      </x:c>
      <x:c r="E5" t="s">
        <x:v>283</x:v>
      </x:c>
      <x:c r="F5" s="97">
        <x:f>F62</x:f>
        <x:v>0</x:v>
      </x:c>
      <x:c r="I5" s="34" t="s">
        <x:v>821</x:v>
      </x:c>
    </x:row>
    <x:row r="6" spans="1:10" x14ac:dyDescent="0.35">
      <x:c r="A6" s="26" t="s">
        <x:v>238</x:v>
      </x:c>
      <x:c r="B6">
        <x:f>ROW()</x:f>
        <x:v>6</x:v>
      </x:c>
      <x:c r="D6" t="s">
        <x:v>274</x:v>
      </x:c>
      <x:c r="E6" t="s">
        <x:v>289</x:v>
      </x:c>
      <x:c r="F6" s="97">
        <x:f>G62</x:f>
        <x:v>0</x:v>
      </x:c>
      <x:c r="I6" s="34" t="s">
        <x:v>821</x:v>
      </x:c>
    </x:row>
    <x:row r="7" spans="1:10" x14ac:dyDescent="0.35">
      <x:c r="A7" s="26" t="s">
        <x:v>238</x:v>
      </x:c>
      <x:c r="B7">
        <x:f>ROW()</x:f>
        <x:v>7</x:v>
      </x:c>
      <x:c r="D7" t="s">
        <x:v>274</x:v>
      </x:c>
      <x:c r="E7" t="s">
        <x:v>160</x:v>
      </x:c>
      <x:c r="F7" s="97">
        <x:f>F75</x:f>
        <x:v>0</x:v>
      </x:c>
      <x:c r="I7" s="34" t="s">
        <x:v>822</x:v>
      </x:c>
    </x:row>
    <x:row r="8" spans="1:10" x14ac:dyDescent="0.35">
      <x:c r="A8" s="26" t="s">
        <x:v>238</x:v>
      </x:c>
      <x:c r="B8">
        <x:f>ROW()</x:f>
        <x:v>8</x:v>
      </x:c>
      <x:c r="D8" t="s">
        <x:v>309</x:v>
      </x:c>
      <x:c r="E8" t="s">
        <x:v>161</x:v>
      </x:c>
      <x:c r="F8" s="97">
        <x:f>F89</x:f>
        <x:v>0</x:v>
      </x:c>
      <x:c r="I8" s="34" t="s">
        <x:v>823</x:v>
      </x:c>
    </x:row>
    <x:row r="9" spans="1:10" x14ac:dyDescent="0.35">
      <x:c r="A9" s="26" t="s">
        <x:v>238</x:v>
      </x:c>
      <x:c r="B9">
        <x:f>ROW()</x:f>
        <x:v>9</x:v>
      </x:c>
      <x:c r="D9" t="s">
        <x:v>309</x:v>
      </x:c>
      <x:c r="E9" t="s">
        <x:v>173</x:v>
      </x:c>
      <x:c r="F9" s="97">
        <x:f>F103</x:f>
        <x:v>0</x:v>
      </x:c>
      <x:c r="I9" s="34" t="s">
        <x:v>824</x:v>
      </x:c>
    </x:row>
    <x:row r="10" spans="1:10" ht="15" thickBot="1" x14ac:dyDescent="0.4">
      <x:c r="A10" s="26" t="s">
        <x:v>238</x:v>
      </x:c>
      <x:c r="B10">
        <x:f>ROW()</x:f>
        <x:v>10</x:v>
      </x:c>
      <x:c r="D10" t="s">
        <x:v>309</x:v>
      </x:c>
      <x:c r="E10" t="s">
        <x:v>243</x:v>
      </x:c>
      <x:c r="F10" s="97">
        <x:f>F117</x:f>
        <x:v>0</x:v>
      </x:c>
      <x:c r="I10" s="34" t="s">
        <x:v>825</x:v>
      </x:c>
    </x:row>
    <x:row r="11" spans="1:10" ht="15" thickBot="1" x14ac:dyDescent="0.4">
      <x:c r="A11" s="26" t="s">
        <x:v>238</x:v>
      </x:c>
      <x:c r="B11">
        <x:f>ROW()</x:f>
        <x:v>11</x:v>
      </x:c>
      <x:c r="D11" s="16" t="s">
        <x:v>240</x:v>
      </x:c>
      <x:c r="F11" s="215">
        <x:f>SUM(F8:F10)</x:f>
        <x:v>0</x:v>
      </x:c>
    </x:row>
    <x:row r="12" spans="1:10" ht="15" thickBot="1" x14ac:dyDescent="0.4">
      <x:c r="A12" s="26" t="s">
        <x:v>238</x:v>
      </x:c>
      <x:c r="B12">
        <x:f>ROW()</x:f>
        <x:v>12</x:v>
      </x:c>
      <x:c r="D12" s="16" t="s">
        <x:v>241</x:v>
      </x:c>
      <x:c r="F12" s="215">
        <x:f>F4+F5+F6+F7+F11</x:f>
        <x:v>0</x:v>
      </x:c>
      <x:c r="H12" s="45"/>
    </x:row>
    <x:row r="13" spans="1:10" ht="15" thickBot="1" x14ac:dyDescent="0.4">
      <x:c r="A13" s="26" t="s">
        <x:v>238</x:v>
      </x:c>
      <x:c r="B13">
        <x:f>ROW()</x:f>
        <x:v>13</x:v>
      </x:c>
      <x:c r="D13" t="s">
        <x:v>162</x:v>
      </x:c>
      <x:c r="F13" s="97">
        <x:f>F143</x:f>
        <x:v>0</x:v>
      </x:c>
      <x:c r="I13" s="34" t="s">
        <x:v>826</x:v>
      </x:c>
    </x:row>
    <x:row r="14" spans="1:10" ht="15" thickBot="1" x14ac:dyDescent="0.4">
      <x:c r="A14" s="26" t="s">
        <x:v>238</x:v>
      </x:c>
      <x:c r="B14">
        <x:f>ROW()</x:f>
        <x:v>14</x:v>
      </x:c>
      <x:c r="D14" s="16" t="s">
        <x:v>310</x:v>
      </x:c>
      <x:c r="F14" s="215">
        <x:f>F12+F13</x:f>
        <x:v>0</x:v>
      </x:c>
    </x:row>
    <x:row r="15" spans="1:10" x14ac:dyDescent="0.35">
      <x:c r="A15" s="26" t="s">
        <x:v>238</x:v>
      </x:c>
      <x:c r="B15">
        <x:f>ROW()</x:f>
        <x:v>15</x:v>
      </x:c>
      <x:c r="C15" s="13" t="s">
        <x:v>95</x:v>
      </x:c>
      <x:c r="D15" t="s">
        <x:v>166</x:v>
      </x:c>
      <x:c r="E15" t="s">
        <x:v>242</x:v>
      </x:c>
      <x:c r="F15" s="95"/>
    </x:row>
    <x:row r="16" spans="1:10" x14ac:dyDescent="0.35">
      <x:c r="A16" s="26" t="s">
        <x:v>238</x:v>
      </x:c>
      <x:c r="B16">
        <x:f>ROW()</x:f>
        <x:v>16</x:v>
      </x:c>
      <x:c r="C16" s="13" t="s">
        <x:v>36</x:v>
      </x:c>
      <x:c r="D16" t="s">
        <x:v>166</x:v>
      </x:c>
      <x:c r="E16" t="s">
        <x:v>164</x:v>
      </x:c>
      <x:c r="F16" s="97">
        <x:f>F34+F63+G63+F76+F90+F104+F118</x:f>
        <x:v>0</x:v>
      </x:c>
      <x:c r="J16" s="33"/>
    </x:row>
    <x:row r="17" spans="1:9" ht="15" thickBot="1" x14ac:dyDescent="0.4">
      <x:c r="A17" s="26" t="s">
        <x:v>238</x:v>
      </x:c>
      <x:c r="B17">
        <x:f>ROW()</x:f>
        <x:v>17</x:v>
      </x:c>
      <x:c r="C17" s="13" t="s">
        <x:v>95</x:v>
      </x:c>
      <x:c r="D17" t="s">
        <x:v>166</x:v>
      </x:c>
      <x:c r="E17" t="s">
        <x:v>165</x:v>
      </x:c>
      <x:c r="F17" s="95"/>
    </x:row>
    <x:row r="18" spans="1:9" ht="15" thickBot="1" x14ac:dyDescent="0.4">
      <x:c r="A18" s="26" t="s">
        <x:v>238</x:v>
      </x:c>
      <x:c r="B18">
        <x:f>ROW()</x:f>
        <x:v>18</x:v>
      </x:c>
      <x:c r="D18" s="16" t="s">
        <x:v>166</x:v>
      </x:c>
      <x:c r="F18" s="215">
        <x:f>F14+F15-F16+F17</x:f>
        <x:v>0</x:v>
      </x:c>
      <x:c r="I18" s="34" t="s">
        <x:v>342</x:v>
      </x:c>
    </x:row>
    <x:row r="21" spans="1:9" ht="21" x14ac:dyDescent="0.5">
      <x:c r="A21" s="238" t="s">
        <x:v>705</x:v>
      </x:c>
    </x:row>
    <x:row r="22" spans="1:9" ht="15" customHeight="1" x14ac:dyDescent="0.35">
      <x:c r="A22" s="23" t="s">
        <x:v>0</x:v>
      </x:c>
      <x:c r="B22" s="23" t="s">
        <x:v>1</x:v>
      </x:c>
      <x:c r="C22" s="23" t="s">
        <x:v>49</x:v>
      </x:c>
      <x:c r="D22" s="23" t="s">
        <x:v>2</x:v>
      </x:c>
      <x:c r="E22" s="23" t="s">
        <x:v>3</x:v>
      </x:c>
      <x:c r="F22" s="30" t="s">
        <x:v>48</x:v>
      </x:c>
    </x:row>
    <x:row r="23" spans="1:9" ht="15" customHeight="1" x14ac:dyDescent="0.35">
      <x:c r="A23" s="26" t="s">
        <x:v>705</x:v>
      </x:c>
      <x:c r="B23">
        <x:f>ROW()</x:f>
        <x:v>23</x:v>
      </x:c>
      <x:c r="D23" t="s">
        <x:v>329</x:v>
      </x:c>
      <x:c r="E23" t="s">
        <x:v>244</x:v>
      </x:c>
      <x:c r="F23" s="95"/>
      <x:c r="I23" s="34" t="s">
        <x:v>341</x:v>
      </x:c>
    </x:row>
    <x:row r="24" spans="1:9" ht="15" customHeight="1" x14ac:dyDescent="0.5">
      <x:c r="A24" s="238"/>
    </x:row>
    <x:row r="26" spans="1:9" ht="21" x14ac:dyDescent="0.5">
      <x:c r="A26" s="238" t="s">
        <x:v>245</x:v>
      </x:c>
    </x:row>
    <x:row r="27" spans="1:9" x14ac:dyDescent="0.35">
      <x:c r="A27" s="23" t="s">
        <x:v>0</x:v>
      </x:c>
      <x:c r="B27" s="23" t="s">
        <x:v>1</x:v>
      </x:c>
      <x:c r="C27" s="23" t="s">
        <x:v>49</x:v>
      </x:c>
      <x:c r="D27" s="23" t="s">
        <x:v>2</x:v>
      </x:c>
      <x:c r="E27" s="23" t="s">
        <x:v>3</x:v>
      </x:c>
      <x:c r="F27" s="36" t="s">
        <x:v>48</x:v>
      </x:c>
    </x:row>
    <x:row r="28" spans="1:9" x14ac:dyDescent="0.35">
      <x:c r="A28" s="26" t="s">
        <x:v>245</x:v>
      </x:c>
      <x:c r="B28">
        <x:f>ROW()</x:f>
        <x:v>28</x:v>
      </x:c>
      <x:c r="C28" s="13" t="s">
        <x:v>937</x:v>
      </x:c>
      <x:c r="D28" s="283" t="s">
        <x:v>938</x:v>
      </x:c>
      <x:c r="F28" s="95"/>
    </x:row>
    <x:row r="29" spans="1:9" x14ac:dyDescent="0.35">
      <x:c r="A29" s="26" t="s">
        <x:v>245</x:v>
      </x:c>
      <x:c r="B29">
        <x:f>ROW()</x:f>
        <x:v>29</x:v>
      </x:c>
      <x:c r="C29" s="13" t="s">
        <x:v>937</x:v>
      </x:c>
      <x:c r="D29" s="283" t="s">
        <x:v>938</x:v>
      </x:c>
      <x:c r="F29" s="95"/>
    </x:row>
    <x:row r="30" spans="1:9" x14ac:dyDescent="0.35">
      <x:c r="A30" s="26" t="s">
        <x:v>245</x:v>
      </x:c>
      <x:c r="B30">
        <x:f>ROW()</x:f>
        <x:v>30</x:v>
      </x:c>
      <x:c r="C30" s="13" t="s">
        <x:v>937</x:v>
      </x:c>
      <x:c r="D30" s="283" t="s">
        <x:v>938</x:v>
      </x:c>
      <x:c r="F30" s="95"/>
    </x:row>
    <x:row r="31" spans="1:9" x14ac:dyDescent="0.35">
      <x:c r="A31" s="26" t="s">
        <x:v>245</x:v>
      </x:c>
      <x:c r="B31">
        <x:f>ROW()</x:f>
        <x:v>31</x:v>
      </x:c>
      <x:c r="C31" s="13" t="s">
        <x:v>937</x:v>
      </x:c>
      <x:c r="D31" s="283" t="s">
        <x:v>938</x:v>
      </x:c>
      <x:c r="F31" s="95"/>
    </x:row>
    <x:row r="32" spans="1:9" ht="15" thickBot="1" x14ac:dyDescent="0.4">
      <x:c r="A32" s="26" t="s">
        <x:v>245</x:v>
      </x:c>
      <x:c r="B32">
        <x:f>ROW()</x:f>
        <x:v>32</x:v>
      </x:c>
      <x:c r="C32" s="13" t="s">
        <x:v>937</x:v>
      </x:c>
      <x:c r="D32" s="283" t="s">
        <x:v>938</x:v>
      </x:c>
      <x:c r="F32" s="95"/>
      <x:c r="I32" s="233"/>
    </x:row>
    <x:row r="33" spans="1:9" ht="15" thickBot="1" x14ac:dyDescent="0.4">
      <x:c r="A33" s="26" t="s">
        <x:v>245</x:v>
      </x:c>
      <x:c r="B33">
        <x:f>ROW()</x:f>
        <x:v>33</x:v>
      </x:c>
      <x:c r="C33" s="13"/>
      <x:c r="D33" s="16" t="s">
        <x:v>246</x:v>
      </x:c>
      <x:c r="F33" s="215">
        <x:f>SUM(F28:F32)</x:f>
        <x:v>0</x:v>
      </x:c>
      <x:c r="I33" s="34" t="s">
        <x:v>831</x:v>
      </x:c>
    </x:row>
    <x:row r="34" spans="1:9" ht="15" thickBot="1" x14ac:dyDescent="0.4">
      <x:c r="A34" s="26" t="s">
        <x:v>245</x:v>
      </x:c>
      <x:c r="B34">
        <x:f>ROW()</x:f>
        <x:v>34</x:v>
      </x:c>
      <x:c r="C34" s="13" t="s">
        <x:v>36</x:v>
      </x:c>
      <x:c r="D34" t="s">
        <x:v>460</x:v>
      </x:c>
      <x:c r="F34" s="95"/>
    </x:row>
    <x:row r="35" spans="1:9" ht="15" thickBot="1" x14ac:dyDescent="0.4">
      <x:c r="A35" s="26" t="s">
        <x:v>245</x:v>
      </x:c>
      <x:c r="B35">
        <x:f>ROW()</x:f>
        <x:v>35</x:v>
      </x:c>
      <x:c r="C35" s="13"/>
      <x:c r="D35" s="16" t="s">
        <x:v>247</x:v>
      </x:c>
      <x:c r="F35" s="215">
        <x:f>F33-F34</x:f>
        <x:v>0</x:v>
      </x:c>
    </x:row>
    <x:row r="36" spans="1:9" x14ac:dyDescent="0.35">
      <x:c r="A36" s="121" t="s">
        <x:v>275</x:v>
      </x:c>
      <x:c r="C36" s="13"/>
      <x:c r="D36" s="13"/>
      <x:c r="E36" s="13"/>
      <x:c r="F36" s="13"/>
    </x:row>
    <x:row r="37" spans="1:9" x14ac:dyDescent="0.35">
      <x:c r="C37" s="13"/>
      <x:c r="D37" s="13"/>
      <x:c r="E37" s="13"/>
      <x:c r="F37" s="13"/>
    </x:row>
    <x:row r="39" spans="1:9" ht="21" x14ac:dyDescent="0.5">
      <x:c r="A39" s="238" t="s">
        <x:v>251</x:v>
      </x:c>
    </x:row>
    <x:row r="40" spans="1:9" ht="48.75" customHeight="1" x14ac:dyDescent="0.35">
      <x:c r="A40" s="23" t="s">
        <x:v>0</x:v>
      </x:c>
      <x:c r="B40" s="23" t="s">
        <x:v>1</x:v>
      </x:c>
      <x:c r="C40" s="23" t="s">
        <x:v>49</x:v>
      </x:c>
      <x:c r="D40" s="23" t="s">
        <x:v>2</x:v>
      </x:c>
      <x:c r="E40" s="23" t="s">
        <x:v>3</x:v>
      </x:c>
      <x:c r="F40" s="30" t="s">
        <x:v>250</x:v>
      </x:c>
      <x:c r="G40" s="31" t="s">
        <x:v>348</x:v>
      </x:c>
    </x:row>
    <x:row r="41" spans="1:9" x14ac:dyDescent="0.35">
      <x:c r="A41" s="26" t="s">
        <x:v>251</x:v>
      </x:c>
      <x:c r="B41">
        <x:f>ROW()</x:f>
        <x:v>41</x:v>
      </x:c>
      <x:c r="D41" t="s">
        <x:v>566</x:v>
      </x:c>
      <x:c r="E41" t="s">
        <x:v>590</x:v>
      </x:c>
      <x:c r="F41" s="135"/>
      <x:c r="G41" s="135"/>
    </x:row>
    <x:row r="42" spans="1:9" x14ac:dyDescent="0.35">
      <x:c r="A42" s="26" t="s">
        <x:v>251</x:v>
      </x:c>
      <x:c r="B42">
        <x:f>ROW()</x:f>
        <x:v>42</x:v>
      </x:c>
      <x:c r="D42" t="s">
        <x:v>566</x:v>
      </x:c>
      <x:c r="E42" t="s">
        <x:v>591</x:v>
      </x:c>
      <x:c r="F42" s="135"/>
      <x:c r="G42" s="135"/>
    </x:row>
    <x:row r="43" spans="1:9" x14ac:dyDescent="0.35">
      <x:c r="A43" s="26" t="s">
        <x:v>251</x:v>
      </x:c>
      <x:c r="B43">
        <x:f>ROW()</x:f>
        <x:v>43</x:v>
      </x:c>
      <x:c r="D43" t="s">
        <x:v>566</x:v>
      </x:c>
      <x:c r="E43" t="s">
        <x:v>129</x:v>
      </x:c>
      <x:c r="F43" s="135"/>
      <x:c r="G43" s="135"/>
      <x:c r="I43" s="233"/>
    </x:row>
    <x:row r="44" spans="1:9" x14ac:dyDescent="0.35">
      <x:c r="A44" s="26" t="s">
        <x:v>251</x:v>
      </x:c>
      <x:c r="B44">
        <x:f>ROW()</x:f>
        <x:v>44</x:v>
      </x:c>
      <x:c r="D44" t="s">
        <x:v>566</x:v>
      </x:c>
      <x:c r="E44" t="s">
        <x:v>592</x:v>
      </x:c>
      <x:c r="F44" s="135"/>
      <x:c r="G44" s="135"/>
    </x:row>
    <x:row r="45" spans="1:9" x14ac:dyDescent="0.35">
      <x:c r="A45" s="26" t="s">
        <x:v>251</x:v>
      </x:c>
      <x:c r="B45">
        <x:f>ROW()</x:f>
        <x:v>45</x:v>
      </x:c>
      <x:c r="D45" t="s">
        <x:v>566</x:v>
      </x:c>
      <x:c r="E45" t="s">
        <x:v>130</x:v>
      </x:c>
      <x:c r="F45" s="135"/>
      <x:c r="G45" s="135"/>
    </x:row>
    <x:row r="46" spans="1:9" x14ac:dyDescent="0.35">
      <x:c r="A46" s="26" t="s">
        <x:v>251</x:v>
      </x:c>
      <x:c r="B46">
        <x:f>ROW()</x:f>
        <x:v>46</x:v>
      </x:c>
      <x:c r="D46" s="16" t="s">
        <x:v>725</x:v>
      </x:c>
      <x:c r="F46" s="136">
        <x:f>SUM(F41:F45)</x:f>
        <x:v>0</x:v>
      </x:c>
      <x:c r="G46" s="136">
        <x:f>SUM(G41:G45)</x:f>
        <x:v>0</x:v>
      </x:c>
    </x:row>
    <x:row r="47" spans="1:9" x14ac:dyDescent="0.35">
      <x:c r="A47" s="26" t="s">
        <x:v>251</x:v>
      </x:c>
      <x:c r="B47">
        <x:f>ROW()</x:f>
        <x:v>47</x:v>
      </x:c>
      <x:c r="D47" t="s">
        <x:v>643</x:v>
      </x:c>
      <x:c r="E47" t="s">
        <x:v>590</x:v>
      </x:c>
      <x:c r="F47" s="135"/>
      <x:c r="G47" s="135"/>
    </x:row>
    <x:row r="48" spans="1:9" x14ac:dyDescent="0.35">
      <x:c r="A48" s="26" t="s">
        <x:v>251</x:v>
      </x:c>
      <x:c r="B48">
        <x:f>ROW()</x:f>
        <x:v>48</x:v>
      </x:c>
      <x:c r="D48" t="s">
        <x:v>643</x:v>
      </x:c>
      <x:c r="E48" t="s">
        <x:v>591</x:v>
      </x:c>
      <x:c r="F48" s="135"/>
      <x:c r="G48" s="135"/>
    </x:row>
    <x:row r="49" spans="1:9" x14ac:dyDescent="0.35">
      <x:c r="A49" s="26" t="s">
        <x:v>251</x:v>
      </x:c>
      <x:c r="B49">
        <x:f>ROW()</x:f>
        <x:v>49</x:v>
      </x:c>
      <x:c r="D49" t="s">
        <x:v>643</x:v>
      </x:c>
      <x:c r="E49" t="s">
        <x:v>129</x:v>
      </x:c>
      <x:c r="F49" s="135"/>
      <x:c r="G49" s="135"/>
    </x:row>
    <x:row r="50" spans="1:9" x14ac:dyDescent="0.35">
      <x:c r="A50" s="26" t="s">
        <x:v>251</x:v>
      </x:c>
      <x:c r="B50">
        <x:f>ROW()</x:f>
        <x:v>50</x:v>
      </x:c>
      <x:c r="D50" t="s">
        <x:v>643</x:v>
      </x:c>
      <x:c r="E50" t="s">
        <x:v>592</x:v>
      </x:c>
      <x:c r="F50" s="135"/>
      <x:c r="G50" s="135"/>
    </x:row>
    <x:row r="51" spans="1:9" x14ac:dyDescent="0.35">
      <x:c r="A51" s="26" t="s">
        <x:v>251</x:v>
      </x:c>
      <x:c r="B51">
        <x:f>ROW()</x:f>
        <x:v>51</x:v>
      </x:c>
      <x:c r="D51" t="s">
        <x:v>643</x:v>
      </x:c>
      <x:c r="E51" t="s">
        <x:v>130</x:v>
      </x:c>
      <x:c r="F51" s="135"/>
      <x:c r="G51" s="135"/>
    </x:row>
    <x:row r="52" spans="1:9" x14ac:dyDescent="0.35">
      <x:c r="A52" s="26" t="s">
        <x:v>251</x:v>
      </x:c>
      <x:c r="B52">
        <x:f>ROW()</x:f>
        <x:v>52</x:v>
      </x:c>
      <x:c r="C52" s="13"/>
      <x:c r="D52" s="16" t="s">
        <x:v>644</x:v>
      </x:c>
      <x:c r="F52" s="136">
        <x:f>SUM(F47:F51)</x:f>
        <x:v>0</x:v>
      </x:c>
      <x:c r="G52" s="136">
        <x:f>SUM(G47:G51)</x:f>
        <x:v>0</x:v>
      </x:c>
    </x:row>
    <x:row r="53" spans="1:9" x14ac:dyDescent="0.35">
      <x:c r="A53" s="26" t="s">
        <x:v>251</x:v>
      </x:c>
      <x:c r="B53">
        <x:f>ROW()</x:f>
        <x:v>53</x:v>
      </x:c>
      <x:c r="D53" t="s">
        <x:v>568</x:v>
      </x:c>
      <x:c r="E53" t="s">
        <x:v>590</x:v>
      </x:c>
      <x:c r="F53" s="156"/>
      <x:c r="G53" s="156"/>
    </x:row>
    <x:row r="54" spans="1:9" x14ac:dyDescent="0.35">
      <x:c r="A54" s="26" t="s">
        <x:v>251</x:v>
      </x:c>
      <x:c r="B54">
        <x:f>ROW()</x:f>
        <x:v>54</x:v>
      </x:c>
      <x:c r="C54" s="13"/>
      <x:c r="D54" t="s">
        <x:v>568</x:v>
      </x:c>
      <x:c r="E54" t="s">
        <x:v>591</x:v>
      </x:c>
      <x:c r="F54" s="135"/>
      <x:c r="G54" s="135"/>
    </x:row>
    <x:row r="55" spans="1:9" x14ac:dyDescent="0.35">
      <x:c r="A55" s="26" t="s">
        <x:v>251</x:v>
      </x:c>
      <x:c r="B55">
        <x:f>ROW()</x:f>
        <x:v>55</x:v>
      </x:c>
      <x:c r="D55" t="s">
        <x:v>568</x:v>
      </x:c>
      <x:c r="E55" t="s">
        <x:v>592</x:v>
      </x:c>
      <x:c r="F55" s="156"/>
      <x:c r="G55" s="156"/>
    </x:row>
    <x:row r="56" spans="1:9" x14ac:dyDescent="0.35">
      <x:c r="A56" s="26" t="s">
        <x:v>251</x:v>
      </x:c>
      <x:c r="B56">
        <x:f>ROW()</x:f>
        <x:v>56</x:v>
      </x:c>
      <x:c r="D56" t="s">
        <x:v>568</x:v>
      </x:c>
      <x:c r="E56" t="s">
        <x:v>130</x:v>
      </x:c>
      <x:c r="F56" s="156"/>
      <x:c r="G56" s="156"/>
    </x:row>
    <x:row r="57" spans="1:9" x14ac:dyDescent="0.35">
      <x:c r="A57" s="26" t="s">
        <x:v>251</x:v>
      </x:c>
      <x:c r="B57">
        <x:f>ROW()</x:f>
        <x:v>57</x:v>
      </x:c>
      <x:c r="D57" s="16" t="s">
        <x:v>645</x:v>
      </x:c>
      <x:c r="F57" s="136">
        <x:f>SUM(F53:F56)</x:f>
        <x:v>0</x:v>
      </x:c>
      <x:c r="G57" s="136">
        <x:f>SUM(G53:G56)</x:f>
        <x:v>0</x:v>
      </x:c>
    </x:row>
    <x:row r="58" spans="1:9" x14ac:dyDescent="0.35">
      <x:c r="A58" s="26" t="s">
        <x:v>251</x:v>
      </x:c>
      <x:c r="B58">
        <x:f>ROW()</x:f>
        <x:v>58</x:v>
      </x:c>
      <x:c r="D58" t="s">
        <x:v>131</x:v>
      </x:c>
      <x:c r="E58" t="s">
        <x:v>593</x:v>
      </x:c>
      <x:c r="F58" s="156"/>
      <x:c r="G58" s="156"/>
    </x:row>
    <x:row r="59" spans="1:9" x14ac:dyDescent="0.35">
      <x:c r="A59" s="26" t="s">
        <x:v>251</x:v>
      </x:c>
      <x:c r="B59">
        <x:f>ROW()</x:f>
        <x:v>59</x:v>
      </x:c>
      <x:c r="D59" t="s">
        <x:v>131</x:v>
      </x:c>
      <x:c r="E59" t="s">
        <x:v>594</x:v>
      </x:c>
      <x:c r="F59" s="156"/>
      <x:c r="G59" s="156"/>
    </x:row>
    <x:row r="60" spans="1:9" x14ac:dyDescent="0.35">
      <x:c r="A60" s="26" t="s">
        <x:v>251</x:v>
      </x:c>
      <x:c r="B60">
        <x:f>ROW()</x:f>
        <x:v>60</x:v>
      </x:c>
      <x:c r="D60" t="s">
        <x:v>131</x:v>
      </x:c>
      <x:c r="E60" t="s">
        <x:v>646</x:v>
      </x:c>
      <x:c r="F60" s="156"/>
      <x:c r="G60" s="156"/>
    </x:row>
    <x:row r="61" spans="1:9" ht="15" thickBot="1" x14ac:dyDescent="0.4">
      <x:c r="A61" s="26" t="s">
        <x:v>251</x:v>
      </x:c>
      <x:c r="B61">
        <x:f>ROW()</x:f>
        <x:v>61</x:v>
      </x:c>
      <x:c r="D61" s="16" t="s">
        <x:v>647</x:v>
      </x:c>
      <x:c r="F61" s="136">
        <x:f>SUM(F58:F60)</x:f>
        <x:v>0</x:v>
      </x:c>
      <x:c r="G61" s="136">
        <x:f>SUM(G58:G60)</x:f>
        <x:v>0</x:v>
      </x:c>
    </x:row>
    <x:row r="62" spans="1:9" ht="15" thickBot="1" x14ac:dyDescent="0.4">
      <x:c r="A62" s="26" t="s">
        <x:v>251</x:v>
      </x:c>
      <x:c r="B62">
        <x:f>ROW()</x:f>
        <x:v>62</x:v>
      </x:c>
      <x:c r="D62" s="16" t="s">
        <x:v>249</x:v>
      </x:c>
      <x:c r="F62" s="217">
        <x:f>F46+F52+F57+F61</x:f>
        <x:v>0</x:v>
      </x:c>
      <x:c r="G62" s="216">
        <x:f>G46+G52+G57+G61</x:f>
        <x:v>0</x:v>
      </x:c>
      <x:c r="I62" s="34" t="s">
        <x:v>832</x:v>
      </x:c>
    </x:row>
    <x:row r="63" spans="1:9" ht="15" thickBot="1" x14ac:dyDescent="0.4">
      <x:c r="A63" s="26" t="s">
        <x:v>251</x:v>
      </x:c>
      <x:c r="B63">
        <x:f>ROW()</x:f>
        <x:v>63</x:v>
      </x:c>
      <x:c r="C63" s="13" t="s">
        <x:v>36</x:v>
      </x:c>
      <x:c r="D63" t="s">
        <x:v>648</x:v>
      </x:c>
      <x:c r="F63" s="156"/>
      <x:c r="G63" s="156"/>
    </x:row>
    <x:row r="64" spans="1:9" ht="15" thickBot="1" x14ac:dyDescent="0.4">
      <x:c r="A64" s="26" t="s">
        <x:v>251</x:v>
      </x:c>
      <x:c r="B64">
        <x:f>ROW()</x:f>
        <x:v>64</x:v>
      </x:c>
      <x:c r="D64" s="16" t="s">
        <x:v>649</x:v>
      </x:c>
      <x:c r="F64" s="217">
        <x:f>F62-F63</x:f>
        <x:v>0</x:v>
      </x:c>
      <x:c r="G64" s="217">
        <x:f>G62-G63</x:f>
        <x:v>0</x:v>
      </x:c>
    </x:row>
    <x:row r="67" spans="1:9" ht="21" x14ac:dyDescent="0.5">
      <x:c r="A67" s="238" t="s">
        <x:v>252</x:v>
      </x:c>
    </x:row>
    <x:row r="68" spans="1:9" x14ac:dyDescent="0.35">
      <x:c r="A68" s="23" t="s">
        <x:v>0</x:v>
      </x:c>
      <x:c r="B68" s="23" t="s">
        <x:v>1</x:v>
      </x:c>
      <x:c r="C68" s="23" t="s">
        <x:v>49</x:v>
      </x:c>
      <x:c r="D68" s="23" t="s">
        <x:v>2</x:v>
      </x:c>
      <x:c r="E68" s="23" t="s">
        <x:v>3</x:v>
      </x:c>
      <x:c r="F68" s="31" t="s">
        <x:v>48</x:v>
      </x:c>
    </x:row>
    <x:row r="69" spans="1:9" x14ac:dyDescent="0.35">
      <x:c r="A69" s="26" t="s">
        <x:v>252</x:v>
      </x:c>
      <x:c r="B69">
        <x:f>ROW()</x:f>
        <x:v>69</x:v>
      </x:c>
      <x:c r="C69" s="13" t="s">
        <x:v>253</x:v>
      </x:c>
      <x:c r="D69" s="39" t="s">
        <x:v>641</x:v>
      </x:c>
      <x:c r="F69" s="95"/>
    </x:row>
    <x:row r="70" spans="1:9" x14ac:dyDescent="0.35">
      <x:c r="A70" s="26" t="s">
        <x:v>252</x:v>
      </x:c>
      <x:c r="B70">
        <x:f>ROW()</x:f>
        <x:v>70</x:v>
      </x:c>
      <x:c r="C70" s="13" t="s">
        <x:v>253</x:v>
      </x:c>
      <x:c r="D70" s="39" t="s">
        <x:v>641</x:v>
      </x:c>
      <x:c r="F70" s="95"/>
    </x:row>
    <x:row r="71" spans="1:9" x14ac:dyDescent="0.35">
      <x:c r="A71" s="26" t="s">
        <x:v>252</x:v>
      </x:c>
      <x:c r="B71">
        <x:f>ROW()</x:f>
        <x:v>71</x:v>
      </x:c>
      <x:c r="C71" s="13" t="s">
        <x:v>253</x:v>
      </x:c>
      <x:c r="D71" s="39" t="s">
        <x:v>641</x:v>
      </x:c>
      <x:c r="F71" s="95"/>
    </x:row>
    <x:row r="72" spans="1:9" x14ac:dyDescent="0.35">
      <x:c r="A72" s="26" t="s">
        <x:v>252</x:v>
      </x:c>
      <x:c r="B72">
        <x:f>ROW()</x:f>
        <x:v>72</x:v>
      </x:c>
      <x:c r="C72" s="13" t="s">
        <x:v>253</x:v>
      </x:c>
      <x:c r="D72" s="39" t="s">
        <x:v>641</x:v>
      </x:c>
      <x:c r="F72" s="95"/>
      <x:c r="H72" s="33"/>
    </x:row>
    <x:row r="73" spans="1:9" x14ac:dyDescent="0.35">
      <x:c r="A73" s="26" t="s">
        <x:v>252</x:v>
      </x:c>
      <x:c r="B73">
        <x:f>ROW()</x:f>
        <x:v>73</x:v>
      </x:c>
      <x:c r="C73" s="13" t="s">
        <x:v>253</x:v>
      </x:c>
      <x:c r="D73" s="39" t="s">
        <x:v>641</x:v>
      </x:c>
      <x:c r="F73" s="95"/>
    </x:row>
    <x:row r="74" spans="1:9" ht="15" thickBot="1" x14ac:dyDescent="0.4">
      <x:c r="A74" s="26" t="s">
        <x:v>252</x:v>
      </x:c>
      <x:c r="B74">
        <x:f>ROW()</x:f>
        <x:v>74</x:v>
      </x:c>
      <x:c r="C74" s="13"/>
      <x:c r="D74" t="s">
        <x:v>257</x:v>
      </x:c>
      <x:c r="F74" s="95"/>
    </x:row>
    <x:row r="75" spans="1:9" ht="15" thickBot="1" x14ac:dyDescent="0.4">
      <x:c r="A75" s="26" t="s">
        <x:v>252</x:v>
      </x:c>
      <x:c r="B75">
        <x:f>ROW()</x:f>
        <x:v>75</x:v>
      </x:c>
      <x:c r="C75" s="13"/>
      <x:c r="D75" s="16" t="s">
        <x:v>642</x:v>
      </x:c>
      <x:c r="F75" s="215">
        <x:f>SUM(F69:F73)+F74</x:f>
        <x:v>0</x:v>
      </x:c>
      <x:c r="I75" s="34" t="s">
        <x:v>833</x:v>
      </x:c>
    </x:row>
    <x:row r="76" spans="1:9" ht="15" thickBot="1" x14ac:dyDescent="0.4">
      <x:c r="A76" s="26" t="s">
        <x:v>252</x:v>
      </x:c>
      <x:c r="B76">
        <x:f>ROW()</x:f>
        <x:v>76</x:v>
      </x:c>
      <x:c r="C76" s="13" t="s">
        <x:v>36</x:v>
      </x:c>
      <x:c r="D76" t="s">
        <x:v>258</x:v>
      </x:c>
      <x:c r="F76" s="95"/>
    </x:row>
    <x:row r="77" spans="1:9" ht="15" thickBot="1" x14ac:dyDescent="0.4">
      <x:c r="A77" s="26" t="s">
        <x:v>252</x:v>
      </x:c>
      <x:c r="B77">
        <x:f>ROW()</x:f>
        <x:v>77</x:v>
      </x:c>
      <x:c r="C77" s="13"/>
      <x:c r="D77" s="16" t="s">
        <x:v>259</x:v>
      </x:c>
      <x:c r="F77" s="215">
        <x:f>F75-F76</x:f>
        <x:v>0</x:v>
      </x:c>
    </x:row>
    <x:row r="78" spans="1:9" x14ac:dyDescent="0.35">
      <x:c r="A78" s="121" t="s">
        <x:v>275</x:v>
      </x:c>
      <x:c r="C78" s="13"/>
    </x:row>
    <x:row r="79" spans="1:9" x14ac:dyDescent="0.35">
      <x:c r="A79" s="121"/>
      <x:c r="C79" s="13"/>
    </x:row>
    <x:row r="80" spans="1:9" x14ac:dyDescent="0.35">
      <x:c r="A80" s="121"/>
      <x:c r="C80" s="13"/>
    </x:row>
    <x:row r="81" spans="1:9" ht="21" x14ac:dyDescent="0.5">
      <x:c r="A81" s="238" t="s">
        <x:v>256</x:v>
      </x:c>
    </x:row>
    <x:row r="82" spans="1:9" x14ac:dyDescent="0.35">
      <x:c r="A82" s="23" t="s">
        <x:v>0</x:v>
      </x:c>
      <x:c r="B82" s="23" t="s">
        <x:v>1</x:v>
      </x:c>
      <x:c r="C82" s="23" t="s">
        <x:v>49</x:v>
      </x:c>
      <x:c r="D82" s="23" t="s">
        <x:v>2</x:v>
      </x:c>
      <x:c r="E82" s="23" t="s">
        <x:v>3</x:v>
      </x:c>
      <x:c r="F82" s="31" t="s">
        <x:v>48</x:v>
      </x:c>
    </x:row>
    <x:row r="83" spans="1:9" x14ac:dyDescent="0.35">
      <x:c r="A83" s="26" t="s">
        <x:v>256</x:v>
      </x:c>
      <x:c r="B83">
        <x:f>ROW()</x:f>
        <x:v>83</x:v>
      </x:c>
      <x:c r="C83" s="13" t="s">
        <x:v>253</x:v>
      </x:c>
      <x:c r="D83" s="39" t="s">
        <x:v>641</x:v>
      </x:c>
      <x:c r="F83" s="95"/>
    </x:row>
    <x:row r="84" spans="1:9" x14ac:dyDescent="0.35">
      <x:c r="A84" s="26" t="s">
        <x:v>256</x:v>
      </x:c>
      <x:c r="B84">
        <x:f>ROW()</x:f>
        <x:v>84</x:v>
      </x:c>
      <x:c r="C84" s="13" t="s">
        <x:v>253</x:v>
      </x:c>
      <x:c r="D84" s="39" t="s">
        <x:v>641</x:v>
      </x:c>
      <x:c r="F84" s="95"/>
    </x:row>
    <x:row r="85" spans="1:9" x14ac:dyDescent="0.35">
      <x:c r="A85" s="26" t="s">
        <x:v>256</x:v>
      </x:c>
      <x:c r="B85">
        <x:f>ROW()</x:f>
        <x:v>85</x:v>
      </x:c>
      <x:c r="C85" s="13" t="s">
        <x:v>253</x:v>
      </x:c>
      <x:c r="D85" s="39" t="s">
        <x:v>641</x:v>
      </x:c>
      <x:c r="F85" s="95"/>
    </x:row>
    <x:row r="86" spans="1:9" x14ac:dyDescent="0.35">
      <x:c r="A86" s="26" t="s">
        <x:v>256</x:v>
      </x:c>
      <x:c r="B86">
        <x:f>ROW()</x:f>
        <x:v>86</x:v>
      </x:c>
      <x:c r="C86" s="13" t="s">
        <x:v>253</x:v>
      </x:c>
      <x:c r="D86" s="39" t="s">
        <x:v>641</x:v>
      </x:c>
      <x:c r="F86" s="95"/>
    </x:row>
    <x:row r="87" spans="1:9" x14ac:dyDescent="0.35">
      <x:c r="A87" s="26" t="s">
        <x:v>256</x:v>
      </x:c>
      <x:c r="B87">
        <x:f>ROW()</x:f>
        <x:v>87</x:v>
      </x:c>
      <x:c r="C87" s="13" t="s">
        <x:v>253</x:v>
      </x:c>
      <x:c r="D87" s="39" t="s">
        <x:v>641</x:v>
      </x:c>
      <x:c r="F87" s="95"/>
    </x:row>
    <x:row r="88" spans="1:9" ht="15" thickBot="1" x14ac:dyDescent="0.4">
      <x:c r="A88" s="26" t="s">
        <x:v>256</x:v>
      </x:c>
      <x:c r="B88">
        <x:f>ROW()</x:f>
        <x:v>88</x:v>
      </x:c>
      <x:c r="D88" t="s">
        <x:v>265</x:v>
      </x:c>
      <x:c r="F88" s="95"/>
    </x:row>
    <x:row r="89" spans="1:9" ht="15" thickBot="1" x14ac:dyDescent="0.4">
      <x:c r="A89" s="26" t="s">
        <x:v>256</x:v>
      </x:c>
      <x:c r="B89">
        <x:f>ROW()</x:f>
        <x:v>89</x:v>
      </x:c>
      <x:c r="D89" s="16" t="s">
        <x:v>254</x:v>
      </x:c>
      <x:c r="F89" s="215">
        <x:f>SUM(F83:F87)+F88</x:f>
        <x:v>0</x:v>
      </x:c>
      <x:c r="I89" s="34" t="s">
        <x:v>827</x:v>
      </x:c>
    </x:row>
    <x:row r="90" spans="1:9" ht="15" thickBot="1" x14ac:dyDescent="0.4">
      <x:c r="A90" s="26" t="s">
        <x:v>256</x:v>
      </x:c>
      <x:c r="B90">
        <x:f>ROW()</x:f>
        <x:v>90</x:v>
      </x:c>
      <x:c r="C90" s="13" t="s">
        <x:v>36</x:v>
      </x:c>
      <x:c r="D90" t="s">
        <x:v>260</x:v>
      </x:c>
      <x:c r="F90" s="95"/>
    </x:row>
    <x:row r="91" spans="1:9" ht="15" thickBot="1" x14ac:dyDescent="0.4">
      <x:c r="A91" s="26" t="s">
        <x:v>256</x:v>
      </x:c>
      <x:c r="B91">
        <x:f>ROW()</x:f>
        <x:v>91</x:v>
      </x:c>
      <x:c r="D91" s="16" t="s">
        <x:v>255</x:v>
      </x:c>
      <x:c r="F91" s="215">
        <x:f>F89-F90</x:f>
        <x:v>0</x:v>
      </x:c>
    </x:row>
    <x:row r="92" spans="1:9" x14ac:dyDescent="0.35">
      <x:c r="A92" s="265" t="s">
        <x:v>277</x:v>
      </x:c>
      <x:c r="D92" s="41"/>
    </x:row>
    <x:row r="93" spans="1:9" x14ac:dyDescent="0.35">
      <x:c r="A93" s="265"/>
      <x:c r="D93" s="41"/>
    </x:row>
    <x:row r="94" spans="1:9" x14ac:dyDescent="0.35">
      <x:c r="A94" s="265"/>
      <x:c r="D94" s="41"/>
    </x:row>
    <x:row r="95" spans="1:9" ht="21" x14ac:dyDescent="0.5">
      <x:c r="A95" s="238" t="s">
        <x:v>261</x:v>
      </x:c>
    </x:row>
    <x:row r="96" spans="1:9" x14ac:dyDescent="0.35">
      <x:c r="A96" s="23" t="s">
        <x:v>0</x:v>
      </x:c>
      <x:c r="B96" s="23" t="s">
        <x:v>1</x:v>
      </x:c>
      <x:c r="C96" s="23" t="s">
        <x:v>49</x:v>
      </x:c>
      <x:c r="D96" s="23" t="s">
        <x:v>2</x:v>
      </x:c>
      <x:c r="E96" s="23" t="s">
        <x:v>3</x:v>
      </x:c>
      <x:c r="F96" s="31" t="s">
        <x:v>48</x:v>
      </x:c>
    </x:row>
    <x:row r="97" spans="1:9" x14ac:dyDescent="0.35">
      <x:c r="A97" s="26" t="s">
        <x:v>261</x:v>
      </x:c>
      <x:c r="B97">
        <x:f>ROW()</x:f>
        <x:v>97</x:v>
      </x:c>
      <x:c r="C97" s="13" t="s">
        <x:v>253</x:v>
      </x:c>
      <x:c r="D97" s="39" t="s">
        <x:v>641</x:v>
      </x:c>
      <x:c r="F97" s="95"/>
    </x:row>
    <x:row r="98" spans="1:9" x14ac:dyDescent="0.35">
      <x:c r="A98" s="26" t="s">
        <x:v>261</x:v>
      </x:c>
      <x:c r="B98">
        <x:f>ROW()</x:f>
        <x:v>98</x:v>
      </x:c>
      <x:c r="C98" s="13" t="s">
        <x:v>253</x:v>
      </x:c>
      <x:c r="D98" s="39" t="s">
        <x:v>641</x:v>
      </x:c>
      <x:c r="F98" s="95"/>
    </x:row>
    <x:row r="99" spans="1:9" x14ac:dyDescent="0.35">
      <x:c r="A99" s="26" t="s">
        <x:v>261</x:v>
      </x:c>
      <x:c r="B99">
        <x:f>ROW()</x:f>
        <x:v>99</x:v>
      </x:c>
      <x:c r="C99" s="13" t="s">
        <x:v>253</x:v>
      </x:c>
      <x:c r="D99" s="39" t="s">
        <x:v>641</x:v>
      </x:c>
      <x:c r="F99" s="95"/>
    </x:row>
    <x:row r="100" spans="1:9" x14ac:dyDescent="0.35">
      <x:c r="A100" s="26" t="s">
        <x:v>261</x:v>
      </x:c>
      <x:c r="B100">
        <x:f>ROW()</x:f>
        <x:v>100</x:v>
      </x:c>
      <x:c r="C100" s="13" t="s">
        <x:v>253</x:v>
      </x:c>
      <x:c r="D100" s="39" t="s">
        <x:v>641</x:v>
      </x:c>
      <x:c r="F100" s="95"/>
    </x:row>
    <x:row r="101" spans="1:9" x14ac:dyDescent="0.35">
      <x:c r="A101" s="26" t="s">
        <x:v>261</x:v>
      </x:c>
      <x:c r="B101">
        <x:f>ROW()</x:f>
        <x:v>101</x:v>
      </x:c>
      <x:c r="C101" s="13" t="s">
        <x:v>253</x:v>
      </x:c>
      <x:c r="D101" s="39" t="s">
        <x:v>641</x:v>
      </x:c>
      <x:c r="F101" s="95"/>
    </x:row>
    <x:row r="102" spans="1:9" ht="15" thickBot="1" x14ac:dyDescent="0.4">
      <x:c r="A102" s="26" t="s">
        <x:v>261</x:v>
      </x:c>
      <x:c r="B102">
        <x:f>ROW()</x:f>
        <x:v>102</x:v>
      </x:c>
      <x:c r="C102" s="13"/>
      <x:c r="D102" t="s">
        <x:v>262</x:v>
      </x:c>
      <x:c r="F102" s="95"/>
    </x:row>
    <x:row r="103" spans="1:9" ht="15" thickBot="1" x14ac:dyDescent="0.4">
      <x:c r="A103" s="26" t="s">
        <x:v>261</x:v>
      </x:c>
      <x:c r="B103">
        <x:f>ROW()</x:f>
        <x:v>103</x:v>
      </x:c>
      <x:c r="C103" s="13"/>
      <x:c r="D103" s="16" t="s">
        <x:v>263</x:v>
      </x:c>
      <x:c r="F103" s="215">
        <x:f>SUM(F97:F101)+F102</x:f>
        <x:v>0</x:v>
      </x:c>
      <x:c r="I103" s="34" t="s">
        <x:v>834</x:v>
      </x:c>
    </x:row>
    <x:row r="104" spans="1:9" ht="15" thickBot="1" x14ac:dyDescent="0.4">
      <x:c r="A104" s="26" t="s">
        <x:v>261</x:v>
      </x:c>
      <x:c r="B104">
        <x:f>ROW()</x:f>
        <x:v>104</x:v>
      </x:c>
      <x:c r="C104" s="13" t="s">
        <x:v>36</x:v>
      </x:c>
      <x:c r="D104" t="s">
        <x:v>264</x:v>
      </x:c>
      <x:c r="F104" s="95"/>
    </x:row>
    <x:row r="105" spans="1:9" ht="15" thickBot="1" x14ac:dyDescent="0.4">
      <x:c r="A105" s="26" t="s">
        <x:v>261</x:v>
      </x:c>
      <x:c r="B105">
        <x:f>ROW()</x:f>
        <x:v>105</x:v>
      </x:c>
      <x:c r="C105" s="13"/>
      <x:c r="D105" s="16" t="s">
        <x:v>720</x:v>
      </x:c>
      <x:c r="F105" s="215">
        <x:f>F103-F104</x:f>
        <x:v>0</x:v>
      </x:c>
    </x:row>
    <x:row r="106" spans="1:9" x14ac:dyDescent="0.35">
      <x:c r="A106" s="34" t="s">
        <x:v>276</x:v>
      </x:c>
      <x:c r="C106" s="13"/>
      <x:c r="D106" s="13"/>
    </x:row>
    <x:row r="107" spans="1:9" x14ac:dyDescent="0.35">
      <x:c r="A107" s="121"/>
      <x:c r="C107" s="13"/>
      <x:c r="D107" s="13"/>
    </x:row>
    <x:row r="108" spans="1:9" x14ac:dyDescent="0.35">
      <x:c r="A108" s="121"/>
      <x:c r="C108" s="13"/>
      <x:c r="D108" s="13"/>
    </x:row>
    <x:row r="109" spans="1:9" ht="21" x14ac:dyDescent="0.5">
      <x:c r="A109" s="238" t="s">
        <x:v>769</x:v>
      </x:c>
    </x:row>
    <x:row r="110" spans="1:9" x14ac:dyDescent="0.35">
      <x:c r="A110" s="23" t="s">
        <x:v>0</x:v>
      </x:c>
      <x:c r="B110" s="23" t="s">
        <x:v>1</x:v>
      </x:c>
      <x:c r="C110" s="23" t="s">
        <x:v>49</x:v>
      </x:c>
      <x:c r="D110" s="23" t="s">
        <x:v>2</x:v>
      </x:c>
      <x:c r="E110" s="23" t="s">
        <x:v>3</x:v>
      </x:c>
      <x:c r="F110" s="31" t="s">
        <x:v>48</x:v>
      </x:c>
    </x:row>
    <x:row r="111" spans="1:9" x14ac:dyDescent="0.35">
      <x:c r="A111" s="26" t="s">
        <x:v>769</x:v>
      </x:c>
      <x:c r="B111">
        <x:f>ROW()</x:f>
        <x:v>111</x:v>
      </x:c>
      <x:c r="C111" s="13" t="s">
        <x:v>253</x:v>
      </x:c>
      <x:c r="D111" s="39" t="s">
        <x:v>641</x:v>
      </x:c>
      <x:c r="F111" s="95"/>
    </x:row>
    <x:row r="112" spans="1:9" x14ac:dyDescent="0.35">
      <x:c r="A112" s="26" t="s">
        <x:v>769</x:v>
      </x:c>
      <x:c r="B112">
        <x:f>ROW()</x:f>
        <x:v>112</x:v>
      </x:c>
      <x:c r="C112" s="13" t="s">
        <x:v>253</x:v>
      </x:c>
      <x:c r="D112" s="39" t="s">
        <x:v>641</x:v>
      </x:c>
      <x:c r="F112" s="95"/>
    </x:row>
    <x:row r="113" spans="1:9" x14ac:dyDescent="0.35">
      <x:c r="A113" s="26" t="s">
        <x:v>769</x:v>
      </x:c>
      <x:c r="B113">
        <x:f>ROW()</x:f>
        <x:v>113</x:v>
      </x:c>
      <x:c r="C113" s="13" t="s">
        <x:v>253</x:v>
      </x:c>
      <x:c r="D113" s="39" t="s">
        <x:v>641</x:v>
      </x:c>
      <x:c r="F113" s="95"/>
    </x:row>
    <x:row r="114" spans="1:9" x14ac:dyDescent="0.35">
      <x:c r="A114" s="26" t="s">
        <x:v>769</x:v>
      </x:c>
      <x:c r="B114">
        <x:f>ROW()</x:f>
        <x:v>114</x:v>
      </x:c>
      <x:c r="C114" s="13" t="s">
        <x:v>253</x:v>
      </x:c>
      <x:c r="D114" s="39" t="s">
        <x:v>641</x:v>
      </x:c>
      <x:c r="F114" s="95"/>
    </x:row>
    <x:row r="115" spans="1:9" x14ac:dyDescent="0.35">
      <x:c r="A115" s="26" t="s">
        <x:v>769</x:v>
      </x:c>
      <x:c r="B115">
        <x:f>ROW()</x:f>
        <x:v>115</x:v>
      </x:c>
      <x:c r="C115" s="13" t="s">
        <x:v>253</x:v>
      </x:c>
      <x:c r="D115" s="39" t="s">
        <x:v>641</x:v>
      </x:c>
      <x:c r="F115" s="95"/>
    </x:row>
    <x:row r="116" spans="1:9" ht="15" thickBot="1" x14ac:dyDescent="0.4">
      <x:c r="A116" s="26" t="s">
        <x:v>769</x:v>
      </x:c>
      <x:c r="B116">
        <x:f>ROW()</x:f>
        <x:v>116</x:v>
      </x:c>
      <x:c r="D116" t="s">
        <x:v>767</x:v>
      </x:c>
      <x:c r="F116" s="95"/>
    </x:row>
    <x:row r="117" spans="1:9" ht="15" thickBot="1" x14ac:dyDescent="0.4">
      <x:c r="A117" s="26" t="s">
        <x:v>769</x:v>
      </x:c>
      <x:c r="B117">
        <x:f>ROW()</x:f>
        <x:v>117</x:v>
      </x:c>
      <x:c r="D117" s="16" t="s">
        <x:v>266</x:v>
      </x:c>
      <x:c r="F117" s="215">
        <x:f>SUM(F111:F115)+F116</x:f>
        <x:v>0</x:v>
      </x:c>
      <x:c r="I117" s="34" t="s">
        <x:v>335</x:v>
      </x:c>
    </x:row>
    <x:row r="118" spans="1:9" ht="15" thickBot="1" x14ac:dyDescent="0.4">
      <x:c r="A118" s="26" t="s">
        <x:v>769</x:v>
      </x:c>
      <x:c r="B118">
        <x:f>ROW()</x:f>
        <x:v>118</x:v>
      </x:c>
      <x:c r="C118" s="13" t="s">
        <x:v>36</x:v>
      </x:c>
      <x:c r="D118" t="s">
        <x:v>768</x:v>
      </x:c>
      <x:c r="F118" s="95"/>
    </x:row>
    <x:row r="119" spans="1:9" ht="15" thickBot="1" x14ac:dyDescent="0.4">
      <x:c r="A119" s="26" t="s">
        <x:v>769</x:v>
      </x:c>
      <x:c r="B119">
        <x:f>ROW()</x:f>
        <x:v>119</x:v>
      </x:c>
      <x:c r="D119" s="16" t="s">
        <x:v>267</x:v>
      </x:c>
      <x:c r="F119" s="215">
        <x:f>F117-F118</x:f>
        <x:v>0</x:v>
      </x:c>
    </x:row>
    <x:row r="120" spans="1:9" x14ac:dyDescent="0.35">
      <x:c r="A120" s="266" t="s">
        <x:v>191</x:v>
      </x:c>
      <x:c r="D120" s="16"/>
    </x:row>
    <x:row r="121" spans="1:9" x14ac:dyDescent="0.35">
      <x:c r="A121" s="266"/>
      <x:c r="D121" s="16"/>
    </x:row>
    <x:row r="122" spans="1:9" ht="16.5" customHeight="1" x14ac:dyDescent="0.35">
      <x:c r="A122" s="266"/>
      <x:c r="D122" s="16"/>
    </x:row>
    <x:row r="123" spans="1:9" ht="21" x14ac:dyDescent="0.5">
      <x:c r="A123" s="238" t="s">
        <x:v>706</x:v>
      </x:c>
    </x:row>
    <x:row r="124" spans="1:9" x14ac:dyDescent="0.35">
      <x:c r="A124" s="23" t="s">
        <x:v>0</x:v>
      </x:c>
      <x:c r="B124" s="23" t="s">
        <x:v>1</x:v>
      </x:c>
      <x:c r="C124" s="23" t="s">
        <x:v>49</x:v>
      </x:c>
      <x:c r="D124" s="23" t="s">
        <x:v>464</x:v>
      </x:c>
      <x:c r="E124" s="23" t="s">
        <x:v>3</x:v>
      </x:c>
      <x:c r="F124" s="31" t="s">
        <x:v>48</x:v>
      </x:c>
    </x:row>
    <x:row r="125" spans="1:9" x14ac:dyDescent="0.35">
      <x:c r="A125" s="26" t="s">
        <x:v>706</x:v>
      </x:c>
      <x:c r="B125">
        <x:f>ROW()</x:f>
        <x:v>125</x:v>
      </x:c>
      <x:c r="C125" s="13" t="s">
        <x:v>253</x:v>
      </x:c>
      <x:c r="D125" s="39" t="s">
        <x:v>641</x:v>
      </x:c>
      <x:c r="E125" s="110"/>
      <x:c r="F125" s="95"/>
    </x:row>
    <x:row r="126" spans="1:9" x14ac:dyDescent="0.35">
      <x:c r="A126" s="26" t="s">
        <x:v>706</x:v>
      </x:c>
      <x:c r="B126">
        <x:f>ROW()</x:f>
        <x:v>126</x:v>
      </x:c>
      <x:c r="C126" s="13" t="s">
        <x:v>253</x:v>
      </x:c>
      <x:c r="D126" s="39" t="s">
        <x:v>641</x:v>
      </x:c>
      <x:c r="E126" s="110"/>
      <x:c r="F126" s="95"/>
    </x:row>
    <x:row r="127" spans="1:9" x14ac:dyDescent="0.35">
      <x:c r="A127" s="26" t="s">
        <x:v>706</x:v>
      </x:c>
      <x:c r="B127">
        <x:f>ROW()</x:f>
        <x:v>127</x:v>
      </x:c>
      <x:c r="C127" s="13" t="s">
        <x:v>253</x:v>
      </x:c>
      <x:c r="D127" s="39" t="s">
        <x:v>641</x:v>
      </x:c>
      <x:c r="E127" s="110"/>
      <x:c r="F127" s="95"/>
    </x:row>
    <x:row r="128" spans="1:9" x14ac:dyDescent="0.35">
      <x:c r="A128" s="26" t="s">
        <x:v>706</x:v>
      </x:c>
      <x:c r="B128">
        <x:f>ROW()</x:f>
        <x:v>128</x:v>
      </x:c>
      <x:c r="C128" s="13" t="s">
        <x:v>253</x:v>
      </x:c>
      <x:c r="D128" s="39" t="s">
        <x:v>641</x:v>
      </x:c>
      <x:c r="E128" s="110"/>
      <x:c r="F128" s="95"/>
    </x:row>
    <x:row r="129" spans="1:9" x14ac:dyDescent="0.35">
      <x:c r="A129" s="26" t="s">
        <x:v>706</x:v>
      </x:c>
      <x:c r="B129">
        <x:f>ROW()</x:f>
        <x:v>129</x:v>
      </x:c>
      <x:c r="C129" s="13" t="s">
        <x:v>253</x:v>
      </x:c>
      <x:c r="D129" s="39" t="s">
        <x:v>641</x:v>
      </x:c>
      <x:c r="E129" s="110"/>
      <x:c r="F129" s="95"/>
    </x:row>
    <x:row r="130" spans="1:9" ht="15" thickBot="1" x14ac:dyDescent="0.4">
      <x:c r="A130" s="26" t="s">
        <x:v>706</x:v>
      </x:c>
      <x:c r="B130">
        <x:f>ROW()</x:f>
        <x:v>130</x:v>
      </x:c>
      <x:c r="D130" t="s">
        <x:v>268</x:v>
      </x:c>
      <x:c r="F130" s="95"/>
    </x:row>
    <x:row r="131" spans="1:9" ht="15" thickBot="1" x14ac:dyDescent="0.4">
      <x:c r="A131" s="26" t="s">
        <x:v>706</x:v>
      </x:c>
      <x:c r="B131">
        <x:f>ROW()</x:f>
        <x:v>131</x:v>
      </x:c>
      <x:c r="D131" s="16" t="s">
        <x:v>269</x:v>
      </x:c>
      <x:c r="F131" s="215">
        <x:f>SUM(F125:F129)+F130</x:f>
        <x:v>0</x:v>
      </x:c>
    </x:row>
    <x:row r="132" spans="1:9" x14ac:dyDescent="0.35">
      <x:c r="A132" s="266" t="s">
        <x:v>352</x:v>
      </x:c>
      <x:c r="D132" s="16"/>
    </x:row>
    <x:row r="133" spans="1:9" x14ac:dyDescent="0.35">
      <x:c r="D133" s="16"/>
    </x:row>
    <x:row r="134" spans="1:9" ht="21" x14ac:dyDescent="0.5">
      <x:c r="A134" s="238" t="s">
        <x:v>706</x:v>
      </x:c>
    </x:row>
    <x:row r="135" spans="1:9" x14ac:dyDescent="0.35">
      <x:c r="A135" s="23" t="s">
        <x:v>0</x:v>
      </x:c>
      <x:c r="B135" s="23" t="s">
        <x:v>1</x:v>
      </x:c>
      <x:c r="C135" s="23" t="s">
        <x:v>49</x:v>
      </x:c>
      <x:c r="D135" s="23" t="s">
        <x:v>463</x:v>
      </x:c>
      <x:c r="E135" s="23" t="s">
        <x:v>3</x:v>
      </x:c>
      <x:c r="F135" s="31" t="s">
        <x:v>48</x:v>
      </x:c>
    </x:row>
    <x:row r="136" spans="1:9" x14ac:dyDescent="0.35">
      <x:c r="A136" s="26" t="s">
        <x:v>706</x:v>
      </x:c>
      <x:c r="B136">
        <x:f>ROW()</x:f>
        <x:v>136</x:v>
      </x:c>
      <x:c r="D136" s="39" t="s">
        <x:v>641</x:v>
      </x:c>
      <x:c r="F136" s="39"/>
    </x:row>
    <x:row r="137" spans="1:9" x14ac:dyDescent="0.35">
      <x:c r="A137" s="26" t="s">
        <x:v>706</x:v>
      </x:c>
      <x:c r="B137">
        <x:f>ROW()</x:f>
        <x:v>137</x:v>
      </x:c>
      <x:c r="D137" s="39" t="s">
        <x:v>641</x:v>
      </x:c>
      <x:c r="F137" s="39"/>
    </x:row>
    <x:row r="138" spans="1:9" x14ac:dyDescent="0.35">
      <x:c r="A138" s="26" t="s">
        <x:v>706</x:v>
      </x:c>
      <x:c r="B138">
        <x:f>ROW()</x:f>
        <x:v>138</x:v>
      </x:c>
      <x:c r="D138" s="39" t="s">
        <x:v>641</x:v>
      </x:c>
      <x:c r="F138" s="39"/>
    </x:row>
    <x:row r="139" spans="1:9" x14ac:dyDescent="0.35">
      <x:c r="A139" s="26" t="s">
        <x:v>706</x:v>
      </x:c>
      <x:c r="B139">
        <x:f>ROW()</x:f>
        <x:v>139</x:v>
      </x:c>
      <x:c r="D139" s="39" t="s">
        <x:v>641</x:v>
      </x:c>
      <x:c r="F139" s="39"/>
    </x:row>
    <x:row r="140" spans="1:9" x14ac:dyDescent="0.35">
      <x:c r="A140" s="26" t="s">
        <x:v>706</x:v>
      </x:c>
      <x:c r="B140">
        <x:f>ROW()</x:f>
        <x:v>140</x:v>
      </x:c>
      <x:c r="D140" s="39" t="s">
        <x:v>641</x:v>
      </x:c>
      <x:c r="F140" s="39"/>
    </x:row>
    <x:row r="141" spans="1:9" ht="15" thickBot="1" x14ac:dyDescent="0.4">
      <x:c r="A141" s="26" t="s">
        <x:v>706</x:v>
      </x:c>
      <x:c r="B141">
        <x:f>ROW()</x:f>
        <x:v>141</x:v>
      </x:c>
      <x:c r="D141" t="s">
        <x:v>461</x:v>
      </x:c>
      <x:c r="F141" s="39"/>
    </x:row>
    <x:row r="142" spans="1:9" ht="15" thickBot="1" x14ac:dyDescent="0.4">
      <x:c r="A142" s="26" t="s">
        <x:v>706</x:v>
      </x:c>
      <x:c r="B142">
        <x:f>ROW()</x:f>
        <x:v>142</x:v>
      </x:c>
      <x:c r="D142" s="16" t="s">
        <x:v>462</x:v>
      </x:c>
      <x:c r="F142" s="215">
        <x:f>SUM(F136:F140)+F141</x:f>
        <x:v>0</x:v>
      </x:c>
    </x:row>
    <x:row r="143" spans="1:9" ht="15" thickBot="1" x14ac:dyDescent="0.4">
      <x:c r="A143" s="26" t="s">
        <x:v>706</x:v>
      </x:c>
      <x:c r="B143">
        <x:f>ROW()</x:f>
        <x:v>143</x:v>
      </x:c>
      <x:c r="D143" s="16" t="s">
        <x:v>162</x:v>
      </x:c>
      <x:c r="F143" s="215">
        <x:f>F131+F142</x:f>
        <x:v>0</x:v>
      </x:c>
      <x:c r="I143" s="34" t="s">
        <x:v>829</x:v>
      </x:c>
    </x:row>
    <x:row r="144" spans="1:9" x14ac:dyDescent="0.35">
      <x:c r="A144" s="35" t="s">
        <x:v>191</x:v>
      </x:c>
    </x:row>
  </x:sheetData>
  <x:phoneticPr fontId="15" type="noConversion"/>
  <x:pageMargins left="0.25" right="0.25" top="0.75" bottom="0.75" header="0.3" footer="0.3"/>
  <x:pageSetup paperSize="9" scale="57" fitToHeight="0" orientation="landscape" r:id="rId1"/>
  <x:rowBreaks count="2" manualBreakCount="2">
    <x:brk id="37" max="6" man="1"/>
    <x:brk id="91" max="6" man="1"/>
  </x:rowBreaks>
  <x:colBreaks count="1" manualBreakCount="1">
    <x:brk id="8" max="1048575" man="1"/>
  </x:colBreaks>
  <x:tableParts count="10">
    <x:tablePart r:id="rId2"/>
    <x:tablePart r:id="rId3"/>
    <x:tablePart r:id="rId4"/>
    <x:tablePart r:id="rId5"/>
    <x:tablePart r:id="rId6"/>
    <x:tablePart r:id="rId7"/>
    <x:tablePart r:id="rId8"/>
    <x:tablePart r:id="rId9"/>
    <x:tablePart r:id="rId10"/>
    <x:tablePart r:id="rId11"/>
  </x:tableParts>
</x:worksheet>
</file>

<file path=xl/worksheets/sheet1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D9A87AB7-AB6A-4ACB-87DF-552865904A36}" mc:Ignorable="x14ac xr xr2 xr3">
  <x:sheetPr codeName="Sheet11">
    <x:tabColor theme="4" tint="-0.499984740745262"/>
    <x:pageSetUpPr fitToPage="1"/>
  </x:sheetPr>
  <x:dimension ref="A1:H119"/>
  <x:sheetViews>
    <x:sheetView showGridLines="0" view="pageBreakPreview" zoomScale="85" zoomScaleNormal="100" zoomScaleSheetLayoutView="85" workbookViewId="0">
      <x:selection activeCell="E4" sqref="E4:E6"/>
    </x:sheetView>
  </x:sheetViews>
  <x:sheetFormatPr defaultRowHeight="14.5" x14ac:dyDescent="0.35"/>
  <x:cols>
    <x:col min="1" max="1" width="60.54296875" customWidth="1"/>
    <x:col min="2" max="2" width="9" customWidth="1"/>
    <x:col min="3" max="3" width="12.54296875" customWidth="1"/>
    <x:col min="4" max="4" width="30.81640625" customWidth="1"/>
    <x:col min="5" max="5" width="48.7265625" customWidth="1"/>
    <x:col min="6" max="6" width="16.7265625" customWidth="1"/>
    <x:col min="8" max="8" width="9.1796875" style="34"/>
  </x:cols>
  <x:sheetData>
    <x:row r="1" spans="1:8" ht="23.5" x14ac:dyDescent="0.35">
      <x:c r="A1" s="1" t="s">
        <x:v>330</x:v>
      </x:c>
    </x:row>
    <x:row r="2" spans="1:8" ht="21" x14ac:dyDescent="0.5">
      <x:c r="A2" s="238" t="s">
        <x:v>270</x:v>
      </x:c>
    </x:row>
    <x:row r="3" spans="1:8" x14ac:dyDescent="0.35">
      <x:c r="A3" s="23" t="s">
        <x:v>0</x:v>
      </x:c>
      <x:c r="B3" s="23" t="s">
        <x:v>1</x:v>
      </x:c>
      <x:c r="C3" s="23" t="s">
        <x:v>49</x:v>
      </x:c>
      <x:c r="D3" s="23" t="s">
        <x:v>2</x:v>
      </x:c>
      <x:c r="E3" s="23" t="s">
        <x:v>3</x:v>
      </x:c>
      <x:c r="F3" s="36" t="s">
        <x:v>48</x:v>
      </x:c>
    </x:row>
    <x:row r="4" spans="1:8" x14ac:dyDescent="0.35">
      <x:c r="A4" s="26" t="s">
        <x:v>270</x:v>
      </x:c>
      <x:c r="B4">
        <x:f>ROW()</x:f>
        <x:v>4</x:v>
      </x:c>
      <x:c r="D4" t="s">
        <x:v>155</x:v>
      </x:c>
      <x:c r="E4" t="s">
        <x:v>152</x:v>
      </x:c>
      <x:c r="F4" s="95"/>
      <x:c r="H4" s="34" t="s">
        <x:v>341</x:v>
      </x:c>
    </x:row>
    <x:row r="5" spans="1:8" x14ac:dyDescent="0.35">
      <x:c r="A5" s="26" t="s">
        <x:v>270</x:v>
      </x:c>
      <x:c r="B5">
        <x:f>ROW()</x:f>
        <x:v>5</x:v>
      </x:c>
      <x:c r="D5" t="s">
        <x:v>155</x:v>
      </x:c>
      <x:c r="E5" t="s">
        <x:v>153</x:v>
      </x:c>
      <x:c r="F5" s="95"/>
      <x:c r="H5" s="34" t="s">
        <x:v>341</x:v>
      </x:c>
    </x:row>
    <x:row r="6" spans="1:8" x14ac:dyDescent="0.35">
      <x:c r="A6" s="26" t="s">
        <x:v>270</x:v>
      </x:c>
      <x:c r="B6">
        <x:f>ROW()</x:f>
        <x:v>6</x:v>
      </x:c>
      <x:c r="D6" t="s">
        <x:v>155</x:v>
      </x:c>
      <x:c r="E6" t="s">
        <x:v>201</x:v>
      </x:c>
      <x:c r="F6" s="95"/>
      <x:c r="H6" s="34" t="s">
        <x:v>341</x:v>
      </x:c>
    </x:row>
    <x:row r="7" spans="1:8" x14ac:dyDescent="0.35">
      <x:c r="A7" s="26" t="s">
        <x:v>270</x:v>
      </x:c>
      <x:c r="B7">
        <x:f>ROW()</x:f>
        <x:v>7</x:v>
      </x:c>
      <x:c r="D7" s="16" t="s">
        <x:v>155</x:v>
      </x:c>
      <x:c r="F7" s="97">
        <x:f>SUM(F4:F6)</x:f>
        <x:v>0</x:v>
      </x:c>
    </x:row>
    <x:row r="8" spans="1:8" x14ac:dyDescent="0.35">
      <x:c r="A8" s="26" t="s">
        <x:v>270</x:v>
      </x:c>
      <x:c r="B8">
        <x:f>ROW()</x:f>
        <x:v>8</x:v>
      </x:c>
      <x:c r="D8" t="s">
        <x:v>290</x:v>
      </x:c>
      <x:c r="E8" t="s">
        <x:v>509</x:v>
      </x:c>
      <x:c r="F8" s="95"/>
      <x:c r="H8" s="34" t="s">
        <x:v>341</x:v>
      </x:c>
    </x:row>
    <x:row r="9" spans="1:8" x14ac:dyDescent="0.35">
      <x:c r="A9" s="26" t="s">
        <x:v>270</x:v>
      </x:c>
      <x:c r="B9">
        <x:f>ROW()</x:f>
        <x:v>9</x:v>
      </x:c>
      <x:c r="D9" t="s">
        <x:v>290</x:v>
      </x:c>
      <x:c r="E9" t="s">
        <x:v>5</x:v>
      </x:c>
      <x:c r="F9" s="95"/>
      <x:c r="H9" s="34" t="s">
        <x:v>341</x:v>
      </x:c>
    </x:row>
    <x:row r="10" spans="1:8" ht="15" thickBot="1" x14ac:dyDescent="0.4">
      <x:c r="A10" s="26" t="s">
        <x:v>270</x:v>
      </x:c>
      <x:c r="B10">
        <x:f>ROW()</x:f>
        <x:v>10</x:v>
      </x:c>
      <x:c r="D10" s="16" t="s">
        <x:v>290</x:v>
      </x:c>
      <x:c r="F10" s="97">
        <x:f>SUM(F8:F9)</x:f>
        <x:v>0</x:v>
      </x:c>
    </x:row>
    <x:row r="11" spans="1:8" ht="15" thickBot="1" x14ac:dyDescent="0.4">
      <x:c r="A11" s="26" t="s">
        <x:v>270</x:v>
      </x:c>
      <x:c r="B11">
        <x:f>ROW()</x:f>
        <x:v>11</x:v>
      </x:c>
      <x:c r="D11" s="16" t="s">
        <x:v>156</x:v>
      </x:c>
      <x:c r="F11" s="215">
        <x:f>F7+F10</x:f>
        <x:v>0</x:v>
      </x:c>
    </x:row>
    <x:row r="14" spans="1:8" ht="21" x14ac:dyDescent="0.5">
      <x:c r="A14" s="238" t="s">
        <x:v>271</x:v>
      </x:c>
    </x:row>
    <x:row r="15" spans="1:8" x14ac:dyDescent="0.35">
      <x:c r="A15" s="23" t="s">
        <x:v>0</x:v>
      </x:c>
      <x:c r="B15" s="23" t="s">
        <x:v>1</x:v>
      </x:c>
      <x:c r="C15" s="23" t="s">
        <x:v>49</x:v>
      </x:c>
      <x:c r="D15" s="23" t="s">
        <x:v>2</x:v>
      </x:c>
      <x:c r="E15" s="23" t="s">
        <x:v>3</x:v>
      </x:c>
      <x:c r="F15" s="36" t="s">
        <x:v>48</x:v>
      </x:c>
    </x:row>
    <x:row r="16" spans="1:8" x14ac:dyDescent="0.35">
      <x:c r="A16" s="26" t="s">
        <x:v>271</x:v>
      </x:c>
      <x:c r="B16">
        <x:f>ROW()</x:f>
        <x:v>16</x:v>
      </x:c>
      <x:c r="D16" t="s">
        <x:v>329</x:v>
      </x:c>
      <x:c r="E16" t="s">
        <x:v>272</x:v>
      </x:c>
      <x:c r="F16" s="95"/>
      <x:c r="H16" s="34" t="s">
        <x:v>341</x:v>
      </x:c>
    </x:row>
    <x:row r="17" spans="1:8" x14ac:dyDescent="0.35">
      <x:c r="A17" s="26" t="s">
        <x:v>271</x:v>
      </x:c>
      <x:c r="B17">
        <x:f>ROW()</x:f>
        <x:v>17</x:v>
      </x:c>
      <x:c r="D17" t="s">
        <x:v>329</x:v>
      </x:c>
      <x:c r="E17" t="s">
        <x:v>273</x:v>
      </x:c>
      <x:c r="F17" s="95"/>
      <x:c r="H17" s="34" t="s">
        <x:v>341</x:v>
      </x:c>
    </x:row>
    <x:row r="22" spans="1:8" x14ac:dyDescent="0.35">
      <x:c r="D22" s="44"/>
    </x:row>
    <x:row r="119" ht="16.5" customHeight="1" x14ac:dyDescent="0.35"/>
  </x:sheetData>
  <x:pageMargins left="0.25" right="0.25" top="0.75" bottom="0.75" header="0.3" footer="0.3"/>
  <x:pageSetup paperSize="9" scale="79" fitToHeight="0" orientation="landscape" r:id="rId1"/>
  <x:colBreaks count="1" manualBreakCount="1">
    <x:brk id="7" max="1048575" man="1"/>
  </x:colBreaks>
  <x:tableParts count="2">
    <x:tablePart r:id="rId2"/>
    <x:tablePart r:id="rId3"/>
  </x:tableParts>
</x:worksheet>
</file>

<file path=xl/worksheets/sheet1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F58201D6-0C2E-4B90-98EC-4E4952C1E0B7}" mc:Ignorable="x14ac xr xr2 xr3">
  <x:sheetPr codeName="Sheet12">
    <x:tabColor theme="4" tint="-0.499984740745262"/>
    <x:pageSetUpPr fitToPage="1"/>
  </x:sheetPr>
  <x:dimension ref="A1:J44"/>
  <x:sheetViews>
    <x:sheetView showGridLines="0" view="pageBreakPreview" zoomScale="85" zoomScaleNormal="100" zoomScaleSheetLayoutView="85" workbookViewId="0">
      <x:selection activeCell="A49" sqref="A49"/>
    </x:sheetView>
  </x:sheetViews>
  <x:sheetFormatPr defaultRowHeight="14.5" x14ac:dyDescent="0.35"/>
  <x:cols>
    <x:col min="1" max="1" width="59.54296875" customWidth="1"/>
    <x:col min="2" max="2" width="10.7265625" customWidth="1"/>
    <x:col min="3" max="3" width="13" customWidth="1"/>
    <x:col min="4" max="4" width="34" customWidth="1"/>
    <x:col min="5" max="5" width="48.81640625" customWidth="1"/>
    <x:col min="6" max="6" width="15.7265625" customWidth="1"/>
    <x:col min="7" max="7" width="16.26953125" customWidth="1"/>
    <x:col min="8" max="8" width="15.7265625" customWidth="1"/>
    <x:col min="9" max="9" width="12" customWidth="1"/>
    <x:col min="10" max="10" width="12" style="34" customWidth="1"/>
    <x:col min="11" max="16" width="12" customWidth="1"/>
  </x:cols>
  <x:sheetData>
    <x:row r="1" spans="1:10" ht="23.5" x14ac:dyDescent="0.35">
      <x:c r="A1" s="1" t="s">
        <x:v>278</x:v>
      </x:c>
    </x:row>
    <x:row r="2" spans="1:10" ht="21" x14ac:dyDescent="0.5">
      <x:c r="A2" s="238" t="s">
        <x:v>279</x:v>
      </x:c>
    </x:row>
    <x:row r="3" spans="1:10" ht="45" customHeight="1" x14ac:dyDescent="0.35">
      <x:c r="A3" s="23" t="s">
        <x:v>0</x:v>
      </x:c>
      <x:c r="B3" s="23" t="s">
        <x:v>1</x:v>
      </x:c>
      <x:c r="C3" s="23" t="s">
        <x:v>49</x:v>
      </x:c>
      <x:c r="D3" s="23" t="s">
        <x:v>2</x:v>
      </x:c>
      <x:c r="E3" s="23" t="s">
        <x:v>3</x:v>
      </x:c>
      <x:c r="F3" s="31" t="s">
        <x:v>287</x:v>
      </x:c>
      <x:c r="G3" s="31" t="s">
        <x:v>280</x:v>
      </x:c>
      <x:c r="H3" s="31" t="s">
        <x:v>281</x:v>
      </x:c>
    </x:row>
    <x:row r="4" spans="1:10" x14ac:dyDescent="0.35">
      <x:c r="A4" s="26" t="s">
        <x:v>279</x:v>
      </x:c>
      <x:c r="B4">
        <x:f>ROW()</x:f>
        <x:v>4</x:v>
      </x:c>
      <x:c r="D4" t="s">
        <x:v>33</x:v>
      </x:c>
      <x:c r="F4" s="94"/>
      <x:c r="G4" s="96">
        <x:f>'S8.Billed Quantities+Revenues'!G41</x:f>
        <x:v>0</x:v>
      </x:c>
      <x:c r="H4" s="155">
        <x:f>IF(F4=0,0,(G4-F4)/F4)</x:f>
        <x:v>0</x:v>
      </x:c>
      <x:c r="J4" s="34" t="s">
        <x:v>338</x:v>
      </x:c>
    </x:row>
    <x:row r="7" spans="1:10" ht="21" x14ac:dyDescent="0.5">
      <x:c r="A7" s="238" t="s">
        <x:v>282</x:v>
      </x:c>
    </x:row>
    <x:row r="8" spans="1:10" ht="43.5" customHeight="1" x14ac:dyDescent="0.35">
      <x:c r="A8" s="23" t="s">
        <x:v>0</x:v>
      </x:c>
      <x:c r="B8" s="23" t="s">
        <x:v>1</x:v>
      </x:c>
      <x:c r="C8" s="23" t="s">
        <x:v>49</x:v>
      </x:c>
      <x:c r="D8" s="23" t="s">
        <x:v>2</x:v>
      </x:c>
      <x:c r="E8" s="23" t="s">
        <x:v>3</x:v>
      </x:c>
      <x:c r="F8" s="31" t="s">
        <x:v>285</x:v>
      </x:c>
      <x:c r="G8" s="31" t="s">
        <x:v>280</x:v>
      </x:c>
      <x:c r="H8" s="31" t="s">
        <x:v>286</x:v>
      </x:c>
    </x:row>
    <x:row r="9" spans="1:10" x14ac:dyDescent="0.35">
      <x:c r="A9" s="26" t="s">
        <x:v>282</x:v>
      </x:c>
      <x:c r="B9">
        <x:f>ROW()</x:f>
        <x:v>9</x:v>
      </x:c>
      <x:c r="D9" t="s">
        <x:v>284</x:v>
      </x:c>
      <x:c r="E9" t="s">
        <x:v>157</x:v>
      </x:c>
      <x:c r="F9" s="95"/>
      <x:c r="G9" s="97">
        <x:f>'S6a.Actual Expenditure Capex'!F4</x:f>
        <x:v>0</x:v>
      </x:c>
      <x:c r="H9" s="176">
        <x:f t="shared" ref="H9:H19" si="0">IF(F9=0,0,(G9-F9)/F9)</x:f>
        <x:v>0</x:v>
      </x:c>
      <x:c r="J9" s="34" t="s">
        <x:v>339</x:v>
      </x:c>
    </x:row>
    <x:row r="10" spans="1:10" x14ac:dyDescent="0.35">
      <x:c r="A10" s="26" t="s">
        <x:v>282</x:v>
      </x:c>
      <x:c r="B10">
        <x:f>ROW()</x:f>
        <x:v>10</x:v>
      </x:c>
      <x:c r="D10" t="s">
        <x:v>284</x:v>
      </x:c>
      <x:c r="E10" t="s">
        <x:v>283</x:v>
      </x:c>
      <x:c r="F10" s="95"/>
      <x:c r="G10" s="97">
        <x:f>'S6a.Actual Expenditure Capex'!F5</x:f>
        <x:v>0</x:v>
      </x:c>
      <x:c r="H10" s="176">
        <x:f t="shared" si="0"/>
        <x:v>0</x:v>
      </x:c>
      <x:c r="J10" s="34" t="s">
        <x:v>339</x:v>
      </x:c>
    </x:row>
    <x:row r="11" spans="1:10" x14ac:dyDescent="0.35">
      <x:c r="A11" s="26" t="s">
        <x:v>282</x:v>
      </x:c>
      <x:c r="B11">
        <x:f>ROW()</x:f>
        <x:v>11</x:v>
      </x:c>
      <x:c r="D11" t="s">
        <x:v>284</x:v>
      </x:c>
      <x:c r="E11" t="s">
        <x:v>201</x:v>
      </x:c>
      <x:c r="F11" s="95"/>
      <x:c r="G11" s="97">
        <x:f>'S6a.Actual Expenditure Capex'!F6</x:f>
        <x:v>0</x:v>
      </x:c>
      <x:c r="H11" s="176">
        <x:f t="shared" si="0"/>
        <x:v>0</x:v>
      </x:c>
      <x:c r="J11" s="34" t="s">
        <x:v>339</x:v>
      </x:c>
    </x:row>
    <x:row r="12" spans="1:10" x14ac:dyDescent="0.35">
      <x:c r="A12" s="26" t="s">
        <x:v>282</x:v>
      </x:c>
      <x:c r="B12">
        <x:f>ROW()</x:f>
        <x:v>12</x:v>
      </x:c>
      <x:c r="D12" t="s">
        <x:v>284</x:v>
      </x:c>
      <x:c r="E12" t="s">
        <x:v>160</x:v>
      </x:c>
      <x:c r="F12" s="95"/>
      <x:c r="G12" s="97">
        <x:f>'S6a.Actual Expenditure Capex'!F7</x:f>
        <x:v>0</x:v>
      </x:c>
      <x:c r="H12" s="176">
        <x:f t="shared" si="0"/>
        <x:v>0</x:v>
      </x:c>
      <x:c r="J12" s="34" t="s">
        <x:v>339</x:v>
      </x:c>
    </x:row>
    <x:row r="13" spans="1:10" x14ac:dyDescent="0.35">
      <x:c r="A13" s="26" t="s">
        <x:v>282</x:v>
      </x:c>
      <x:c r="B13">
        <x:f>ROW()</x:f>
        <x:v>13</x:v>
      </x:c>
      <x:c r="D13" t="s">
        <x:v>309</x:v>
      </x:c>
      <x:c r="E13" t="s">
        <x:v>161</x:v>
      </x:c>
      <x:c r="F13" s="95"/>
      <x:c r="G13" s="97">
        <x:f>'S6a.Actual Expenditure Capex'!F8</x:f>
        <x:v>0</x:v>
      </x:c>
      <x:c r="H13" s="176">
        <x:f t="shared" si="0"/>
        <x:v>0</x:v>
      </x:c>
      <x:c r="J13" s="34" t="s">
        <x:v>339</x:v>
      </x:c>
    </x:row>
    <x:row r="14" spans="1:10" x14ac:dyDescent="0.35">
      <x:c r="A14" s="26" t="s">
        <x:v>282</x:v>
      </x:c>
      <x:c r="B14">
        <x:f>ROW()</x:f>
        <x:v>14</x:v>
      </x:c>
      <x:c r="D14" t="s">
        <x:v>309</x:v>
      </x:c>
      <x:c r="E14" t="s">
        <x:v>173</x:v>
      </x:c>
      <x:c r="F14" s="95"/>
      <x:c r="G14" s="97">
        <x:f>'S6a.Actual Expenditure Capex'!F9</x:f>
        <x:v>0</x:v>
      </x:c>
      <x:c r="H14" s="176">
        <x:f t="shared" si="0"/>
        <x:v>0</x:v>
      </x:c>
      <x:c r="J14" s="34" t="s">
        <x:v>339</x:v>
      </x:c>
    </x:row>
    <x:row r="15" spans="1:10" ht="15" thickBot="1" x14ac:dyDescent="0.4">
      <x:c r="A15" s="26" t="s">
        <x:v>282</x:v>
      </x:c>
      <x:c r="B15">
        <x:f>ROW()</x:f>
        <x:v>15</x:v>
      </x:c>
      <x:c r="D15" t="s">
        <x:v>309</x:v>
      </x:c>
      <x:c r="E15" t="s">
        <x:v>243</x:v>
      </x:c>
      <x:c r="F15" s="95"/>
      <x:c r="G15" s="97">
        <x:f>'S6a.Actual Expenditure Capex'!F10</x:f>
        <x:v>0</x:v>
      </x:c>
      <x:c r="H15" s="176">
        <x:f t="shared" si="0"/>
        <x:v>0</x:v>
      </x:c>
      <x:c r="J15" s="34" t="s">
        <x:v>339</x:v>
      </x:c>
    </x:row>
    <x:row r="16" spans="1:10" ht="15" thickBot="1" x14ac:dyDescent="0.4">
      <x:c r="A16" s="26" t="s">
        <x:v>282</x:v>
      </x:c>
      <x:c r="B16">
        <x:f>ROW()</x:f>
        <x:v>16</x:v>
      </x:c>
      <x:c r="D16" s="16" t="s">
        <x:v>240</x:v>
      </x:c>
      <x:c r="F16" s="215">
        <x:f>SUM(F13:F15)</x:f>
        <x:v>0</x:v>
      </x:c>
      <x:c r="G16" s="215">
        <x:f>SUM(G13:G15)</x:f>
        <x:v>0</x:v>
      </x:c>
      <x:c r="H16" s="218">
        <x:f>IF(F16=0,0,(G16-F16)/F16)</x:f>
        <x:v>0</x:v>
      </x:c>
    </x:row>
    <x:row r="17" spans="1:10" ht="15" thickBot="1" x14ac:dyDescent="0.4">
      <x:c r="A17" s="26" t="s">
        <x:v>282</x:v>
      </x:c>
      <x:c r="B17">
        <x:f>ROW()</x:f>
        <x:v>17</x:v>
      </x:c>
      <x:c r="D17" s="16" t="s">
        <x:v>241</x:v>
      </x:c>
      <x:c r="F17" s="215">
        <x:f>F9+F10+F11+F12+F16</x:f>
        <x:v>0</x:v>
      </x:c>
      <x:c r="G17" s="215">
        <x:f>G9+G10+G11+G12+G16</x:f>
        <x:v>0</x:v>
      </x:c>
      <x:c r="H17" s="218">
        <x:f t="shared" si="0"/>
        <x:v>0</x:v>
      </x:c>
    </x:row>
    <x:row r="18" spans="1:10" ht="15" thickBot="1" x14ac:dyDescent="0.4">
      <x:c r="A18" s="26" t="s">
        <x:v>282</x:v>
      </x:c>
      <x:c r="B18">
        <x:f>ROW()</x:f>
        <x:v>18</x:v>
      </x:c>
      <x:c r="D18" t="s">
        <x:v>162</x:v>
      </x:c>
      <x:c r="F18" s="95"/>
      <x:c r="G18" s="97">
        <x:f>'S6a.Actual Expenditure Capex'!F13</x:f>
        <x:v>0</x:v>
      </x:c>
      <x:c r="H18" s="176">
        <x:f t="shared" si="0"/>
        <x:v>0</x:v>
      </x:c>
    </x:row>
    <x:row r="19" spans="1:10" ht="15" thickBot="1" x14ac:dyDescent="0.4">
      <x:c r="A19" s="26" t="s">
        <x:v>282</x:v>
      </x:c>
      <x:c r="B19">
        <x:f>ROW()</x:f>
        <x:v>19</x:v>
      </x:c>
      <x:c r="D19" s="16" t="s">
        <x:v>12</x:v>
      </x:c>
      <x:c r="F19" s="215">
        <x:f>F17+F18</x:f>
        <x:v>0</x:v>
      </x:c>
      <x:c r="G19" s="215">
        <x:f>G17+G18</x:f>
        <x:v>0</x:v>
      </x:c>
      <x:c r="H19" s="218">
        <x:f t="shared" si="0"/>
        <x:v>0</x:v>
      </x:c>
    </x:row>
    <x:row r="22" spans="1:10" ht="21" x14ac:dyDescent="0.5">
      <x:c r="A22" s="238" t="s">
        <x:v>288</x:v>
      </x:c>
    </x:row>
    <x:row r="23" spans="1:10" ht="39" customHeight="1" x14ac:dyDescent="0.35">
      <x:c r="A23" s="23" t="s">
        <x:v>0</x:v>
      </x:c>
      <x:c r="B23" s="23" t="s">
        <x:v>1</x:v>
      </x:c>
      <x:c r="C23" s="23" t="s">
        <x:v>49</x:v>
      </x:c>
      <x:c r="D23" s="23" t="s">
        <x:v>2</x:v>
      </x:c>
      <x:c r="E23" s="23" t="s">
        <x:v>3</x:v>
      </x:c>
      <x:c r="F23" s="31" t="s">
        <x:v>285</x:v>
      </x:c>
      <x:c r="G23" s="31" t="s">
        <x:v>280</x:v>
      </x:c>
      <x:c r="H23" s="31" t="s">
        <x:v>286</x:v>
      </x:c>
    </x:row>
    <x:row r="24" spans="1:10" x14ac:dyDescent="0.35">
      <x:c r="A24" s="26" t="s">
        <x:v>288</x:v>
      </x:c>
      <x:c r="B24">
        <x:f>ROW()</x:f>
        <x:v>24</x:v>
      </x:c>
      <x:c r="D24" t="s">
        <x:v>155</x:v>
      </x:c>
      <x:c r="E24" t="s">
        <x:v>152</x:v>
      </x:c>
      <x:c r="F24" s="95"/>
      <x:c r="G24" s="97">
        <x:f>'S6b.Actual Expenditure Opex'!F4</x:f>
        <x:v>0</x:v>
      </x:c>
      <x:c r="H24" s="175">
        <x:f>IF(F24=0,0,(G24-F24)/F24)</x:f>
        <x:v>0</x:v>
      </x:c>
      <x:c r="J24" s="34" t="s">
        <x:v>340</x:v>
      </x:c>
    </x:row>
    <x:row r="25" spans="1:10" x14ac:dyDescent="0.35">
      <x:c r="A25" s="26" t="s">
        <x:v>288</x:v>
      </x:c>
      <x:c r="B25">
        <x:f>ROW()</x:f>
        <x:v>25</x:v>
      </x:c>
      <x:c r="D25" t="s">
        <x:v>155</x:v>
      </x:c>
      <x:c r="E25" t="s">
        <x:v>153</x:v>
      </x:c>
      <x:c r="F25" s="95"/>
      <x:c r="G25" s="97">
        <x:f>'S6b.Actual Expenditure Opex'!F5</x:f>
        <x:v>0</x:v>
      </x:c>
      <x:c r="H25" s="175">
        <x:f>IF(F25=0,0,(G25-F25)/F25)</x:f>
        <x:v>0</x:v>
      </x:c>
      <x:c r="J25" s="34" t="s">
        <x:v>340</x:v>
      </x:c>
    </x:row>
    <x:row r="26" spans="1:10" ht="15" thickBot="1" x14ac:dyDescent="0.4">
      <x:c r="A26" s="26" t="s">
        <x:v>288</x:v>
      </x:c>
      <x:c r="B26">
        <x:f>ROW()</x:f>
        <x:v>26</x:v>
      </x:c>
      <x:c r="D26" t="s">
        <x:v>155</x:v>
      </x:c>
      <x:c r="E26" t="s">
        <x:v>289</x:v>
      </x:c>
      <x:c r="F26" s="95"/>
      <x:c r="G26" s="97">
        <x:f>'S6b.Actual Expenditure Opex'!F6</x:f>
        <x:v>0</x:v>
      </x:c>
      <x:c r="H26" s="175">
        <x:f>IF(F26=0,0,(G26-F26)/F26)</x:f>
        <x:v>0</x:v>
      </x:c>
      <x:c r="J26" s="34" t="s">
        <x:v>340</x:v>
      </x:c>
    </x:row>
    <x:row r="27" spans="1:10" ht="15" thickBot="1" x14ac:dyDescent="0.4">
      <x:c r="A27" s="26" t="s">
        <x:v>288</x:v>
      </x:c>
      <x:c r="B27">
        <x:f>ROW()</x:f>
        <x:v>27</x:v>
      </x:c>
      <x:c r="D27" s="16" t="s">
        <x:v>155</x:v>
      </x:c>
      <x:c r="F27" s="215">
        <x:f>SUM(F24:F26)</x:f>
        <x:v>0</x:v>
      </x:c>
      <x:c r="G27" s="215">
        <x:f>SUM(G24:G26)</x:f>
        <x:v>0</x:v>
      </x:c>
      <x:c r="H27" s="219">
        <x:f>IF(F27=0,0,(G27-F27)/F27)</x:f>
        <x:v>0</x:v>
      </x:c>
    </x:row>
    <x:row r="28" spans="1:10" x14ac:dyDescent="0.35">
      <x:c r="A28" s="26" t="s">
        <x:v>288</x:v>
      </x:c>
      <x:c r="B28">
        <x:f>ROW()</x:f>
        <x:v>28</x:v>
      </x:c>
      <x:c r="D28" t="s">
        <x:v>290</x:v>
      </x:c>
      <x:c r="E28" t="s">
        <x:v>509</x:v>
      </x:c>
      <x:c r="F28" s="95"/>
      <x:c r="G28" s="97">
        <x:f>'S6b.Actual Expenditure Opex'!F8</x:f>
        <x:v>0</x:v>
      </x:c>
      <x:c r="H28" s="175">
        <x:f t="shared" ref="H28:H29" si="1">IF(F28=0,0,(G28-F28)/F28)</x:f>
        <x:v>0</x:v>
      </x:c>
      <x:c r="J28" s="34" t="s">
        <x:v>340</x:v>
      </x:c>
    </x:row>
    <x:row r="29" spans="1:10" ht="15" thickBot="1" x14ac:dyDescent="0.4">
      <x:c r="A29" s="26" t="s">
        <x:v>288</x:v>
      </x:c>
      <x:c r="B29">
        <x:f>ROW()</x:f>
        <x:v>29</x:v>
      </x:c>
      <x:c r="D29" t="s">
        <x:v>290</x:v>
      </x:c>
      <x:c r="E29" t="s">
        <x:v>5</x:v>
      </x:c>
      <x:c r="F29" s="95"/>
      <x:c r="G29" s="97">
        <x:f>'S6b.Actual Expenditure Opex'!F9</x:f>
        <x:v>0</x:v>
      </x:c>
      <x:c r="H29" s="175">
        <x:f t="shared" si="1"/>
        <x:v>0</x:v>
      </x:c>
      <x:c r="J29" s="34" t="s">
        <x:v>340</x:v>
      </x:c>
    </x:row>
    <x:row r="30" spans="1:10" ht="15" thickBot="1" x14ac:dyDescent="0.4">
      <x:c r="A30" s="26" t="s">
        <x:v>288</x:v>
      </x:c>
      <x:c r="B30">
        <x:f>ROW()</x:f>
        <x:v>30</x:v>
      </x:c>
      <x:c r="D30" s="16" t="s">
        <x:v>290</x:v>
      </x:c>
      <x:c r="F30" s="215">
        <x:f>SUM(F28:F29)</x:f>
        <x:v>0</x:v>
      </x:c>
      <x:c r="G30" s="215">
        <x:f>SUM(G28:G29)</x:f>
        <x:v>0</x:v>
      </x:c>
      <x:c r="H30" s="219">
        <x:f>IF(F30=0,0,(G30-F30)/F30)</x:f>
        <x:v>0</x:v>
      </x:c>
    </x:row>
    <x:row r="31" spans="1:10" ht="15" thickBot="1" x14ac:dyDescent="0.4">
      <x:c r="A31" s="26" t="s">
        <x:v>288</x:v>
      </x:c>
      <x:c r="B31">
        <x:f>ROW()</x:f>
        <x:v>31</x:v>
      </x:c>
      <x:c r="D31" s="16" t="s">
        <x:v>9</x:v>
      </x:c>
      <x:c r="F31" s="215">
        <x:f>F27+F30</x:f>
        <x:v>0</x:v>
      </x:c>
      <x:c r="G31" s="215">
        <x:f>G27+G30</x:f>
        <x:v>0</x:v>
      </x:c>
      <x:c r="H31" s="219">
        <x:f>IF(F31=0,0,(G31-F31)/F31)</x:f>
        <x:v>0</x:v>
      </x:c>
    </x:row>
    <x:row r="34" spans="1:10" ht="21" x14ac:dyDescent="0.5">
      <x:c r="A34" s="238" t="s">
        <x:v>293</x:v>
      </x:c>
    </x:row>
    <x:row r="35" spans="1:10" x14ac:dyDescent="0.35">
      <x:c r="A35" s="23" t="s">
        <x:v>0</x:v>
      </x:c>
      <x:c r="B35" s="23" t="s">
        <x:v>1</x:v>
      </x:c>
      <x:c r="C35" s="23" t="s">
        <x:v>49</x:v>
      </x:c>
      <x:c r="D35" s="23" t="s">
        <x:v>2</x:v>
      </x:c>
      <x:c r="E35" s="23" t="s">
        <x:v>3</x:v>
      </x:c>
      <x:c r="F35" s="31" t="s">
        <x:v>285</x:v>
      </x:c>
      <x:c r="G35" s="31" t="s">
        <x:v>280</x:v>
      </x:c>
      <x:c r="H35" s="31" t="s">
        <x:v>286</x:v>
      </x:c>
    </x:row>
    <x:row r="36" spans="1:10" x14ac:dyDescent="0.35">
      <x:c r="A36" s="26" t="s">
        <x:v>291</x:v>
      </x:c>
      <x:c r="B36" s="42">
        <x:f>ROW()</x:f>
        <x:v>36</x:v>
      </x:c>
      <x:c r="D36" t="s">
        <x:v>329</x:v>
      </x:c>
      <x:c r="E36" t="s">
        <x:v>272</x:v>
      </x:c>
      <x:c r="F36" s="95"/>
      <x:c r="G36" s="97">
        <x:f>'S6a.Actual Expenditure Capex'!F23</x:f>
        <x:v>0</x:v>
      </x:c>
      <x:c r="H36" s="144">
        <x:f>IF(F36="N/A",0,IF(F36=0,0,(G36-F36)/F36))</x:f>
        <x:v>0</x:v>
      </x:c>
      <x:c r="J36" s="34" t="s">
        <x:v>339</x:v>
      </x:c>
    </x:row>
    <x:row r="39" spans="1:10" ht="21" x14ac:dyDescent="0.5">
      <x:c r="A39" s="238" t="s">
        <x:v>292</x:v>
      </x:c>
    </x:row>
    <x:row r="40" spans="1:10" ht="41.25" customHeight="1" x14ac:dyDescent="0.35">
      <x:c r="A40" s="23" t="s">
        <x:v>0</x:v>
      </x:c>
      <x:c r="B40" s="23" t="s">
        <x:v>1</x:v>
      </x:c>
      <x:c r="C40" s="23" t="s">
        <x:v>49</x:v>
      </x:c>
      <x:c r="D40" s="23" t="s">
        <x:v>2</x:v>
      </x:c>
      <x:c r="E40" s="23" t="s">
        <x:v>3</x:v>
      </x:c>
      <x:c r="F40" s="31" t="s">
        <x:v>285</x:v>
      </x:c>
      <x:c r="G40" s="31" t="s">
        <x:v>280</x:v>
      </x:c>
      <x:c r="H40" s="31" t="s">
        <x:v>286</x:v>
      </x:c>
    </x:row>
    <x:row r="41" spans="1:10" x14ac:dyDescent="0.35">
      <x:c r="A41" s="26" t="s">
        <x:v>292</x:v>
      </x:c>
      <x:c r="B41">
        <x:f>ROW()</x:f>
        <x:v>41</x:v>
      </x:c>
      <x:c r="D41" t="s">
        <x:v>329</x:v>
      </x:c>
      <x:c r="E41" t="s">
        <x:v>272</x:v>
      </x:c>
      <x:c r="F41" s="95"/>
      <x:c r="G41" s="97">
        <x:f>'S6b.Actual Expenditure Opex'!F16</x:f>
        <x:v>0</x:v>
      </x:c>
      <x:c r="H41" s="144">
        <x:f>IF(F41="N/A",0,IF(F41=0,0,(G41-F41)/F41))</x:f>
        <x:v>0</x:v>
      </x:c>
      <x:c r="J41" s="34" t="s">
        <x:v>340</x:v>
      </x:c>
    </x:row>
    <x:row r="42" spans="1:10" x14ac:dyDescent="0.35">
      <x:c r="A42" s="26" t="s">
        <x:v>292</x:v>
      </x:c>
      <x:c r="B42">
        <x:f>ROW()</x:f>
        <x:v>42</x:v>
      </x:c>
      <x:c r="D42" t="s">
        <x:v>329</x:v>
      </x:c>
      <x:c r="E42" t="s">
        <x:v>6</x:v>
      </x:c>
      <x:c r="F42" s="95"/>
      <x:c r="G42" s="97">
        <x:f>'S6b.Actual Expenditure Opex'!F17</x:f>
        <x:v>0</x:v>
      </x:c>
      <x:c r="H42" s="144">
        <x:f>IF(F42="N/A",0,IF(F42=0,0,(G42-F42)/F42))</x:f>
        <x:v>0</x:v>
      </x:c>
      <x:c r="J42" s="34" t="s">
        <x:v>340</x:v>
      </x:c>
    </x:row>
    <x:row r="43" spans="1:10" x14ac:dyDescent="0.35">
      <x:c r="A43" s="35" t="s">
        <x:v>294</x:v>
      </x:c>
    </x:row>
    <x:row r="44" spans="1:10" x14ac:dyDescent="0.35">
      <x:c r="A44" s="35" t="s">
        <x:v>465</x:v>
      </x:c>
    </x:row>
  </x:sheetData>
  <x:phoneticPr fontId="15" type="noConversion"/>
  <x:pageMargins left="0.25" right="0.25" top="0.75" bottom="0.75" header="0.3" footer="0.3"/>
  <x:pageSetup paperSize="9" scale="66" fitToHeight="0" orientation="landscape" r:id="rId1"/>
  <x:rowBreaks count="1" manualBreakCount="1">
    <x:brk id="32" max="7" man="1"/>
  </x:rowBreaks>
  <x:colBreaks count="1" manualBreakCount="1">
    <x:brk id="9" max="1048575" man="1"/>
  </x:colBreaks>
  <x:tableParts count="5">
    <x:tablePart r:id="rId2"/>
    <x:tablePart r:id="rId3"/>
    <x:tablePart r:id="rId4"/>
    <x:tablePart r:id="rId5"/>
    <x:tablePart r:id="rId6"/>
  </x:tableParts>
</x:worksheet>
</file>

<file path=xl/worksheets/sheet16.xml><?xml version="1.0" encoding="utf-8"?>
<x:worksheet xmlns:x14="http://schemas.microsoft.com/office/spreadsheetml/2009/9/main" xmlns:xm="http://schemas.microsoft.com/office/exce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7019676C-DAED-4886-9E84-1C96DF449DE5}" mc:Ignorable="x14ac xr xr2 xr3">
  <x:sheetPr codeName="Sheet13">
    <x:tabColor rgb="FF00B050"/>
    <x:pageSetUpPr fitToPage="1"/>
  </x:sheetPr>
  <x:dimension ref="A1:O42"/>
  <x:sheetViews>
    <x:sheetView showGridLines="0" view="pageBreakPreview" zoomScale="85" zoomScaleNormal="112" zoomScaleSheetLayoutView="85" workbookViewId="0">
      <x:selection activeCell="C36" sqref="C36"/>
    </x:sheetView>
  </x:sheetViews>
  <x:sheetFormatPr defaultRowHeight="14.5" x14ac:dyDescent="0.35"/>
  <x:cols>
    <x:col min="1" max="1" width="45.54296875" customWidth="1"/>
    <x:col min="2" max="2" width="7.7265625" customWidth="1"/>
    <x:col min="3" max="3" width="10.26953125" customWidth="1"/>
    <x:col min="4" max="4" width="45.453125" customWidth="1"/>
    <x:col min="5" max="5" width="36.453125" customWidth="1"/>
    <x:col min="6" max="6" width="19.26953125" customWidth="1"/>
    <x:col min="7" max="7" width="16.81640625" customWidth="1"/>
    <x:col min="8" max="8" width="17.453125" customWidth="1"/>
    <x:col min="9" max="9" width="18.26953125" customWidth="1"/>
    <x:col min="10" max="10" width="19" customWidth="1"/>
    <x:col min="11" max="11" width="23.1796875" customWidth="1"/>
    <x:col min="12" max="12" width="27.7265625" customWidth="1"/>
    <x:col min="13" max="13" width="15" customWidth="1"/>
    <x:col min="14" max="14" width="18.453125" customWidth="1"/>
    <x:col min="15" max="15" width="9.1796875" style="34"/>
  </x:cols>
  <x:sheetData>
    <x:row r="1" spans="1:14" ht="36.75" customHeight="1" thickBot="1" x14ac:dyDescent="0.4">
      <x:c r="A1" s="1" t="s">
        <x:v>295</x:v>
      </x:c>
      <x:c r="L1" s="196" t="s">
        <x:v>784</x:v>
      </x:c>
      <x:c r="M1" s="195"/>
    </x:row>
    <x:row r="2" spans="1:14" ht="21" x14ac:dyDescent="0.5">
      <x:c r="A2" s="238" t="s">
        <x:v>627</x:v>
      </x:c>
    </x:row>
    <x:row r="3" spans="1:14" ht="103.5" customHeight="1" x14ac:dyDescent="0.35">
      <x:c r="A3" s="23" t="s">
        <x:v>0</x:v>
      </x:c>
      <x:c r="B3" s="23" t="s">
        <x:v>1</x:v>
      </x:c>
      <x:c r="C3" s="23" t="s">
        <x:v>49</x:v>
      </x:c>
      <x:c r="D3" s="31" t="s">
        <x:v>630</x:v>
      </x:c>
      <x:c r="E3" s="31" t="s">
        <x:v>781</x:v>
      </x:c>
      <x:c r="F3" s="31" t="s">
        <x:v>628</x:v>
      </x:c>
      <x:c r="G3" s="31" t="s">
        <x:v>629</x:v>
      </x:c>
      <x:c r="H3" s="31" t="s">
        <x:v>353</x:v>
      </x:c>
      <x:c r="I3" s="143" t="s">
        <x:v>638</x:v>
      </x:c>
      <x:c r="J3" s="143" t="s">
        <x:v>677</x:v>
      </x:c>
      <x:c r="K3" s="143" t="s">
        <x:v>678</x:v>
      </x:c>
      <x:c r="L3" s="143" t="s">
        <x:v>679</x:v>
      </x:c>
      <x:c r="M3" s="143" t="s">
        <x:v>680</x:v>
      </x:c>
      <x:c r="N3" s="281" t="s">
        <x:v>807</x:v>
      </x:c>
    </x:row>
    <x:row r="4" spans="1:14" ht="15" customHeight="1" x14ac:dyDescent="0.35">
      <x:c r="A4" s="26" t="s">
        <x:v>627</x:v>
      </x:c>
      <x:c r="B4">
        <x:f>ROW()</x:f>
        <x:v>4</x:v>
      </x:c>
      <x:c r="C4" s="23"/>
      <x:c r="D4" s="114" t="s">
        <x:v>638</x:v>
      </x:c>
      <x:c r="E4" t="s">
        <x:v>669</x:v>
      </x:c>
      <x:c r="F4" s="129"/>
      <x:c r="G4" s="129"/>
      <x:c r="H4" s="129"/>
      <x:c r="I4" s="39"/>
      <x:c r="J4" s="39"/>
      <x:c r="K4" s="39"/>
      <x:c r="L4" s="39"/>
      <x:c r="M4" s="39"/>
    </x:row>
    <x:row r="5" spans="1:14" ht="14.25" customHeight="1" x14ac:dyDescent="0.35">
      <x:c r="A5" s="26" t="s">
        <x:v>627</x:v>
      </x:c>
      <x:c r="B5">
        <x:f>ROW()</x:f>
        <x:v>5</x:v>
      </x:c>
      <x:c r="C5" s="23"/>
      <x:c r="D5" s="114" t="s">
        <x:v>638</x:v>
      </x:c>
      <x:c r="E5" t="s">
        <x:v>670</x:v>
      </x:c>
      <x:c r="F5" s="129"/>
      <x:c r="G5" s="129"/>
      <x:c r="H5" s="129"/>
      <x:c r="I5" s="39"/>
      <x:c r="J5" s="39"/>
      <x:c r="K5" s="39"/>
      <x:c r="L5" s="39"/>
      <x:c r="M5" s="39"/>
    </x:row>
    <x:row r="6" spans="1:14" x14ac:dyDescent="0.35">
      <x:c r="A6" s="26" t="s">
        <x:v>627</x:v>
      </x:c>
      <x:c r="B6">
        <x:f>ROW()</x:f>
        <x:v>6</x:v>
      </x:c>
      <x:c r="C6" s="23"/>
      <x:c r="D6" s="166"/>
      <x:c r="E6" s="166"/>
      <x:c r="F6" s="166" t="s">
        <x:v>171</x:v>
      </x:c>
      <x:c r="G6" s="135"/>
      <x:c r="H6" s="135"/>
      <x:c r="I6" s="135"/>
      <x:c r="J6" s="135"/>
      <x:c r="K6" s="135"/>
      <x:c r="L6" s="135"/>
      <x:c r="M6" s="135"/>
    </x:row>
    <x:row r="7" spans="1:14" x14ac:dyDescent="0.35">
      <x:c r="A7" s="26" t="s">
        <x:v>627</x:v>
      </x:c>
      <x:c r="B7">
        <x:f>ROW()</x:f>
        <x:v>7</x:v>
      </x:c>
      <x:c r="D7" s="166"/>
      <x:c r="E7" s="166"/>
      <x:c r="F7" s="166" t="s">
        <x:v>171</x:v>
      </x:c>
      <x:c r="G7" s="135"/>
      <x:c r="H7" s="135"/>
      <x:c r="I7" s="135"/>
      <x:c r="J7" s="135"/>
      <x:c r="K7" s="135"/>
      <x:c r="L7" s="135"/>
      <x:c r="M7" s="135"/>
    </x:row>
    <x:row r="8" spans="1:14" x14ac:dyDescent="0.35">
      <x:c r="A8" s="26" t="s">
        <x:v>627</x:v>
      </x:c>
      <x:c r="B8">
        <x:f>ROW()</x:f>
        <x:v>8</x:v>
      </x:c>
      <x:c r="D8" s="166"/>
      <x:c r="E8" s="166"/>
      <x:c r="F8" s="166" t="s">
        <x:v>171</x:v>
      </x:c>
      <x:c r="G8" s="135"/>
      <x:c r="H8" s="135"/>
      <x:c r="I8" s="135"/>
      <x:c r="J8" s="135"/>
      <x:c r="K8" s="135"/>
      <x:c r="L8" s="135"/>
      <x:c r="M8" s="135"/>
    </x:row>
    <x:row r="9" spans="1:14" ht="14.25" customHeight="1" x14ac:dyDescent="0.35">
      <x:c r="A9" s="26" t="s">
        <x:v>627</x:v>
      </x:c>
      <x:c r="B9">
        <x:f>ROW()</x:f>
        <x:v>9</x:v>
      </x:c>
      <x:c r="D9" s="166"/>
      <x:c r="E9" s="166"/>
      <x:c r="F9" s="166" t="s">
        <x:v>171</x:v>
      </x:c>
      <x:c r="G9" s="135"/>
      <x:c r="H9" s="135"/>
      <x:c r="I9" s="135"/>
      <x:c r="J9" s="135"/>
      <x:c r="K9" s="135"/>
      <x:c r="L9" s="135"/>
      <x:c r="M9" s="135"/>
    </x:row>
    <x:row r="10" spans="1:14" ht="14.25" customHeight="1" x14ac:dyDescent="0.35">
      <x:c r="A10" s="26" t="s">
        <x:v>627</x:v>
      </x:c>
      <x:c r="B10">
        <x:f>ROW()</x:f>
        <x:v>10</x:v>
      </x:c>
      <x:c r="D10" s="166"/>
      <x:c r="E10" s="166"/>
      <x:c r="F10" s="166" t="s">
        <x:v>171</x:v>
      </x:c>
      <x:c r="G10" s="135"/>
      <x:c r="H10" s="135"/>
      <x:c r="I10" s="135"/>
      <x:c r="J10" s="135"/>
      <x:c r="K10" s="135"/>
      <x:c r="L10" s="135"/>
      <x:c r="M10" s="135"/>
    </x:row>
    <x:row r="11" spans="1:14" x14ac:dyDescent="0.35">
      <x:c r="A11" s="26" t="s">
        <x:v>627</x:v>
      </x:c>
      <x:c r="B11">
        <x:f>ROW()</x:f>
        <x:v>11</x:v>
      </x:c>
      <x:c r="D11" s="166"/>
      <x:c r="E11" s="166"/>
      <x:c r="F11" s="166" t="s">
        <x:v>171</x:v>
      </x:c>
      <x:c r="G11" s="135"/>
      <x:c r="H11" s="135"/>
      <x:c r="I11" s="135"/>
      <x:c r="J11" s="135"/>
      <x:c r="K11" s="135"/>
      <x:c r="L11" s="135"/>
      <x:c r="M11" s="135"/>
    </x:row>
    <x:row r="12" spans="1:14" x14ac:dyDescent="0.35">
      <x:c r="A12" s="26" t="s">
        <x:v>627</x:v>
      </x:c>
      <x:c r="B12">
        <x:f>ROW()</x:f>
        <x:v>12</x:v>
      </x:c>
      <x:c r="D12" s="166"/>
      <x:c r="E12" s="166"/>
      <x:c r="F12" s="166" t="s">
        <x:v>171</x:v>
      </x:c>
      <x:c r="G12" s="135"/>
      <x:c r="H12" s="135"/>
      <x:c r="I12" s="135"/>
      <x:c r="J12" s="135"/>
      <x:c r="K12" s="135"/>
      <x:c r="L12" s="135"/>
      <x:c r="M12" s="135"/>
    </x:row>
    <x:row r="13" spans="1:14" x14ac:dyDescent="0.35">
      <x:c r="A13" s="26" t="s">
        <x:v>627</x:v>
      </x:c>
      <x:c r="B13">
        <x:f>ROW()</x:f>
        <x:v>13</x:v>
      </x:c>
      <x:c r="D13" s="166"/>
      <x:c r="E13" s="166"/>
      <x:c r="F13" s="166" t="s">
        <x:v>171</x:v>
      </x:c>
      <x:c r="G13" s="135"/>
      <x:c r="H13" s="135"/>
      <x:c r="I13" s="135"/>
      <x:c r="J13" s="135"/>
      <x:c r="K13" s="39"/>
      <x:c r="L13" s="135"/>
      <x:c r="M13" s="135"/>
    </x:row>
    <x:row r="14" spans="1:14" x14ac:dyDescent="0.35">
      <x:c r="A14" s="26" t="s">
        <x:v>627</x:v>
      </x:c>
      <x:c r="B14">
        <x:f>ROW()</x:f>
        <x:v>14</x:v>
      </x:c>
      <x:c r="D14" s="166"/>
      <x:c r="E14" s="166"/>
      <x:c r="F14" s="166" t="s">
        <x:v>171</x:v>
      </x:c>
      <x:c r="G14" s="135"/>
      <x:c r="H14" s="135"/>
      <x:c r="I14" s="135"/>
      <x:c r="J14" s="135"/>
      <x:c r="K14" s="135"/>
      <x:c r="L14" s="135"/>
      <x:c r="M14" s="135"/>
    </x:row>
    <x:row r="15" spans="1:14" x14ac:dyDescent="0.35">
      <x:c r="A15" s="26" t="s">
        <x:v>627</x:v>
      </x:c>
      <x:c r="B15">
        <x:f>ROW()</x:f>
        <x:v>15</x:v>
      </x:c>
      <x:c r="D15" s="166"/>
      <x:c r="E15" s="166"/>
      <x:c r="F15" s="166" t="s">
        <x:v>171</x:v>
      </x:c>
      <x:c r="G15" s="135"/>
      <x:c r="H15" s="135"/>
      <x:c r="I15" s="135"/>
      <x:c r="J15" s="135"/>
      <x:c r="K15" s="135"/>
      <x:c r="L15" s="135"/>
      <x:c r="M15" s="135"/>
    </x:row>
    <x:row r="16" spans="1:14" x14ac:dyDescent="0.35">
      <x:c r="A16" s="26" t="s">
        <x:v>627</x:v>
      </x:c>
      <x:c r="B16">
        <x:f>ROW()</x:f>
        <x:v>16</x:v>
      </x:c>
      <x:c r="D16" s="166"/>
      <x:c r="E16" s="166"/>
      <x:c r="F16" s="166" t="s">
        <x:v>171</x:v>
      </x:c>
      <x:c r="G16" s="135"/>
      <x:c r="H16" s="135"/>
      <x:c r="I16" s="135"/>
      <x:c r="J16" s="135"/>
      <x:c r="K16" s="135"/>
      <x:c r="L16" s="135"/>
      <x:c r="M16" s="135"/>
    </x:row>
    <x:row r="17" spans="1:15" x14ac:dyDescent="0.35">
      <x:c r="A17" s="26" t="s">
        <x:v>627</x:v>
      </x:c>
      <x:c r="B17">
        <x:f>ROW()</x:f>
        <x:v>17</x:v>
      </x:c>
      <x:c r="C17" t="s">
        <x:v>782</x:v>
      </x:c>
      <x:c r="D17" s="166"/>
      <x:c r="E17" s="166"/>
      <x:c r="F17" s="166" t="s">
        <x:v>171</x:v>
      </x:c>
      <x:c r="G17" s="135"/>
      <x:c r="H17" s="135"/>
      <x:c r="I17" s="135"/>
      <x:c r="J17" s="135"/>
      <x:c r="K17" s="135"/>
      <x:c r="L17" s="135"/>
      <x:c r="M17" s="135"/>
    </x:row>
    <x:row r="18" spans="1:15" x14ac:dyDescent="0.35">
      <x:c r="A18" s="26" t="s">
        <x:v>627</x:v>
      </x:c>
      <x:c r="B18">
        <x:f>ROW()</x:f>
        <x:v>18</x:v>
      </x:c>
      <x:c r="D18" s="16" t="s">
        <x:v>634</x:v>
      </x:c>
      <x:c r="F18" s="15"/>
      <x:c r="G18" s="136">
        <x:f>SUMIF($F$6:$F$17,"Standard",G$6:G$17)</x:f>
        <x:v>0</x:v>
      </x:c>
      <x:c r="H18" s="136">
        <x:f>SUMIF($F$6:$F$17,"Standard",H$6:H$17)</x:f>
        <x:v>0</x:v>
      </x:c>
      <x:c r="I18" s="136">
        <x:f t="shared" ref="I18:J18" si="0">SUMIF($F$6:$F$17,"Standard",I$6:I$17)</x:f>
        <x:v>0</x:v>
      </x:c>
      <x:c r="J18" s="136">
        <x:f t="shared" si="0"/>
        <x:v>0</x:v>
      </x:c>
      <x:c r="K18" s="136">
        <x:f>SUMIF($F$6:$F$17,"Standard",K$6:K$17)</x:f>
        <x:v>0</x:v>
      </x:c>
      <x:c r="L18" s="136">
        <x:f>SUMIF($F$6:$F$17,"Standard",L$6:L$17)</x:f>
        <x:v>0</x:v>
      </x:c>
      <x:c r="M18" s="136">
        <x:f>SUMIF($F$6:$F$17,"Standard",M$6:M$17)</x:f>
        <x:v>0</x:v>
      </x:c>
    </x:row>
    <x:row r="19" spans="1:15" ht="15" thickBot="1" x14ac:dyDescent="0.4">
      <x:c r="A19" s="26" t="s">
        <x:v>627</x:v>
      </x:c>
      <x:c r="B19">
        <x:f>ROW()</x:f>
        <x:v>19</x:v>
      </x:c>
      <x:c r="D19" s="16" t="s">
        <x:v>635</x:v>
      </x:c>
      <x:c r="F19" s="15"/>
      <x:c r="G19" s="136">
        <x:f>SUMIF($F$6:$F$17,"Non-standard",G$6:G$17)</x:f>
        <x:v>0</x:v>
      </x:c>
      <x:c r="H19" s="136">
        <x:f>SUMIF($F$6:$F$17,"Non-standard",H$6:H$17)</x:f>
        <x:v>0</x:v>
      </x:c>
      <x:c r="I19" s="136">
        <x:f>SUMIF($F$6:$F$17,"Non-standard",I$6:I$17)</x:f>
        <x:v>0</x:v>
      </x:c>
      <x:c r="J19" s="136">
        <x:f t="shared" ref="J19" si="1">SUMIF($F$6:$F$17,"Non-standard",J$6:J$17)</x:f>
        <x:v>0</x:v>
      </x:c>
      <x:c r="K19" s="136">
        <x:f>SUMIF($F$6:$F$17,"Non-standard",K$6:K$17)</x:f>
        <x:v>0</x:v>
      </x:c>
      <x:c r="L19" s="136">
        <x:f>SUMIF($F$6:$F$17,"Non-standard",L$6:L$17)</x:f>
        <x:v>0</x:v>
      </x:c>
      <x:c r="M19" s="136">
        <x:f>SUMIF($F$6:$F$17,"Standard",M$6:M$17)</x:f>
        <x:v>0</x:v>
      </x:c>
    </x:row>
    <x:row r="20" spans="1:15" ht="15" thickBot="1" x14ac:dyDescent="0.4">
      <x:c r="A20" s="26" t="s">
        <x:v>627</x:v>
      </x:c>
      <x:c r="B20">
        <x:f>ROW()</x:f>
        <x:v>20</x:v>
      </x:c>
      <x:c r="D20" s="16" t="s">
        <x:v>636</x:v>
      </x:c>
      <x:c r="F20" s="15"/>
      <x:c r="G20" s="217">
        <x:f>SUM(G18:G19)</x:f>
        <x:v>0</x:v>
      </x:c>
      <x:c r="H20" s="217">
        <x:f t="shared" ref="H20:L20" si="2">SUM(H18:H19)</x:f>
        <x:v>0</x:v>
      </x:c>
      <x:c r="I20" s="136">
        <x:f t="shared" si="2"/>
        <x:v>0</x:v>
      </x:c>
      <x:c r="J20" s="136">
        <x:f t="shared" si="2"/>
        <x:v>0</x:v>
      </x:c>
      <x:c r="K20" s="136">
        <x:f>SUM(K18:K19)</x:f>
        <x:v>0</x:v>
      </x:c>
      <x:c r="L20" s="136">
        <x:f t="shared" si="2"/>
        <x:v>0</x:v>
      </x:c>
      <x:c r="M20" s="136">
        <x:f>SUM(M18:M19)</x:f>
        <x:v>0</x:v>
      </x:c>
      <x:c r="O20" s="34" t="s">
        <x:v>819</x:v>
      </x:c>
    </x:row>
    <x:row r="21" spans="1:15" x14ac:dyDescent="0.35">
      <x:c r="A21" s="266" t="s">
        <x:v>665</x:v>
      </x:c>
    </x:row>
    <x:row r="22" spans="1:15" x14ac:dyDescent="0.35">
      <x:c r="N22" s="126"/>
    </x:row>
    <x:row r="23" spans="1:15" ht="21" x14ac:dyDescent="0.5">
      <x:c r="A23" s="238" t="s">
        <x:v>639</x:v>
      </x:c>
      <x:c r="N23" s="126"/>
    </x:row>
    <x:row r="24" spans="1:15" ht="104.5" x14ac:dyDescent="0.35">
      <x:c r="A24" s="23" t="s">
        <x:v>0</x:v>
      </x:c>
      <x:c r="B24" s="23" t="s">
        <x:v>1</x:v>
      </x:c>
      <x:c r="C24" s="23" t="s">
        <x:v>49</x:v>
      </x:c>
      <x:c r="D24" s="22" t="s">
        <x:v>630</x:v>
      </x:c>
      <x:c r="E24" s="22" t="s">
        <x:v>640</x:v>
      </x:c>
      <x:c r="F24" s="31" t="s">
        <x:v>628</x:v>
      </x:c>
      <x:c r="G24" s="31" t="s">
        <x:v>296</x:v>
      </x:c>
      <x:c r="H24" s="31" t="s">
        <x:v>297</x:v>
      </x:c>
      <x:c r="I24" s="143" t="s">
        <x:v>671</x:v>
      </x:c>
      <x:c r="J24" s="143" t="s">
        <x:v>673</x:v>
      </x:c>
      <x:c r="K24" s="143" t="s">
        <x:v>674</x:v>
      </x:c>
      <x:c r="L24" s="143" t="s">
        <x:v>675</x:v>
      </x:c>
      <x:c r="M24" s="143" t="s">
        <x:v>676</x:v>
      </x:c>
      <x:c r="N24" s="203" t="s">
        <x:v>802</x:v>
      </x:c>
    </x:row>
    <x:row r="25" spans="1:15" x14ac:dyDescent="0.35">
      <x:c r="A25" s="26" t="s">
        <x:v>639</x:v>
      </x:c>
      <x:c r="B25" s="114">
        <x:f>ROW()</x:f>
        <x:v>25</x:v>
      </x:c>
      <x:c r="C25" s="23"/>
      <x:c r="D25" s="139" t="s">
        <x:v>671</x:v>
      </x:c>
      <x:c r="E25" s="139" t="s">
        <x:v>669</x:v>
      </x:c>
      <x:c r="F25" s="140"/>
      <x:c r="G25" s="141"/>
      <x:c r="H25" s="142"/>
      <x:c r="I25" s="278"/>
      <x:c r="J25" s="278"/>
      <x:c r="K25" s="278"/>
      <x:c r="L25" s="278"/>
      <x:c r="M25" s="278"/>
      <x:c r="N25" s="118"/>
    </x:row>
    <x:row r="26" spans="1:15" x14ac:dyDescent="0.35">
      <x:c r="A26" s="26" t="s">
        <x:v>639</x:v>
      </x:c>
      <x:c r="B26" s="114">
        <x:f>ROW()</x:f>
        <x:v>26</x:v>
      </x:c>
      <x:c r="C26" s="23"/>
      <x:c r="D26" s="139" t="s">
        <x:v>671</x:v>
      </x:c>
      <x:c r="E26" s="139" t="s">
        <x:v>672</x:v>
      </x:c>
      <x:c r="F26" s="140"/>
      <x:c r="G26" s="141"/>
      <x:c r="H26" s="142"/>
      <x:c r="I26" s="278"/>
      <x:c r="J26" s="278"/>
      <x:c r="K26" s="278"/>
      <x:c r="L26" s="278"/>
      <x:c r="M26" s="278"/>
      <x:c r="N26" s="118"/>
    </x:row>
    <x:row r="27" spans="1:15" x14ac:dyDescent="0.35">
      <x:c r="A27" s="26" t="s">
        <x:v>639</x:v>
      </x:c>
      <x:c r="B27" s="114">
        <x:f>ROW()</x:f>
        <x:v>27</x:v>
      </x:c>
      <x:c r="C27" s="23"/>
      <x:c r="D27" s="166"/>
      <x:c r="E27" s="166"/>
      <x:c r="F27" s="239" t="s">
        <x:v>171</x:v>
      </x:c>
      <x:c r="G27" s="165">
        <x:f>SUM(I27:M27)</x:f>
        <x:v>0</x:v>
      </x:c>
      <x:c r="H27" s="164"/>
      <x:c r="I27" s="162"/>
      <x:c r="J27" s="162"/>
      <x:c r="K27" s="162"/>
      <x:c r="L27" s="162"/>
      <x:c r="M27" s="162"/>
      <x:c r="N27" s="118"/>
    </x:row>
    <x:row r="28" spans="1:15" x14ac:dyDescent="0.35">
      <x:c r="A28" s="26" t="s">
        <x:v>639</x:v>
      </x:c>
      <x:c r="B28" s="114">
        <x:f>ROW()</x:f>
        <x:v>28</x:v>
      </x:c>
      <x:c r="C28" s="23"/>
      <x:c r="D28" s="166"/>
      <x:c r="E28" s="166"/>
      <x:c r="F28" s="239" t="s">
        <x:v>171</x:v>
      </x:c>
      <x:c r="G28" s="165">
        <x:f>SUM(I28:M28)</x:f>
        <x:v>0</x:v>
      </x:c>
      <x:c r="H28" s="162"/>
      <x:c r="I28" s="162"/>
      <x:c r="J28" s="162"/>
      <x:c r="K28" s="162"/>
      <x:c r="L28" s="162"/>
      <x:c r="M28" s="162"/>
      <x:c r="N28" s="118"/>
    </x:row>
    <x:row r="29" spans="1:15" x14ac:dyDescent="0.35">
      <x:c r="A29" s="26" t="s">
        <x:v>639</x:v>
      </x:c>
      <x:c r="B29" s="114">
        <x:f>ROW()</x:f>
        <x:v>29</x:v>
      </x:c>
      <x:c r="C29" s="23"/>
      <x:c r="D29" s="166"/>
      <x:c r="E29" s="166"/>
      <x:c r="F29" s="239" t="s">
        <x:v>171</x:v>
      </x:c>
      <x:c r="G29" s="165">
        <x:f t="shared" ref="G29:G34" si="3">SUM(I29:M29)</x:f>
        <x:v>0</x:v>
      </x:c>
      <x:c r="H29" s="162"/>
      <x:c r="I29" s="162"/>
      <x:c r="J29" s="162"/>
      <x:c r="K29" s="162"/>
      <x:c r="L29" s="162"/>
      <x:c r="M29" s="162"/>
      <x:c r="N29" s="118"/>
    </x:row>
    <x:row r="30" spans="1:15" x14ac:dyDescent="0.35">
      <x:c r="A30" s="26" t="s">
        <x:v>639</x:v>
      </x:c>
      <x:c r="B30" s="114">
        <x:f>ROW()</x:f>
        <x:v>30</x:v>
      </x:c>
      <x:c r="C30" s="23"/>
      <x:c r="D30" s="166"/>
      <x:c r="E30" s="166"/>
      <x:c r="F30" s="239" t="s">
        <x:v>171</x:v>
      </x:c>
      <x:c r="G30" s="165">
        <x:f>SUM(I30:M30)</x:f>
        <x:v>0</x:v>
      </x:c>
      <x:c r="H30" s="138"/>
      <x:c r="I30" s="162"/>
      <x:c r="J30" s="162"/>
      <x:c r="K30" s="188"/>
      <x:c r="L30" s="188"/>
      <x:c r="M30" s="188"/>
      <x:c r="N30" s="118"/>
    </x:row>
    <x:row r="31" spans="1:15" x14ac:dyDescent="0.35">
      <x:c r="A31" s="26" t="s">
        <x:v>639</x:v>
      </x:c>
      <x:c r="B31" s="114">
        <x:f>ROW()</x:f>
        <x:v>31</x:v>
      </x:c>
      <x:c r="C31" s="23"/>
      <x:c r="D31" s="166"/>
      <x:c r="E31" s="166"/>
      <x:c r="F31" s="239" t="s">
        <x:v>171</x:v>
      </x:c>
      <x:c r="G31" s="165">
        <x:f>SUM(I31:M31)</x:f>
        <x:v>0</x:v>
      </x:c>
      <x:c r="H31" s="138"/>
      <x:c r="I31" s="162"/>
      <x:c r="J31" s="162"/>
      <x:c r="K31" s="188"/>
      <x:c r="L31" s="188"/>
      <x:c r="M31" s="188"/>
      <x:c r="N31" s="118"/>
    </x:row>
    <x:row r="32" spans="1:15" x14ac:dyDescent="0.35">
      <x:c r="A32" s="26" t="s">
        <x:v>639</x:v>
      </x:c>
      <x:c r="B32" s="114">
        <x:f>ROW()</x:f>
        <x:v>32</x:v>
      </x:c>
      <x:c r="C32" s="23"/>
      <x:c r="D32" s="166"/>
      <x:c r="E32" s="166"/>
      <x:c r="F32" s="239" t="s">
        <x:v>171</x:v>
      </x:c>
      <x:c r="G32" s="165">
        <x:f>SUM(I32:M32)</x:f>
        <x:v>0</x:v>
      </x:c>
      <x:c r="H32" s="138"/>
      <x:c r="I32" s="162"/>
      <x:c r="J32" s="162"/>
      <x:c r="K32" s="188"/>
      <x:c r="L32" s="188"/>
      <x:c r="M32" s="188"/>
      <x:c r="N32" s="118"/>
    </x:row>
    <x:row r="33" spans="1:15" x14ac:dyDescent="0.35">
      <x:c r="A33" s="26" t="s">
        <x:v>639</x:v>
      </x:c>
      <x:c r="B33" s="114">
        <x:f>ROW()</x:f>
        <x:v>33</x:v>
      </x:c>
      <x:c r="C33" s="23"/>
      <x:c r="D33" s="166"/>
      <x:c r="E33" s="166"/>
      <x:c r="F33" s="239" t="s">
        <x:v>171</x:v>
      </x:c>
      <x:c r="G33" s="165">
        <x:f>SUM(I33:M33)</x:f>
        <x:v>0</x:v>
      </x:c>
      <x:c r="H33" s="138"/>
      <x:c r="I33" s="162"/>
      <x:c r="J33" s="162"/>
      <x:c r="K33" s="188"/>
      <x:c r="L33" s="188"/>
      <x:c r="M33" s="188"/>
      <x:c r="N33" s="118"/>
    </x:row>
    <x:row r="34" spans="1:15" x14ac:dyDescent="0.35">
      <x:c r="A34" s="26" t="s">
        <x:v>639</x:v>
      </x:c>
      <x:c r="B34" s="114">
        <x:f>ROW()</x:f>
        <x:v>34</x:v>
      </x:c>
      <x:c r="C34" s="23"/>
      <x:c r="D34" s="166"/>
      <x:c r="E34" s="166"/>
      <x:c r="F34" s="239" t="s">
        <x:v>171</x:v>
      </x:c>
      <x:c r="G34" s="165">
        <x:f t="shared" si="3"/>
        <x:v>0</x:v>
      </x:c>
      <x:c r="H34" s="138"/>
      <x:c r="I34" s="188"/>
      <x:c r="J34" s="188"/>
      <x:c r="K34" s="188"/>
      <x:c r="L34" s="188"/>
      <x:c r="M34" s="188"/>
      <x:c r="N34" s="118"/>
    </x:row>
    <x:row r="35" spans="1:15" x14ac:dyDescent="0.35">
      <x:c r="A35" s="26" t="s">
        <x:v>639</x:v>
      </x:c>
      <x:c r="B35" s="114">
        <x:f>ROW()</x:f>
        <x:v>35</x:v>
      </x:c>
      <x:c r="C35" s="23"/>
      <x:c r="D35" s="166"/>
      <x:c r="E35" s="166"/>
      <x:c r="F35" s="239" t="s">
        <x:v>171</x:v>
      </x:c>
      <x:c r="G35" s="165">
        <x:f t="shared" ref="G35" si="4">SUM(I35:M35)</x:f>
        <x:v>0</x:v>
      </x:c>
      <x:c r="H35" s="162"/>
      <x:c r="I35" s="188"/>
      <x:c r="J35" s="188"/>
      <x:c r="K35" s="162"/>
      <x:c r="L35" s="162"/>
      <x:c r="M35" s="162"/>
      <x:c r="N35" s="118"/>
    </x:row>
    <x:row r="36" spans="1:15" x14ac:dyDescent="0.35">
      <x:c r="A36" s="26" t="s">
        <x:v>639</x:v>
      </x:c>
      <x:c r="B36" s="114">
        <x:f>ROW()</x:f>
        <x:v>36</x:v>
      </x:c>
      <x:c r="C36" s="23"/>
      <x:c r="D36" s="166"/>
      <x:c r="E36" s="166"/>
      <x:c r="F36" s="239" t="s">
        <x:v>171</x:v>
      </x:c>
      <x:c r="G36" s="165">
        <x:f>SUM(I36:M36)</x:f>
        <x:v>0</x:v>
      </x:c>
      <x:c r="H36" s="162"/>
      <x:c r="I36" s="188"/>
      <x:c r="J36" s="188"/>
      <x:c r="K36" s="162"/>
      <x:c r="L36" s="162"/>
      <x:c r="M36" s="162"/>
      <x:c r="N36" s="118"/>
    </x:row>
    <x:row r="37" spans="1:15" x14ac:dyDescent="0.35">
      <x:c r="A37" s="26" t="s">
        <x:v>639</x:v>
      </x:c>
      <x:c r="B37" s="114">
        <x:f>ROW()</x:f>
        <x:v>37</x:v>
      </x:c>
      <x:c r="C37" s="23"/>
      <x:c r="D37" s="166"/>
      <x:c r="E37" s="166"/>
      <x:c r="F37" s="239" t="s">
        <x:v>171</x:v>
      </x:c>
      <x:c r="G37" s="165">
        <x:f>SUM(I37:M37)</x:f>
        <x:v>0</x:v>
      </x:c>
      <x:c r="H37" s="162"/>
      <x:c r="I37" s="188"/>
      <x:c r="J37" s="188"/>
      <x:c r="K37" s="162"/>
      <x:c r="L37" s="162"/>
      <x:c r="M37" s="162"/>
      <x:c r="N37" s="118"/>
    </x:row>
    <x:row r="38" spans="1:15" s="16" customFormat="1" x14ac:dyDescent="0.35">
      <x:c r="A38" s="26" t="s">
        <x:v>639</x:v>
      </x:c>
      <x:c r="B38" s="114">
        <x:f>ROW()</x:f>
        <x:v>38</x:v>
      </x:c>
      <x:c r="C38" s="23"/>
      <x:c r="D38" s="166"/>
      <x:c r="E38" s="166"/>
      <x:c r="F38" s="239" t="s">
        <x:v>171</x:v>
      </x:c>
      <x:c r="G38" s="165">
        <x:f>SUM(I38:M38)</x:f>
        <x:v>0</x:v>
      </x:c>
      <x:c r="H38" s="162"/>
      <x:c r="I38" s="188"/>
      <x:c r="J38" s="188"/>
      <x:c r="K38" s="162"/>
      <x:c r="L38" s="162"/>
      <x:c r="M38" s="162"/>
      <x:c r="N38" s="194"/>
      <x:c r="O38" s="234"/>
    </x:row>
    <x:row r="39" spans="1:15" x14ac:dyDescent="0.35">
      <x:c r="A39" s="26" t="s">
        <x:v>639</x:v>
      </x:c>
      <x:c r="B39" s="114">
        <x:f>ROW()</x:f>
        <x:v>39</x:v>
      </x:c>
      <x:c r="D39" s="16" t="s">
        <x:v>634</x:v>
      </x:c>
      <x:c r="F39" s="127"/>
      <x:c r="G39" s="163">
        <x:f>SUMIF($F$27:$F$38,"Standard",G$27:G$38)</x:f>
        <x:v>0</x:v>
      </x:c>
      <x:c r="H39" s="163">
        <x:f t="shared" ref="H39:J39" si="5">SUMIF($F$27:$F$38,"Standard",H$27:H$38)</x:f>
        <x:v>0</x:v>
      </x:c>
      <x:c r="I39" s="163">
        <x:f>SUMIF($F$27:$F$38,"Standard",I$27:I$38)</x:f>
        <x:v>0</x:v>
      </x:c>
      <x:c r="J39" s="163">
        <x:f t="shared" si="5"/>
        <x:v>0</x:v>
      </x:c>
      <x:c r="K39" s="163">
        <x:f>SUMIF($F$27:$F$38,"Standard",K$27:K$38)</x:f>
        <x:v>0</x:v>
      </x:c>
      <x:c r="L39" s="163">
        <x:f>SUMIF($F$27:$F$38,"Standard",L$27:L$38)</x:f>
        <x:v>0</x:v>
      </x:c>
      <x:c r="M39" s="163">
        <x:f>SUMIF($F$27:$F$38,"Standard",M$27:M$38)</x:f>
        <x:v>0</x:v>
      </x:c>
      <x:c r="N39" s="118"/>
    </x:row>
    <x:row r="40" spans="1:15" ht="15" thickBot="1" x14ac:dyDescent="0.4">
      <x:c r="A40" s="26" t="s">
        <x:v>639</x:v>
      </x:c>
      <x:c r="B40" s="114">
        <x:f>ROW()</x:f>
        <x:v>40</x:v>
      </x:c>
      <x:c r="D40" s="16" t="s">
        <x:v>635</x:v>
      </x:c>
      <x:c r="F40" s="127"/>
      <x:c r="G40" s="163">
        <x:f>SUMIF($F$27:$F$38,"Non-standard",G$27:G$38)</x:f>
        <x:v>0</x:v>
      </x:c>
      <x:c r="H40" s="163">
        <x:f t="shared" ref="H40:J40" si="6">SUMIF($F$27:$F$38,"Non-standard",H$27:H$38)</x:f>
        <x:v>0</x:v>
      </x:c>
      <x:c r="I40" s="163">
        <x:f>SUMIF($F$27:$F$38,"Non-standard",I$27:I$38)</x:f>
        <x:v>0</x:v>
      </x:c>
      <x:c r="J40" s="163">
        <x:f t="shared" si="6"/>
        <x:v>0</x:v>
      </x:c>
      <x:c r="K40" s="163">
        <x:f>SUMIF($F$27:$F$38,"Non-standard",K$27:K$38)</x:f>
        <x:v>0</x:v>
      </x:c>
      <x:c r="L40" s="163">
        <x:f>SUMIF($F$27:$F$38,"Non-standard",L$27:L$38)</x:f>
        <x:v>0</x:v>
      </x:c>
      <x:c r="M40" s="163">
        <x:f>SUMIF($F$27:$F$38,"Non-standard",M$27:M$38)</x:f>
        <x:v>0</x:v>
      </x:c>
      <x:c r="N40" s="118"/>
    </x:row>
    <x:row r="41" spans="1:15" ht="15" thickBot="1" x14ac:dyDescent="0.4">
      <x:c r="A41" s="26" t="s">
        <x:v>639</x:v>
      </x:c>
      <x:c r="B41" s="114">
        <x:f>ROW()</x:f>
        <x:v>41</x:v>
      </x:c>
      <x:c r="D41" s="16" t="s">
        <x:v>636</x:v>
      </x:c>
      <x:c r="F41" s="127"/>
      <x:c r="G41" s="220">
        <x:f>SUM(G39:G40)</x:f>
        <x:v>0</x:v>
      </x:c>
      <x:c r="H41" s="220">
        <x:f>SUM(H39:H40)</x:f>
        <x:v>0</x:v>
      </x:c>
      <x:c r="I41" s="163">
        <x:f t="shared" ref="I41:L41" si="7">SUM(I39:I40)</x:f>
        <x:v>0</x:v>
      </x:c>
      <x:c r="J41" s="163">
        <x:f t="shared" si="7"/>
        <x:v>0</x:v>
      </x:c>
      <x:c r="K41" s="163">
        <x:f>SUM(K39:K40)</x:f>
        <x:v>0</x:v>
      </x:c>
      <x:c r="L41" s="163">
        <x:f t="shared" si="7"/>
        <x:v>0</x:v>
      </x:c>
      <x:c r="M41" s="163">
        <x:f t="shared" ref="M41" si="8">SUM(M39:M40)</x:f>
        <x:v>0</x:v>
      </x:c>
      <x:c r="N41" s="118"/>
    </x:row>
    <x:row r="42" spans="1:15" x14ac:dyDescent="0.35">
      <x:c r="A42" s="35" t="s">
        <x:v>637</x:v>
      </x:c>
    </x:row>
  </x:sheetData>
  <x:phoneticPr fontId="15" type="noConversion"/>
  <x:pageMargins left="0.25" right="0.25" top="0.75" bottom="0.75" header="0.3" footer="0.3"/>
  <x:pageSetup paperSize="9" scale="44" fitToHeight="0" orientation="landscape" r:id="rId1"/>
  <x:colBreaks count="1" manualBreakCount="1">
    <x:brk id="14" max="1048575" man="1"/>
  </x:colBreaks>
  <x:tableParts count="2">
    <x:tablePart r:id="rId2"/>
    <x:tablePart r:id="rId3"/>
  </x:tableParts>
  <x:extLst>
    <x:ext xmlns:x14="http://schemas.microsoft.com/office/spreadsheetml/2009/9/main" uri="{CCE6A557-97BC-4b89-ADB6-D9C93CAAB3DF}">
      <x14:dataValidations xmlns:xm="http://schemas.microsoft.com/office/excel/2006/main" count="1">
        <x14:dataValidation type="list" allowBlank="1" showInputMessage="1" showErrorMessage="1" xr:uid="{5E7EEF14-7148-4FAD-B199-64B12BBF6B0C}">
          <x14:formula1>
            <xm:f>'Drop downs'!$R$15:$R$17</xm:f>
          </x14:formula1>
          <xm:sqref>F4:F17 F25:F41</xm:sqref>
        </x14:dataValidation>
      </x14:dataValidations>
    </x:ext>
  </x:extLst>
</x:worksheet>
</file>

<file path=xl/worksheets/sheet17.xml><?xml version="1.0" encoding="utf-8"?>
<x:worksheet xmlns:x14="http://schemas.microsoft.com/office/spreadsheetml/2009/9/main" xmlns:xm="http://schemas.microsoft.com/office/exce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A27CFD0-98D2-4636-91AB-EA8767A71466}" mc:Ignorable="x14ac xr xr2 xr3">
  <x:sheetPr codeName="Sheet14">
    <x:tabColor theme="5" tint="-0.499984740745262"/>
    <x:pageSetUpPr fitToPage="1"/>
  </x:sheetPr>
  <x:dimension ref="A1:K31"/>
  <x:sheetViews>
    <x:sheetView showGridLines="0" view="pageBreakPreview" zoomScale="85" zoomScaleNormal="100" zoomScaleSheetLayoutView="85" workbookViewId="0">
      <x:selection activeCell="E28" sqref="E28"/>
    </x:sheetView>
  </x:sheetViews>
  <x:sheetFormatPr defaultRowHeight="14.5" x14ac:dyDescent="0.35"/>
  <x:cols>
    <x:col min="1" max="1" width="18.7265625" customWidth="1"/>
    <x:col min="2" max="2" width="9.1796875" customWidth="1"/>
    <x:col min="3" max="3" width="12.26953125" customWidth="1"/>
    <x:col min="4" max="4" width="21.54296875" customWidth="1"/>
    <x:col min="5" max="5" width="30.54296875" customWidth="1"/>
    <x:col min="6" max="6" width="24.453125" customWidth="1"/>
    <x:col min="7" max="7" width="14.7265625" customWidth="1"/>
    <x:col min="8" max="8" width="20.81640625" customWidth="1"/>
    <x:col min="9" max="9" width="17.26953125" customWidth="1"/>
    <x:col min="10" max="10" width="27.54296875" customWidth="1"/>
    <x:col min="11" max="11" width="19.1796875" customWidth="1"/>
  </x:cols>
  <x:sheetData>
    <x:row r="1" spans="1:11" ht="23.5" customHeight="1" thickBot="1" x14ac:dyDescent="0.4">
      <x:c r="A1" s="1" t="s">
        <x:v>298</x:v>
      </x:c>
      <x:c r="J1" s="199" t="s">
        <x:v>783</x:v>
      </x:c>
      <x:c r="K1" s="195"/>
    </x:row>
    <x:row r="2" spans="1:11" ht="21" x14ac:dyDescent="0.5">
      <x:c r="A2" s="238" t="s">
        <x:v>337</x:v>
      </x:c>
    </x:row>
    <x:row r="3" spans="1:11" ht="43.5" customHeight="1" x14ac:dyDescent="0.35">
      <x:c r="A3" s="23" t="s">
        <x:v>0</x:v>
      </x:c>
      <x:c r="B3" s="23" t="s">
        <x:v>1</x:v>
      </x:c>
      <x:c r="C3" s="23" t="s">
        <x:v>49</x:v>
      </x:c>
      <x:c r="D3" s="22" t="s">
        <x:v>624</x:v>
      </x:c>
      <x:c r="E3" s="22" t="s">
        <x:v>625</x:v>
      </x:c>
      <x:c r="F3" s="22" t="s">
        <x:v>595</x:v>
      </x:c>
      <x:c r="G3" s="22" t="s">
        <x:v>626</x:v>
      </x:c>
      <x:c r="H3" s="31" t="s">
        <x:v>301</x:v>
      </x:c>
      <x:c r="I3" s="31" t="s">
        <x:v>302</x:v>
      </x:c>
      <x:c r="J3" s="31" t="s">
        <x:v>303</x:v>
      </x:c>
      <x:c r="K3" s="31" t="s">
        <x:v>726</x:v>
      </x:c>
    </x:row>
    <x:row r="4" spans="1:11" x14ac:dyDescent="0.35">
      <x:c r="A4" s="26" t="s">
        <x:v>337</x:v>
      </x:c>
      <x:c r="B4">
        <x:f>ROW()</x:f>
        <x:v>4</x:v>
      </x:c>
      <x:c r="D4" t="s">
        <x:v>585</x:v>
      </x:c>
      <x:c r="E4" t="s">
        <x:v>590</x:v>
      </x:c>
      <x:c r="F4" t="s">
        <x:v>596</x:v>
      </x:c>
      <x:c r="G4" t="s">
        <x:v>299</x:v>
      </x:c>
      <x:c r="H4" s="95"/>
      <x:c r="I4" s="95"/>
      <x:c r="J4" s="97">
        <x:f>I4-H4</x:f>
        <x:v>0</x:v>
      </x:c>
      <x:c r="K4" s="95" t="s">
        <x:v>171</x:v>
      </x:c>
    </x:row>
    <x:row r="5" spans="1:11" x14ac:dyDescent="0.35">
      <x:c r="A5" s="26" t="s">
        <x:v>337</x:v>
      </x:c>
      <x:c r="B5">
        <x:f>ROW()</x:f>
        <x:v>5</x:v>
      </x:c>
      <x:c r="D5" t="s">
        <x:v>585</x:v>
      </x:c>
      <x:c r="E5" t="s">
        <x:v>590</x:v>
      </x:c>
      <x:c r="F5" t="s">
        <x:v>597</x:v>
      </x:c>
      <x:c r="G5" t="s">
        <x:v>299</x:v>
      </x:c>
      <x:c r="H5" s="95"/>
      <x:c r="I5" s="95"/>
      <x:c r="J5" s="97">
        <x:f>I5-H5</x:f>
        <x:v>0</x:v>
      </x:c>
      <x:c r="K5" s="95" t="s">
        <x:v>171</x:v>
      </x:c>
    </x:row>
    <x:row r="6" spans="1:11" x14ac:dyDescent="0.35">
      <x:c r="A6" s="26" t="s">
        <x:v>337</x:v>
      </x:c>
      <x:c r="B6">
        <x:f>ROW()</x:f>
        <x:v>6</x:v>
      </x:c>
      <x:c r="D6" t="s">
        <x:v>585</x:v>
      </x:c>
      <x:c r="E6" t="s">
        <x:v>590</x:v>
      </x:c>
      <x:c r="F6" t="s">
        <x:v>598</x:v>
      </x:c>
      <x:c r="G6" t="s">
        <x:v>299</x:v>
      </x:c>
      <x:c r="H6" s="95"/>
      <x:c r="I6" s="95"/>
      <x:c r="J6" s="97">
        <x:f t="shared" ref="J6:J26" si="0">I6-H6</x:f>
        <x:v>0</x:v>
      </x:c>
      <x:c r="K6" s="95" t="s">
        <x:v>171</x:v>
      </x:c>
    </x:row>
    <x:row r="7" spans="1:11" x14ac:dyDescent="0.35">
      <x:c r="A7" s="26" t="s">
        <x:v>337</x:v>
      </x:c>
      <x:c r="B7">
        <x:f>ROW()</x:f>
        <x:v>7</x:v>
      </x:c>
      <x:c r="D7" t="s">
        <x:v>585</x:v>
      </x:c>
      <x:c r="E7" t="s">
        <x:v>591</x:v>
      </x:c>
      <x:c r="F7" t="s">
        <x:v>599</x:v>
      </x:c>
      <x:c r="G7" t="s">
        <x:v>299</x:v>
      </x:c>
      <x:c r="H7" s="95"/>
      <x:c r="I7" s="95"/>
      <x:c r="J7" s="97">
        <x:f>I7-H7</x:f>
        <x:v>0</x:v>
      </x:c>
      <x:c r="K7" s="95" t="s">
        <x:v>171</x:v>
      </x:c>
    </x:row>
    <x:row r="8" spans="1:11" x14ac:dyDescent="0.35">
      <x:c r="A8" s="26" t="s">
        <x:v>337</x:v>
      </x:c>
      <x:c r="B8">
        <x:f>ROW()</x:f>
        <x:v>8</x:v>
      </x:c>
      <x:c r="D8" t="s">
        <x:v>585</x:v>
      </x:c>
      <x:c r="E8" t="s">
        <x:v>591</x:v>
      </x:c>
      <x:c r="F8" t="s">
        <x:v>600</x:v>
      </x:c>
      <x:c r="G8" t="s">
        <x:v>299</x:v>
      </x:c>
      <x:c r="H8" s="95"/>
      <x:c r="I8" s="95"/>
      <x:c r="J8" s="97">
        <x:f>I8-H8</x:f>
        <x:v>0</x:v>
      </x:c>
      <x:c r="K8" s="95" t="s">
        <x:v>171</x:v>
      </x:c>
    </x:row>
    <x:row r="9" spans="1:11" x14ac:dyDescent="0.35">
      <x:c r="A9" s="26" t="s">
        <x:v>337</x:v>
      </x:c>
      <x:c r="B9">
        <x:f>ROW()</x:f>
        <x:v>9</x:v>
      </x:c>
      <x:c r="D9" t="s">
        <x:v>585</x:v>
      </x:c>
      <x:c r="E9" t="s">
        <x:v>591</x:v>
      </x:c>
      <x:c r="F9" t="s">
        <x:v>601</x:v>
      </x:c>
      <x:c r="G9" t="s">
        <x:v>299</x:v>
      </x:c>
      <x:c r="H9" s="95"/>
      <x:c r="I9" s="95"/>
      <x:c r="J9" s="97">
        <x:f t="shared" si="0"/>
        <x:v>0</x:v>
      </x:c>
      <x:c r="K9" s="95" t="s">
        <x:v>171</x:v>
      </x:c>
    </x:row>
    <x:row r="10" spans="1:11" x14ac:dyDescent="0.35">
      <x:c r="A10" s="26" t="s">
        <x:v>337</x:v>
      </x:c>
      <x:c r="B10">
        <x:f>ROW()</x:f>
        <x:v>10</x:v>
      </x:c>
      <x:c r="D10" t="s">
        <x:v>585</x:v>
      </x:c>
      <x:c r="E10" t="s">
        <x:v>129</x:v>
      </x:c>
      <x:c r="F10" t="s">
        <x:v>602</x:v>
      </x:c>
      <x:c r="G10" t="s">
        <x:v>300</x:v>
      </x:c>
      <x:c r="H10" s="95"/>
      <x:c r="I10" s="95"/>
      <x:c r="J10" s="97">
        <x:f t="shared" si="0"/>
        <x:v>0</x:v>
      </x:c>
      <x:c r="K10" s="95" t="s">
        <x:v>171</x:v>
      </x:c>
    </x:row>
    <x:row r="11" spans="1:11" x14ac:dyDescent="0.35">
      <x:c r="A11" s="26" t="s">
        <x:v>337</x:v>
      </x:c>
      <x:c r="B11">
        <x:f>ROW()</x:f>
        <x:v>11</x:v>
      </x:c>
      <x:c r="D11" t="s">
        <x:v>585</x:v>
      </x:c>
      <x:c r="E11" t="s">
        <x:v>592</x:v>
      </x:c>
      <x:c r="F11" t="s">
        <x:v>603</x:v>
      </x:c>
      <x:c r="G11" t="s">
        <x:v>300</x:v>
      </x:c>
      <x:c r="H11" s="95"/>
      <x:c r="I11" s="95"/>
      <x:c r="J11" s="97">
        <x:f t="shared" si="0"/>
        <x:v>0</x:v>
      </x:c>
      <x:c r="K11" s="95" t="s">
        <x:v>171</x:v>
      </x:c>
    </x:row>
    <x:row r="12" spans="1:11" x14ac:dyDescent="0.35">
      <x:c r="A12" s="26" t="s">
        <x:v>337</x:v>
      </x:c>
      <x:c r="B12">
        <x:f>ROW()</x:f>
        <x:v>12</x:v>
      </x:c>
      <x:c r="D12" t="s">
        <x:v>585</x:v>
      </x:c>
      <x:c r="E12" t="s">
        <x:v>130</x:v>
      </x:c>
      <x:c r="F12" t="s">
        <x:v>604</x:v>
      </x:c>
      <x:c r="G12" t="s">
        <x:v>300</x:v>
      </x:c>
      <x:c r="H12" s="95"/>
      <x:c r="I12" s="95"/>
      <x:c r="J12" s="97">
        <x:f t="shared" si="0"/>
        <x:v>0</x:v>
      </x:c>
      <x:c r="K12" s="95" t="s">
        <x:v>171</x:v>
      </x:c>
    </x:row>
    <x:row r="13" spans="1:11" x14ac:dyDescent="0.35">
      <x:c r="A13" s="26" t="s">
        <x:v>337</x:v>
      </x:c>
      <x:c r="B13">
        <x:f>ROW()</x:f>
        <x:v>13</x:v>
      </x:c>
      <x:c r="D13" t="s">
        <x:v>586</x:v>
      </x:c>
      <x:c r="E13" t="s">
        <x:v>590</x:v>
      </x:c>
      <x:c r="F13" t="s">
        <x:v>605</x:v>
      </x:c>
      <x:c r="G13" t="s">
        <x:v>299</x:v>
      </x:c>
      <x:c r="H13" s="95"/>
      <x:c r="I13" s="95"/>
      <x:c r="J13" s="97">
        <x:f>I13-H13</x:f>
        <x:v>0</x:v>
      </x:c>
      <x:c r="K13" s="95" t="s">
        <x:v>171</x:v>
      </x:c>
    </x:row>
    <x:row r="14" spans="1:11" x14ac:dyDescent="0.35">
      <x:c r="A14" s="26" t="s">
        <x:v>337</x:v>
      </x:c>
      <x:c r="B14">
        <x:f>ROW()</x:f>
        <x:v>14</x:v>
      </x:c>
      <x:c r="D14" t="s">
        <x:v>586</x:v>
      </x:c>
      <x:c r="E14" t="s">
        <x:v>590</x:v>
      </x:c>
      <x:c r="F14" t="s">
        <x:v>606</x:v>
      </x:c>
      <x:c r="G14" t="s">
        <x:v>299</x:v>
      </x:c>
      <x:c r="H14" s="95"/>
      <x:c r="I14" s="95"/>
      <x:c r="J14" s="97">
        <x:f>I14-H14</x:f>
        <x:v>0</x:v>
      </x:c>
      <x:c r="K14" s="95" t="s">
        <x:v>171</x:v>
      </x:c>
    </x:row>
    <x:row r="15" spans="1:11" x14ac:dyDescent="0.35">
      <x:c r="A15" s="26" t="s">
        <x:v>337</x:v>
      </x:c>
      <x:c r="B15">
        <x:f>ROW()</x:f>
        <x:v>15</x:v>
      </x:c>
      <x:c r="D15" t="s">
        <x:v>586</x:v>
      </x:c>
      <x:c r="E15" t="s">
        <x:v>590</x:v>
      </x:c>
      <x:c r="F15" t="s">
        <x:v>607</x:v>
      </x:c>
      <x:c r="G15" t="s">
        <x:v>299</x:v>
      </x:c>
      <x:c r="H15" s="95"/>
      <x:c r="I15" s="95"/>
      <x:c r="J15" s="97">
        <x:f t="shared" si="0"/>
        <x:v>0</x:v>
      </x:c>
      <x:c r="K15" s="95" t="s">
        <x:v>171</x:v>
      </x:c>
    </x:row>
    <x:row r="16" spans="1:11" x14ac:dyDescent="0.35">
      <x:c r="A16" s="26" t="s">
        <x:v>337</x:v>
      </x:c>
      <x:c r="B16">
        <x:f>ROW()</x:f>
        <x:v>16</x:v>
      </x:c>
      <x:c r="D16" t="s">
        <x:v>586</x:v>
      </x:c>
      <x:c r="E16" t="s">
        <x:v>591</x:v>
      </x:c>
      <x:c r="F16" t="s">
        <x:v>608</x:v>
      </x:c>
      <x:c r="G16" t="s">
        <x:v>299</x:v>
      </x:c>
      <x:c r="H16" s="95"/>
      <x:c r="I16" s="95"/>
      <x:c r="J16" s="97">
        <x:f>I16-H16</x:f>
        <x:v>0</x:v>
      </x:c>
      <x:c r="K16" s="95" t="s">
        <x:v>171</x:v>
      </x:c>
    </x:row>
    <x:row r="17" spans="1:11" x14ac:dyDescent="0.35">
      <x:c r="A17" s="26" t="s">
        <x:v>337</x:v>
      </x:c>
      <x:c r="B17">
        <x:f>ROW()</x:f>
        <x:v>17</x:v>
      </x:c>
      <x:c r="D17" t="s">
        <x:v>586</x:v>
      </x:c>
      <x:c r="E17" t="s">
        <x:v>591</x:v>
      </x:c>
      <x:c r="F17" t="s">
        <x:v>609</x:v>
      </x:c>
      <x:c r="G17" t="s">
        <x:v>299</x:v>
      </x:c>
      <x:c r="H17" s="95"/>
      <x:c r="I17" s="95"/>
      <x:c r="J17" s="97">
        <x:f>I17-H17</x:f>
        <x:v>0</x:v>
      </x:c>
      <x:c r="K17" s="95" t="s">
        <x:v>171</x:v>
      </x:c>
    </x:row>
    <x:row r="18" spans="1:11" x14ac:dyDescent="0.35">
      <x:c r="A18" s="26" t="s">
        <x:v>337</x:v>
      </x:c>
      <x:c r="B18">
        <x:f>ROW()</x:f>
        <x:v>18</x:v>
      </x:c>
      <x:c r="D18" t="s">
        <x:v>586</x:v>
      </x:c>
      <x:c r="E18" t="s">
        <x:v>591</x:v>
      </x:c>
      <x:c r="F18" t="s">
        <x:v>610</x:v>
      </x:c>
      <x:c r="G18" t="s">
        <x:v>299</x:v>
      </x:c>
      <x:c r="H18" s="95"/>
      <x:c r="I18" s="95"/>
      <x:c r="J18" s="97">
        <x:f t="shared" si="0"/>
        <x:v>0</x:v>
      </x:c>
      <x:c r="K18" s="95" t="s">
        <x:v>171</x:v>
      </x:c>
    </x:row>
    <x:row r="19" spans="1:11" x14ac:dyDescent="0.35">
      <x:c r="A19" s="26" t="s">
        <x:v>337</x:v>
      </x:c>
      <x:c r="B19">
        <x:f>ROW()</x:f>
        <x:v>19</x:v>
      </x:c>
      <x:c r="D19" t="s">
        <x:v>586</x:v>
      </x:c>
      <x:c r="E19" t="s">
        <x:v>129</x:v>
      </x:c>
      <x:c r="F19" t="s">
        <x:v>611</x:v>
      </x:c>
      <x:c r="G19" t="s">
        <x:v>300</x:v>
      </x:c>
      <x:c r="H19" s="95"/>
      <x:c r="I19" s="95"/>
      <x:c r="J19" s="97">
        <x:f t="shared" si="0"/>
        <x:v>0</x:v>
      </x:c>
      <x:c r="K19" s="95" t="s">
        <x:v>171</x:v>
      </x:c>
    </x:row>
    <x:row r="20" spans="1:11" x14ac:dyDescent="0.35">
      <x:c r="A20" s="26" t="s">
        <x:v>337</x:v>
      </x:c>
      <x:c r="B20">
        <x:f>ROW()</x:f>
        <x:v>20</x:v>
      </x:c>
      <x:c r="D20" t="s">
        <x:v>586</x:v>
      </x:c>
      <x:c r="E20" t="s">
        <x:v>592</x:v>
      </x:c>
      <x:c r="F20" t="s">
        <x:v>612</x:v>
      </x:c>
      <x:c r="G20" t="s">
        <x:v>300</x:v>
      </x:c>
      <x:c r="H20" s="95"/>
      <x:c r="I20" s="95"/>
      <x:c r="J20" s="97">
        <x:f t="shared" si="0"/>
        <x:v>0</x:v>
      </x:c>
      <x:c r="K20" s="95" t="s">
        <x:v>171</x:v>
      </x:c>
    </x:row>
    <x:row r="21" spans="1:11" x14ac:dyDescent="0.35">
      <x:c r="A21" s="26" t="s">
        <x:v>337</x:v>
      </x:c>
      <x:c r="B21">
        <x:f>ROW()</x:f>
        <x:v>21</x:v>
      </x:c>
      <x:c r="D21" t="s">
        <x:v>586</x:v>
      </x:c>
      <x:c r="E21" t="s">
        <x:v>130</x:v>
      </x:c>
      <x:c r="F21" t="s">
        <x:v>613</x:v>
      </x:c>
      <x:c r="G21" t="s">
        <x:v>300</x:v>
      </x:c>
      <x:c r="H21" s="95"/>
      <x:c r="I21" s="95"/>
      <x:c r="J21" s="97">
        <x:f>I21-H21</x:f>
        <x:v>0</x:v>
      </x:c>
      <x:c r="K21" s="95" t="s">
        <x:v>171</x:v>
      </x:c>
    </x:row>
    <x:row r="22" spans="1:11" x14ac:dyDescent="0.35">
      <x:c r="A22" s="26" t="s">
        <x:v>337</x:v>
      </x:c>
      <x:c r="B22">
        <x:f>ROW()</x:f>
        <x:v>22</x:v>
      </x:c>
      <x:c r="D22" t="s">
        <x:v>587</x:v>
      </x:c>
      <x:c r="E22" t="s">
        <x:v>590</x:v>
      </x:c>
      <x:c r="F22" t="s">
        <x:v>614</x:v>
      </x:c>
      <x:c r="G22" t="s">
        <x:v>299</x:v>
      </x:c>
      <x:c r="H22" s="95"/>
      <x:c r="I22" s="95"/>
      <x:c r="J22" s="97">
        <x:f t="shared" si="0"/>
        <x:v>0</x:v>
      </x:c>
      <x:c r="K22" s="95" t="s">
        <x:v>171</x:v>
      </x:c>
    </x:row>
    <x:row r="23" spans="1:11" x14ac:dyDescent="0.35">
      <x:c r="A23" s="26" t="s">
        <x:v>337</x:v>
      </x:c>
      <x:c r="B23">
        <x:f>ROW()</x:f>
        <x:v>23</x:v>
      </x:c>
      <x:c r="D23" t="s">
        <x:v>587</x:v>
      </x:c>
      <x:c r="E23" t="s">
        <x:v>590</x:v>
      </x:c>
      <x:c r="F23" t="s">
        <x:v>615</x:v>
      </x:c>
      <x:c r="G23" t="s">
        <x:v>299</x:v>
      </x:c>
      <x:c r="H23" s="95"/>
      <x:c r="I23" s="95"/>
      <x:c r="J23" s="97">
        <x:f t="shared" si="0"/>
        <x:v>0</x:v>
      </x:c>
      <x:c r="K23" s="95" t="s">
        <x:v>171</x:v>
      </x:c>
    </x:row>
    <x:row r="24" spans="1:11" x14ac:dyDescent="0.35">
      <x:c r="A24" s="26" t="s">
        <x:v>337</x:v>
      </x:c>
      <x:c r="B24">
        <x:f>ROW()</x:f>
        <x:v>24</x:v>
      </x:c>
      <x:c r="D24" t="s">
        <x:v>587</x:v>
      </x:c>
      <x:c r="E24" t="s">
        <x:v>590</x:v>
      </x:c>
      <x:c r="F24" t="s">
        <x:v>616</x:v>
      </x:c>
      <x:c r="G24" t="s">
        <x:v>299</x:v>
      </x:c>
      <x:c r="H24" s="95"/>
      <x:c r="I24" s="95"/>
      <x:c r="J24" s="97">
        <x:f t="shared" si="0"/>
        <x:v>0</x:v>
      </x:c>
      <x:c r="K24" s="95" t="s">
        <x:v>171</x:v>
      </x:c>
    </x:row>
    <x:row r="25" spans="1:11" x14ac:dyDescent="0.35">
      <x:c r="A25" s="26" t="s">
        <x:v>337</x:v>
      </x:c>
      <x:c r="B25">
        <x:f>ROW()</x:f>
        <x:v>25</x:v>
      </x:c>
      <x:c r="D25" t="s">
        <x:v>587</x:v>
      </x:c>
      <x:c r="E25" t="s">
        <x:v>591</x:v>
      </x:c>
      <x:c r="F25" t="s">
        <x:v>617</x:v>
      </x:c>
      <x:c r="G25" t="s">
        <x:v>299</x:v>
      </x:c>
      <x:c r="H25" s="95"/>
      <x:c r="I25" s="95"/>
      <x:c r="J25" s="97">
        <x:f t="shared" si="0"/>
        <x:v>0</x:v>
      </x:c>
      <x:c r="K25" s="95" t="s">
        <x:v>171</x:v>
      </x:c>
    </x:row>
    <x:row r="26" spans="1:11" x14ac:dyDescent="0.35">
      <x:c r="A26" s="26" t="s">
        <x:v>337</x:v>
      </x:c>
      <x:c r="B26">
        <x:f>ROW()</x:f>
        <x:v>26</x:v>
      </x:c>
      <x:c r="D26" t="s">
        <x:v>587</x:v>
      </x:c>
      <x:c r="E26" t="s">
        <x:v>591</x:v>
      </x:c>
      <x:c r="F26" t="s">
        <x:v>618</x:v>
      </x:c>
      <x:c r="G26" t="s">
        <x:v>299</x:v>
      </x:c>
      <x:c r="H26" s="95"/>
      <x:c r="I26" s="95"/>
      <x:c r="J26" s="97">
        <x:f t="shared" si="0"/>
        <x:v>0</x:v>
      </x:c>
      <x:c r="K26" s="95" t="s">
        <x:v>171</x:v>
      </x:c>
    </x:row>
    <x:row r="27" spans="1:11" x14ac:dyDescent="0.35">
      <x:c r="A27" s="26" t="s">
        <x:v>337</x:v>
      </x:c>
      <x:c r="B27">
        <x:f>ROW()</x:f>
        <x:v>27</x:v>
      </x:c>
      <x:c r="D27" t="s">
        <x:v>587</x:v>
      </x:c>
      <x:c r="E27" t="s">
        <x:v>591</x:v>
      </x:c>
      <x:c r="F27" t="s">
        <x:v>619</x:v>
      </x:c>
      <x:c r="G27" t="s">
        <x:v>299</x:v>
      </x:c>
      <x:c r="H27" s="95"/>
      <x:c r="I27" s="95"/>
      <x:c r="J27" s="97">
        <x:f>I27-H27</x:f>
        <x:v>0</x:v>
      </x:c>
      <x:c r="K27" s="95" t="s">
        <x:v>171</x:v>
      </x:c>
    </x:row>
    <x:row r="28" spans="1:11" x14ac:dyDescent="0.35">
      <x:c r="A28" s="26" t="s">
        <x:v>337</x:v>
      </x:c>
      <x:c r="B28">
        <x:f>ROW()</x:f>
        <x:v>28</x:v>
      </x:c>
      <x:c r="D28" t="s">
        <x:v>587</x:v>
      </x:c>
      <x:c r="E28" t="s">
        <x:v>592</x:v>
      </x:c>
      <x:c r="F28" t="s">
        <x:v>620</x:v>
      </x:c>
      <x:c r="G28" t="s">
        <x:v>300</x:v>
      </x:c>
      <x:c r="H28" s="95"/>
      <x:c r="I28" s="95"/>
      <x:c r="J28" s="97">
        <x:f t="shared" ref="J28:J31" si="1">I28-H28</x:f>
        <x:v>0</x:v>
      </x:c>
      <x:c r="K28" s="95" t="s">
        <x:v>171</x:v>
      </x:c>
    </x:row>
    <x:row r="29" spans="1:11" x14ac:dyDescent="0.35">
      <x:c r="A29" s="26" t="s">
        <x:v>337</x:v>
      </x:c>
      <x:c r="B29">
        <x:f>ROW()</x:f>
        <x:v>29</x:v>
      </x:c>
      <x:c r="D29" t="s">
        <x:v>587</x:v>
      </x:c>
      <x:c r="E29" t="s">
        <x:v>130</x:v>
      </x:c>
      <x:c r="F29" t="s">
        <x:v>621</x:v>
      </x:c>
      <x:c r="G29" t="s">
        <x:v>300</x:v>
      </x:c>
      <x:c r="H29" s="95"/>
      <x:c r="I29" s="95"/>
      <x:c r="J29" s="97">
        <x:f t="shared" si="1"/>
        <x:v>0</x:v>
      </x:c>
      <x:c r="K29" s="95" t="s">
        <x:v>171</x:v>
      </x:c>
    </x:row>
    <x:row r="30" spans="1:11" x14ac:dyDescent="0.35">
      <x:c r="A30" s="26" t="s">
        <x:v>337</x:v>
      </x:c>
      <x:c r="B30">
        <x:f>ROW()</x:f>
        <x:v>30</x:v>
      </x:c>
      <x:c r="D30" t="s">
        <x:v>588</x:v>
      </x:c>
      <x:c r="E30" t="s">
        <x:v>593</x:v>
      </x:c>
      <x:c r="F30" t="s">
        <x:v>622</x:v>
      </x:c>
      <x:c r="G30" t="s">
        <x:v>300</x:v>
      </x:c>
      <x:c r="H30" s="95"/>
      <x:c r="I30" s="95"/>
      <x:c r="J30" s="97">
        <x:f t="shared" si="1"/>
        <x:v>0</x:v>
      </x:c>
      <x:c r="K30" s="95" t="s">
        <x:v>171</x:v>
      </x:c>
    </x:row>
    <x:row r="31" spans="1:11" x14ac:dyDescent="0.35">
      <x:c r="A31" s="26" t="s">
        <x:v>337</x:v>
      </x:c>
      <x:c r="B31">
        <x:f>ROW()</x:f>
        <x:v>31</x:v>
      </x:c>
      <x:c r="D31" t="s">
        <x:v>588</x:v>
      </x:c>
      <x:c r="E31" t="s">
        <x:v>594</x:v>
      </x:c>
      <x:c r="F31" t="s">
        <x:v>248</x:v>
      </x:c>
      <x:c r="G31" t="s">
        <x:v>300</x:v>
      </x:c>
      <x:c r="H31" s="95"/>
      <x:c r="I31" s="95"/>
      <x:c r="J31" s="97">
        <x:f t="shared" si="1"/>
        <x:v>0</x:v>
      </x:c>
      <x:c r="K31" s="95" t="s">
        <x:v>171</x:v>
      </x:c>
    </x:row>
  </x:sheetData>
  <x:phoneticPr fontId="15" type="noConversion"/>
  <x:pageMargins left="0.25" right="0.25" top="0.75" bottom="0.75" header="0.3" footer="0.3"/>
  <x:pageSetup paperSize="9" scale="65" fitToHeight="0" orientation="landscape" r:id="rId1"/>
  <x:tableParts count="1">
    <x:tablePart r:id="rId2"/>
  </x:tableParts>
  <x:extLst>
    <x:ext xmlns:x14="http://schemas.microsoft.com/office/spreadsheetml/2009/9/main" uri="{CCE6A557-97BC-4b89-ADB6-D9C93CAAB3DF}">
      <x14:dataValidations xmlns:xm="http://schemas.microsoft.com/office/excel/2006/main" count="1">
        <x14:dataValidation type="list" allowBlank="1" showInputMessage="1" showErrorMessage="1" xr:uid="{2AB39A1E-9F15-42BF-AA4F-23341F5BFFF5}">
          <x14:formula1>
            <xm:f>'Drop downs'!$S$15:$S$20</xm:f>
          </x14:formula1>
          <xm:sqref>K4:K31</xm:sqref>
        </x14:dataValidation>
      </x14:dataValidations>
    </x:ext>
  </x:extLst>
</x:worksheet>
</file>

<file path=xl/worksheets/sheet18.xml><?xml version="1.0" encoding="utf-8"?>
<x:worksheet xmlns:x14="http://schemas.microsoft.com/office/spreadsheetml/2009/9/main" xmlns:xm="http://schemas.microsoft.com/office/exce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E069C0C6-D865-4CD5-9918-929720C02FBA}" mc:Ignorable="x14ac xr xr2 xr3">
  <x:sheetPr codeName="Sheet15">
    <x:tabColor theme="5" tint="-0.499984740745262"/>
    <x:pageSetUpPr fitToPage="1"/>
  </x:sheetPr>
  <x:dimension ref="A1:AW34"/>
  <x:sheetViews>
    <x:sheetView showGridLines="0" view="pageBreakPreview" zoomScale="85" zoomScaleNormal="100" zoomScaleSheetLayoutView="85" workbookViewId="0">
      <x:selection activeCell="A2" sqref="A2"/>
    </x:sheetView>
  </x:sheetViews>
  <x:sheetFormatPr defaultRowHeight="14.5" x14ac:dyDescent="0.35"/>
  <x:cols>
    <x:col min="1" max="1" width="21" customWidth="1"/>
    <x:col min="2" max="2" width="7.1796875" customWidth="1"/>
    <x:col min="3" max="3" width="8.81640625" customWidth="1"/>
    <x:col min="4" max="4" width="22.26953125" customWidth="1"/>
    <x:col min="5" max="5" width="29.54296875" customWidth="1"/>
    <x:col min="6" max="6" width="23.7265625" customWidth="1"/>
    <x:col min="7" max="7" width="16.26953125" customWidth="1"/>
    <x:col min="8" max="8" width="25.54296875" customWidth="1"/>
    <x:col min="9" max="9" width="6.7265625" customWidth="1"/>
    <x:col min="10" max="43" width="6" customWidth="1"/>
    <x:col min="44" max="44" width="7.1796875" customWidth="1"/>
    <x:col min="45" max="45" width="5.453125" customWidth="1"/>
    <x:col min="46" max="46" width="15.54296875" customWidth="1"/>
    <x:col min="47" max="47" width="15.54296875" bestFit="1" customWidth="1"/>
    <x:col min="48" max="48" width="27.7265625" customWidth="1"/>
    <x:col min="49" max="49" width="18.453125" customWidth="1"/>
  </x:cols>
  <x:sheetData>
    <x:row r="1" spans="1:49" ht="36" customHeight="1" thickBot="1" x14ac:dyDescent="0.4">
      <x:c r="A1" s="1" t="s">
        <x:v>304</x:v>
      </x:c>
      <x:c r="AV1" s="198" t="s">
        <x:v>783</x:v>
      </x:c>
      <x:c r="AW1" s="195"/>
    </x:row>
    <x:row r="2" spans="1:49" ht="21" x14ac:dyDescent="0.5">
      <x:c r="A2" s="238" t="s">
        <x:v>965</x:v>
      </x:c>
      <x:c r="C2" s="189"/>
    </x:row>
    <x:row r="3" spans="1:49" ht="55.5" customHeight="1" x14ac:dyDescent="0.35">
      <x:c r="A3" s="23" t="s">
        <x:v>0</x:v>
      </x:c>
      <x:c r="B3" s="23" t="s">
        <x:v>1</x:v>
      </x:c>
      <x:c r="C3" s="23" t="s">
        <x:v>49</x:v>
      </x:c>
      <x:c r="D3" s="22" t="s">
        <x:v>584</x:v>
      </x:c>
      <x:c r="E3" s="23" t="s">
        <x:v>589</x:v>
      </x:c>
      <x:c r="F3" s="23" t="s">
        <x:v>595</x:v>
      </x:c>
      <x:c r="G3" s="22" t="s">
        <x:v>623</x:v>
      </x:c>
      <x:c r="H3" s="31" t="s">
        <x:v>755</x:v>
      </x:c>
      <x:c r="I3" s="31" t="s">
        <x:v>681</x:v>
      </x:c>
      <x:c r="J3" s="31" t="s">
        <x:v>682</x:v>
      </x:c>
      <x:c r="K3" s="31" t="s">
        <x:v>683</x:v>
      </x:c>
      <x:c r="L3" s="30" t="s">
        <x:v>684</x:v>
      </x:c>
      <x:c r="M3" s="30" t="s">
        <x:v>685</x:v>
      </x:c>
      <x:c r="N3" s="30" t="s">
        <x:v>686</x:v>
      </x:c>
      <x:c r="O3" s="30" t="s">
        <x:v>687</x:v>
      </x:c>
      <x:c r="P3" s="30" t="s">
        <x:v>688</x:v>
      </x:c>
      <x:c r="Q3" s="30" t="s">
        <x:v>689</x:v>
      </x:c>
      <x:c r="R3" s="30" t="s">
        <x:v>690</x:v>
      </x:c>
      <x:c r="S3" s="30" t="s">
        <x:v>691</x:v>
      </x:c>
      <x:c r="T3" s="30" t="s">
        <x:v>692</x:v>
      </x:c>
      <x:c r="U3" s="30" t="s">
        <x:v>693</x:v>
      </x:c>
      <x:c r="V3" s="30" t="s">
        <x:v>694</x:v>
      </x:c>
      <x:c r="W3" s="30" t="s">
        <x:v>695</x:v>
      </x:c>
      <x:c r="X3" s="30" t="s">
        <x:v>696</x:v>
      </x:c>
      <x:c r="Y3" s="30" t="s">
        <x:v>697</x:v>
      </x:c>
      <x:c r="Z3" s="30" t="s">
        <x:v>698</x:v>
      </x:c>
      <x:c r="AA3" s="30" t="s">
        <x:v>699</x:v>
      </x:c>
      <x:c r="AB3" s="30" t="s">
        <x:v>570</x:v>
      </x:c>
      <x:c r="AC3" s="30" t="s">
        <x:v>571</x:v>
      </x:c>
      <x:c r="AD3" s="30" t="s">
        <x:v>572</x:v>
      </x:c>
      <x:c r="AE3" s="30" t="s">
        <x:v>573</x:v>
      </x:c>
      <x:c r="AF3" s="30" t="s">
        <x:v>574</x:v>
      </x:c>
      <x:c r="AG3" s="30" t="s">
        <x:v>575</x:v>
      </x:c>
      <x:c r="AH3" s="30" t="s">
        <x:v>576</x:v>
      </x:c>
      <x:c r="AI3" s="30" t="s">
        <x:v>577</x:v>
      </x:c>
      <x:c r="AJ3" s="30" t="s">
        <x:v>578</x:v>
      </x:c>
      <x:c r="AK3" s="30" t="s">
        <x:v>579</x:v>
      </x:c>
      <x:c r="AL3" s="30" t="s">
        <x:v>580</x:v>
      </x:c>
      <x:c r="AM3" s="30" t="s">
        <x:v>581</x:v>
      </x:c>
      <x:c r="AN3" s="30" t="s">
        <x:v>793</x:v>
      </x:c>
      <x:c r="AO3" s="30" t="s">
        <x:v>794</x:v>
      </x:c>
      <x:c r="AP3" s="30" t="s">
        <x:v>795</x:v>
      </x:c>
      <x:c r="AQ3" s="30" t="s">
        <x:v>796</x:v>
      </x:c>
      <x:c r="AR3" s="30" t="s">
        <x:v>797</x:v>
      </x:c>
      <x:c r="AS3" s="30" t="s">
        <x:v>798</x:v>
      </x:c>
      <x:c r="AT3" s="30" t="s">
        <x:v>582</x:v>
      </x:c>
      <x:c r="AU3" s="30" t="s">
        <x:v>302</x:v>
      </x:c>
      <x:c r="AV3" s="30" t="s">
        <x:v>583</x:v>
      </x:c>
      <x:c r="AW3" s="30" t="s">
        <x:v>726</x:v>
      </x:c>
    </x:row>
    <x:row r="4" spans="1:49" x14ac:dyDescent="0.35">
      <x:c r="A4" s="26" t="s">
        <x:v>965</x:v>
      </x:c>
      <x:c r="B4">
        <x:f>ROW()</x:f>
        <x:v>4</x:v>
      </x:c>
      <x:c r="D4" t="s">
        <x:v>585</x:v>
      </x:c>
      <x:c r="E4" t="s">
        <x:v>590</x:v>
      </x:c>
      <x:c r="F4" t="s">
        <x:v>596</x:v>
      </x:c>
      <x:c r="G4" t="s">
        <x:v>299</x:v>
      </x:c>
      <x:c r="H4" s="95"/>
      <x:c r="I4" s="95"/>
      <x:c r="J4" s="95"/>
      <x:c r="K4" s="95"/>
      <x:c r="L4" s="95"/>
      <x:c r="M4" s="95"/>
      <x:c r="N4" s="95"/>
      <x:c r="O4" s="95"/>
      <x:c r="P4" s="95"/>
      <x:c r="Q4" s="95"/>
      <x:c r="R4" s="95"/>
      <x:c r="S4" s="95"/>
      <x:c r="T4" s="95"/>
      <x:c r="U4" s="95"/>
      <x:c r="V4" s="95"/>
      <x:c r="W4" s="95"/>
      <x:c r="X4" s="95"/>
      <x:c r="Y4" s="95"/>
      <x:c r="Z4" s="95"/>
      <x:c r="AA4" s="95"/>
      <x:c r="AB4" s="95"/>
      <x:c r="AC4" s="95"/>
      <x:c r="AD4" s="95"/>
      <x:c r="AE4" s="95"/>
      <x:c r="AF4" s="95"/>
      <x:c r="AG4" s="95"/>
      <x:c r="AH4" s="95"/>
      <x:c r="AI4" s="95"/>
      <x:c r="AJ4" s="95"/>
      <x:c r="AK4" s="95"/>
      <x:c r="AL4" s="95"/>
      <x:c r="AM4" s="95"/>
      <x:c r="AN4" s="95"/>
      <x:c r="AO4" s="95"/>
      <x:c r="AP4" s="95"/>
      <x:c r="AQ4" s="95"/>
      <x:c r="AR4" s="95"/>
      <x:c r="AS4" s="95"/>
      <x:c r="AT4" s="95"/>
      <x:c r="AU4" s="97">
        <x:f>SUM(H4:AT4)</x:f>
        <x:v>0</x:v>
      </x:c>
      <x:c r="AV4" s="95"/>
      <x:c r="AW4" s="95" t="s">
        <x:v>171</x:v>
      </x:c>
    </x:row>
    <x:row r="5" spans="1:49" x14ac:dyDescent="0.35">
      <x:c r="A5" s="26" t="s">
        <x:v>965</x:v>
      </x:c>
      <x:c r="B5">
        <x:f>ROW()</x:f>
        <x:v>5</x:v>
      </x:c>
      <x:c r="D5" t="s">
        <x:v>585</x:v>
      </x:c>
      <x:c r="E5" t="s">
        <x:v>590</x:v>
      </x:c>
      <x:c r="F5" t="s">
        <x:v>597</x:v>
      </x:c>
      <x:c r="G5" t="s">
        <x:v>299</x:v>
      </x:c>
      <x:c r="H5" s="95"/>
      <x:c r="I5" s="95"/>
      <x:c r="J5" s="95"/>
      <x:c r="K5" s="95"/>
      <x:c r="L5" s="95"/>
      <x:c r="M5" s="95"/>
      <x:c r="N5" s="95"/>
      <x:c r="O5" s="95"/>
      <x:c r="P5" s="95"/>
      <x:c r="Q5" s="95"/>
      <x:c r="R5" s="95"/>
      <x:c r="S5" s="95"/>
      <x:c r="T5" s="95"/>
      <x:c r="U5" s="95"/>
      <x:c r="V5" s="95"/>
      <x:c r="W5" s="95"/>
      <x:c r="X5" s="95"/>
      <x:c r="Y5" s="95"/>
      <x:c r="Z5" s="95"/>
      <x:c r="AA5" s="95"/>
      <x:c r="AB5" s="95"/>
      <x:c r="AC5" s="95"/>
      <x:c r="AD5" s="95"/>
      <x:c r="AE5" s="95"/>
      <x:c r="AF5" s="95"/>
      <x:c r="AG5" s="95"/>
      <x:c r="AH5" s="95"/>
      <x:c r="AI5" s="95"/>
      <x:c r="AJ5" s="95"/>
      <x:c r="AK5" s="95"/>
      <x:c r="AL5" s="95"/>
      <x:c r="AM5" s="95"/>
      <x:c r="AN5" s="95"/>
      <x:c r="AO5" s="95"/>
      <x:c r="AP5" s="95"/>
      <x:c r="AQ5" s="95"/>
      <x:c r="AR5" s="95"/>
      <x:c r="AS5" s="95"/>
      <x:c r="AT5" s="95"/>
      <x:c r="AU5" s="97">
        <x:f>SUM(H5:AT5)</x:f>
        <x:v>0</x:v>
      </x:c>
      <x:c r="AV5" s="95"/>
      <x:c r="AW5" s="95" t="s">
        <x:v>171</x:v>
      </x:c>
    </x:row>
    <x:row r="6" spans="1:49" x14ac:dyDescent="0.35">
      <x:c r="A6" s="26" t="s">
        <x:v>965</x:v>
      </x:c>
      <x:c r="B6">
        <x:f>ROW()</x:f>
        <x:v>6</x:v>
      </x:c>
      <x:c r="D6" t="s">
        <x:v>585</x:v>
      </x:c>
      <x:c r="E6" t="s">
        <x:v>590</x:v>
      </x:c>
      <x:c r="F6" t="s">
        <x:v>598</x:v>
      </x:c>
      <x:c r="G6" t="s">
        <x:v>299</x:v>
      </x:c>
      <x:c r="H6" s="95"/>
      <x:c r="I6" s="95"/>
      <x:c r="J6" s="95"/>
      <x:c r="K6" s="95"/>
      <x:c r="L6" s="95"/>
      <x:c r="M6" s="95"/>
      <x:c r="N6" s="95"/>
      <x:c r="O6" s="95"/>
      <x:c r="P6" s="95"/>
      <x:c r="Q6" s="95"/>
      <x:c r="R6" s="95"/>
      <x:c r="S6" s="95"/>
      <x:c r="T6" s="95"/>
      <x:c r="U6" s="95"/>
      <x:c r="V6" s="95"/>
      <x:c r="W6" s="95"/>
      <x:c r="X6" s="95"/>
      <x:c r="Y6" s="95"/>
      <x:c r="Z6" s="95"/>
      <x:c r="AA6" s="95"/>
      <x:c r="AB6" s="95"/>
      <x:c r="AC6" s="95"/>
      <x:c r="AD6" s="95"/>
      <x:c r="AE6" s="95"/>
      <x:c r="AF6" s="95"/>
      <x:c r="AG6" s="95"/>
      <x:c r="AH6" s="95"/>
      <x:c r="AI6" s="95"/>
      <x:c r="AJ6" s="95"/>
      <x:c r="AK6" s="95"/>
      <x:c r="AL6" s="95"/>
      <x:c r="AM6" s="95"/>
      <x:c r="AN6" s="95"/>
      <x:c r="AO6" s="95"/>
      <x:c r="AP6" s="95"/>
      <x:c r="AQ6" s="95"/>
      <x:c r="AR6" s="95"/>
      <x:c r="AS6" s="95"/>
      <x:c r="AT6" s="95"/>
      <x:c r="AU6" s="97">
        <x:f t="shared" ref="AU6:AU31" si="0">SUM(H6:AT6)</x:f>
        <x:v>0</x:v>
      </x:c>
      <x:c r="AV6" s="95"/>
      <x:c r="AW6" s="95" t="s">
        <x:v>171</x:v>
      </x:c>
    </x:row>
    <x:row r="7" spans="1:49" x14ac:dyDescent="0.35">
      <x:c r="A7" s="26" t="s">
        <x:v>965</x:v>
      </x:c>
      <x:c r="B7">
        <x:f>ROW()</x:f>
        <x:v>7</x:v>
      </x:c>
      <x:c r="D7" t="s">
        <x:v>585</x:v>
      </x:c>
      <x:c r="E7" t="s">
        <x:v>591</x:v>
      </x:c>
      <x:c r="F7" t="s">
        <x:v>599</x:v>
      </x:c>
      <x:c r="G7" t="s">
        <x:v>299</x:v>
      </x:c>
      <x:c r="H7" s="95"/>
      <x:c r="I7" s="95"/>
      <x:c r="J7" s="95"/>
      <x:c r="K7" s="95"/>
      <x:c r="L7" s="95"/>
      <x:c r="M7" s="95"/>
      <x:c r="N7" s="95"/>
      <x:c r="O7" s="95"/>
      <x:c r="P7" s="95"/>
      <x:c r="Q7" s="95"/>
      <x:c r="R7" s="95"/>
      <x:c r="S7" s="95"/>
      <x:c r="T7" s="95"/>
      <x:c r="U7" s="95"/>
      <x:c r="V7" s="95"/>
      <x:c r="W7" s="95"/>
      <x:c r="X7" s="95"/>
      <x:c r="Y7" s="95"/>
      <x:c r="Z7" s="95"/>
      <x:c r="AA7" s="95"/>
      <x:c r="AB7" s="95"/>
      <x:c r="AC7" s="95"/>
      <x:c r="AD7" s="95"/>
      <x:c r="AE7" s="95"/>
      <x:c r="AF7" s="95"/>
      <x:c r="AG7" s="95"/>
      <x:c r="AH7" s="95"/>
      <x:c r="AI7" s="95"/>
      <x:c r="AJ7" s="95"/>
      <x:c r="AK7" s="95"/>
      <x:c r="AL7" s="95"/>
      <x:c r="AM7" s="95"/>
      <x:c r="AN7" s="95"/>
      <x:c r="AO7" s="95"/>
      <x:c r="AP7" s="95"/>
      <x:c r="AQ7" s="95"/>
      <x:c r="AR7" s="95"/>
      <x:c r="AS7" s="95"/>
      <x:c r="AT7" s="95"/>
      <x:c r="AU7" s="97">
        <x:f t="shared" si="0"/>
        <x:v>0</x:v>
      </x:c>
      <x:c r="AV7" s="95"/>
      <x:c r="AW7" s="95" t="s">
        <x:v>171</x:v>
      </x:c>
    </x:row>
    <x:row r="8" spans="1:49" x14ac:dyDescent="0.35">
      <x:c r="A8" s="26" t="s">
        <x:v>965</x:v>
      </x:c>
      <x:c r="B8">
        <x:f>ROW()</x:f>
        <x:v>8</x:v>
      </x:c>
      <x:c r="D8" t="s">
        <x:v>585</x:v>
      </x:c>
      <x:c r="E8" t="s">
        <x:v>591</x:v>
      </x:c>
      <x:c r="F8" t="s">
        <x:v>600</x:v>
      </x:c>
      <x:c r="G8" t="s">
        <x:v>299</x:v>
      </x:c>
      <x:c r="H8" s="95"/>
      <x:c r="I8" s="95"/>
      <x:c r="J8" s="95"/>
      <x:c r="K8" s="95"/>
      <x:c r="L8" s="95"/>
      <x:c r="M8" s="95"/>
      <x:c r="N8" s="95"/>
      <x:c r="O8" s="95"/>
      <x:c r="P8" s="95"/>
      <x:c r="Q8" s="95"/>
      <x:c r="R8" s="95"/>
      <x:c r="S8" s="95"/>
      <x:c r="T8" s="95"/>
      <x:c r="U8" s="95"/>
      <x:c r="V8" s="95"/>
      <x:c r="W8" s="95"/>
      <x:c r="X8" s="95"/>
      <x:c r="Y8" s="95"/>
      <x:c r="Z8" s="95"/>
      <x:c r="AA8" s="95"/>
      <x:c r="AB8" s="95"/>
      <x:c r="AC8" s="95"/>
      <x:c r="AD8" s="95"/>
      <x:c r="AE8" s="95"/>
      <x:c r="AF8" s="95"/>
      <x:c r="AG8" s="95"/>
      <x:c r="AH8" s="95"/>
      <x:c r="AI8" s="95"/>
      <x:c r="AJ8" s="95"/>
      <x:c r="AK8" s="95"/>
      <x:c r="AL8" s="95"/>
      <x:c r="AM8" s="95"/>
      <x:c r="AN8" s="95"/>
      <x:c r="AO8" s="95"/>
      <x:c r="AP8" s="95"/>
      <x:c r="AQ8" s="95"/>
      <x:c r="AR8" s="95"/>
      <x:c r="AS8" s="95"/>
      <x:c r="AT8" s="95"/>
      <x:c r="AU8" s="97">
        <x:f t="shared" si="0"/>
        <x:v>0</x:v>
      </x:c>
      <x:c r="AV8" s="95"/>
      <x:c r="AW8" s="95" t="s">
        <x:v>171</x:v>
      </x:c>
    </x:row>
    <x:row r="9" spans="1:49" x14ac:dyDescent="0.35">
      <x:c r="A9" s="26" t="s">
        <x:v>965</x:v>
      </x:c>
      <x:c r="B9">
        <x:f>ROW()</x:f>
        <x:v>9</x:v>
      </x:c>
      <x:c r="D9" t="s">
        <x:v>585</x:v>
      </x:c>
      <x:c r="E9" t="s">
        <x:v>591</x:v>
      </x:c>
      <x:c r="F9" t="s">
        <x:v>601</x:v>
      </x:c>
      <x:c r="G9" t="s">
        <x:v>299</x:v>
      </x:c>
      <x:c r="H9" s="95"/>
      <x:c r="I9" s="95"/>
      <x:c r="J9" s="95"/>
      <x:c r="K9" s="95"/>
      <x:c r="L9" s="95"/>
      <x:c r="M9" s="95"/>
      <x:c r="N9" s="95"/>
      <x:c r="O9" s="95"/>
      <x:c r="P9" s="95"/>
      <x:c r="Q9" s="95"/>
      <x:c r="R9" s="95"/>
      <x:c r="S9" s="95"/>
      <x:c r="T9" s="95"/>
      <x:c r="U9" s="95"/>
      <x:c r="V9" s="95"/>
      <x:c r="W9" s="95"/>
      <x:c r="X9" s="95"/>
      <x:c r="Y9" s="95"/>
      <x:c r="Z9" s="95"/>
      <x:c r="AA9" s="95"/>
      <x:c r="AB9" s="95"/>
      <x:c r="AC9" s="95"/>
      <x:c r="AD9" s="95"/>
      <x:c r="AE9" s="95"/>
      <x:c r="AF9" s="95"/>
      <x:c r="AG9" s="95"/>
      <x:c r="AH9" s="95"/>
      <x:c r="AI9" s="95"/>
      <x:c r="AJ9" s="95"/>
      <x:c r="AK9" s="95"/>
      <x:c r="AL9" s="95"/>
      <x:c r="AM9" s="95"/>
      <x:c r="AN9" s="95"/>
      <x:c r="AO9" s="95"/>
      <x:c r="AP9" s="95"/>
      <x:c r="AQ9" s="95"/>
      <x:c r="AR9" s="95"/>
      <x:c r="AS9" s="95"/>
      <x:c r="AT9" s="95"/>
      <x:c r="AU9" s="97">
        <x:f t="shared" si="0"/>
        <x:v>0</x:v>
      </x:c>
      <x:c r="AV9" s="95"/>
      <x:c r="AW9" s="95" t="s">
        <x:v>171</x:v>
      </x:c>
    </x:row>
    <x:row r="10" spans="1:49" x14ac:dyDescent="0.35">
      <x:c r="A10" s="26" t="s">
        <x:v>965</x:v>
      </x:c>
      <x:c r="B10">
        <x:f>ROW()</x:f>
        <x:v>10</x:v>
      </x:c>
      <x:c r="D10" t="s">
        <x:v>585</x:v>
      </x:c>
      <x:c r="E10" t="s">
        <x:v>129</x:v>
      </x:c>
      <x:c r="F10" t="s">
        <x:v>602</x:v>
      </x:c>
      <x:c r="G10" t="s">
        <x:v>300</x:v>
      </x:c>
      <x:c r="H10" s="95"/>
      <x:c r="I10" s="95"/>
      <x:c r="J10" s="95"/>
      <x:c r="K10" s="95"/>
      <x:c r="L10" s="95"/>
      <x:c r="M10" s="95"/>
      <x:c r="N10" s="95"/>
      <x:c r="O10" s="95"/>
      <x:c r="P10" s="95"/>
      <x:c r="Q10" s="95"/>
      <x:c r="R10" s="95"/>
      <x:c r="S10" s="95"/>
      <x:c r="T10" s="95"/>
      <x:c r="U10" s="95"/>
      <x:c r="V10" s="95"/>
      <x:c r="W10" s="95"/>
      <x:c r="X10" s="95"/>
      <x:c r="Y10" s="95"/>
      <x:c r="Z10" s="95"/>
      <x:c r="AA10" s="95"/>
      <x:c r="AB10" s="95"/>
      <x:c r="AC10" s="95"/>
      <x:c r="AD10" s="95"/>
      <x:c r="AE10" s="95"/>
      <x:c r="AF10" s="95"/>
      <x:c r="AG10" s="95"/>
      <x:c r="AH10" s="95"/>
      <x:c r="AI10" s="95"/>
      <x:c r="AJ10" s="95"/>
      <x:c r="AK10" s="95"/>
      <x:c r="AL10" s="95"/>
      <x:c r="AM10" s="95"/>
      <x:c r="AN10" s="95"/>
      <x:c r="AO10" s="95"/>
      <x:c r="AP10" s="95"/>
      <x:c r="AQ10" s="95"/>
      <x:c r="AR10" s="95"/>
      <x:c r="AS10" s="95"/>
      <x:c r="AT10" s="95"/>
      <x:c r="AU10" s="97">
        <x:f t="shared" si="0"/>
        <x:v>0</x:v>
      </x:c>
      <x:c r="AV10" s="95"/>
      <x:c r="AW10" s="95" t="s">
        <x:v>171</x:v>
      </x:c>
    </x:row>
    <x:row r="11" spans="1:49" x14ac:dyDescent="0.35">
      <x:c r="A11" s="26" t="s">
        <x:v>965</x:v>
      </x:c>
      <x:c r="B11">
        <x:f>ROW()</x:f>
        <x:v>11</x:v>
      </x:c>
      <x:c r="D11" t="s">
        <x:v>585</x:v>
      </x:c>
      <x:c r="E11" t="s">
        <x:v>592</x:v>
      </x:c>
      <x:c r="F11" t="s">
        <x:v>603</x:v>
      </x:c>
      <x:c r="G11" t="s">
        <x:v>300</x:v>
      </x:c>
      <x:c r="H11" s="95"/>
      <x:c r="I11" s="95"/>
      <x:c r="J11" s="95"/>
      <x:c r="K11" s="95"/>
      <x:c r="L11" s="95"/>
      <x:c r="M11" s="95"/>
      <x:c r="N11" s="95"/>
      <x:c r="O11" s="95"/>
      <x:c r="P11" s="95"/>
      <x:c r="Q11" s="95"/>
      <x:c r="R11" s="95"/>
      <x:c r="S11" s="95"/>
      <x:c r="T11" s="95"/>
      <x:c r="U11" s="95"/>
      <x:c r="V11" s="95"/>
      <x:c r="W11" s="95"/>
      <x:c r="X11" s="95"/>
      <x:c r="Y11" s="95"/>
      <x:c r="Z11" s="95"/>
      <x:c r="AA11" s="95"/>
      <x:c r="AB11" s="95"/>
      <x:c r="AC11" s="95"/>
      <x:c r="AD11" s="95"/>
      <x:c r="AE11" s="95"/>
      <x:c r="AF11" s="95"/>
      <x:c r="AG11" s="95"/>
      <x:c r="AH11" s="95"/>
      <x:c r="AI11" s="95"/>
      <x:c r="AJ11" s="95"/>
      <x:c r="AK11" s="95"/>
      <x:c r="AL11" s="95"/>
      <x:c r="AM11" s="95"/>
      <x:c r="AN11" s="95"/>
      <x:c r="AO11" s="95"/>
      <x:c r="AP11" s="95"/>
      <x:c r="AQ11" s="95"/>
      <x:c r="AR11" s="95"/>
      <x:c r="AS11" s="95"/>
      <x:c r="AT11" s="95"/>
      <x:c r="AU11" s="97">
        <x:f t="shared" si="0"/>
        <x:v>0</x:v>
      </x:c>
      <x:c r="AV11" s="95"/>
      <x:c r="AW11" s="95" t="s">
        <x:v>171</x:v>
      </x:c>
    </x:row>
    <x:row r="12" spans="1:49" x14ac:dyDescent="0.35">
      <x:c r="A12" s="26" t="s">
        <x:v>965</x:v>
      </x:c>
      <x:c r="B12">
        <x:f>ROW()</x:f>
        <x:v>12</x:v>
      </x:c>
      <x:c r="D12" t="s">
        <x:v>585</x:v>
      </x:c>
      <x:c r="E12" t="s">
        <x:v>130</x:v>
      </x:c>
      <x:c r="F12" t="s">
        <x:v>604</x:v>
      </x:c>
      <x:c r="G12" t="s">
        <x:v>300</x:v>
      </x:c>
      <x:c r="H12" s="95"/>
      <x:c r="I12" s="95"/>
      <x:c r="J12" s="95"/>
      <x:c r="K12" s="95"/>
      <x:c r="L12" s="95"/>
      <x:c r="M12" s="95"/>
      <x:c r="N12" s="95"/>
      <x:c r="O12" s="95"/>
      <x:c r="P12" s="95"/>
      <x:c r="Q12" s="95"/>
      <x:c r="R12" s="95"/>
      <x:c r="S12" s="95"/>
      <x:c r="T12" s="95"/>
      <x:c r="U12" s="95"/>
      <x:c r="V12" s="95"/>
      <x:c r="W12" s="95"/>
      <x:c r="X12" s="95"/>
      <x:c r="Y12" s="95"/>
      <x:c r="Z12" s="95"/>
      <x:c r="AA12" s="95"/>
      <x:c r="AB12" s="95"/>
      <x:c r="AC12" s="95"/>
      <x:c r="AD12" s="95"/>
      <x:c r="AE12" s="95"/>
      <x:c r="AF12" s="95"/>
      <x:c r="AG12" s="95"/>
      <x:c r="AH12" s="95"/>
      <x:c r="AI12" s="95"/>
      <x:c r="AJ12" s="95"/>
      <x:c r="AK12" s="95"/>
      <x:c r="AL12" s="95"/>
      <x:c r="AM12" s="95"/>
      <x:c r="AN12" s="95"/>
      <x:c r="AO12" s="95"/>
      <x:c r="AP12" s="95"/>
      <x:c r="AQ12" s="95"/>
      <x:c r="AR12" s="95"/>
      <x:c r="AS12" s="95"/>
      <x:c r="AT12" s="95"/>
      <x:c r="AU12" s="97">
        <x:f t="shared" si="0"/>
        <x:v>0</x:v>
      </x:c>
      <x:c r="AV12" s="95"/>
      <x:c r="AW12" s="95" t="s">
        <x:v>171</x:v>
      </x:c>
    </x:row>
    <x:row r="13" spans="1:49" x14ac:dyDescent="0.35">
      <x:c r="A13" s="26" t="s">
        <x:v>965</x:v>
      </x:c>
      <x:c r="B13">
        <x:f>ROW()</x:f>
        <x:v>13</x:v>
      </x:c>
      <x:c r="D13" t="s">
        <x:v>586</x:v>
      </x:c>
      <x:c r="E13" t="s">
        <x:v>590</x:v>
      </x:c>
      <x:c r="F13" t="s">
        <x:v>605</x:v>
      </x:c>
      <x:c r="G13" t="s">
        <x:v>299</x:v>
      </x:c>
      <x:c r="H13" s="95"/>
      <x:c r="I13" s="95"/>
      <x:c r="J13" s="95"/>
      <x:c r="K13" s="95"/>
      <x:c r="L13" s="95"/>
      <x:c r="M13" s="95"/>
      <x:c r="N13" s="95"/>
      <x:c r="O13" s="95"/>
      <x:c r="P13" s="95"/>
      <x:c r="Q13" s="95"/>
      <x:c r="R13" s="95"/>
      <x:c r="S13" s="95"/>
      <x:c r="T13" s="95"/>
      <x:c r="U13" s="95"/>
      <x:c r="V13" s="95"/>
      <x:c r="W13" s="95"/>
      <x:c r="X13" s="95"/>
      <x:c r="Y13" s="95"/>
      <x:c r="Z13" s="95"/>
      <x:c r="AA13" s="95"/>
      <x:c r="AB13" s="95"/>
      <x:c r="AC13" s="95"/>
      <x:c r="AD13" s="95"/>
      <x:c r="AE13" s="95"/>
      <x:c r="AF13" s="95"/>
      <x:c r="AG13" s="95"/>
      <x:c r="AH13" s="95"/>
      <x:c r="AI13" s="95"/>
      <x:c r="AJ13" s="95"/>
      <x:c r="AK13" s="95"/>
      <x:c r="AL13" s="95"/>
      <x:c r="AM13" s="95"/>
      <x:c r="AN13" s="95"/>
      <x:c r="AO13" s="95"/>
      <x:c r="AP13" s="95"/>
      <x:c r="AQ13" s="95"/>
      <x:c r="AR13" s="95"/>
      <x:c r="AS13" s="95"/>
      <x:c r="AT13" s="95"/>
      <x:c r="AU13" s="97">
        <x:f t="shared" si="0"/>
        <x:v>0</x:v>
      </x:c>
      <x:c r="AV13" s="95"/>
      <x:c r="AW13" s="95" t="s">
        <x:v>171</x:v>
      </x:c>
    </x:row>
    <x:row r="14" spans="1:49" x14ac:dyDescent="0.35">
      <x:c r="A14" s="26" t="s">
        <x:v>965</x:v>
      </x:c>
      <x:c r="B14">
        <x:f>ROW()</x:f>
        <x:v>14</x:v>
      </x:c>
      <x:c r="D14" t="s">
        <x:v>586</x:v>
      </x:c>
      <x:c r="E14" t="s">
        <x:v>590</x:v>
      </x:c>
      <x:c r="F14" t="s">
        <x:v>606</x:v>
      </x:c>
      <x:c r="G14" t="s">
        <x:v>299</x:v>
      </x:c>
      <x:c r="H14" s="95"/>
      <x:c r="I14" s="95"/>
      <x:c r="J14" s="95"/>
      <x:c r="K14" s="95"/>
      <x:c r="L14" s="95"/>
      <x:c r="M14" s="95"/>
      <x:c r="N14" s="95"/>
      <x:c r="O14" s="95"/>
      <x:c r="P14" s="95"/>
      <x:c r="Q14" s="95"/>
      <x:c r="R14" s="95"/>
      <x:c r="S14" s="95"/>
      <x:c r="T14" s="95"/>
      <x:c r="U14" s="95"/>
      <x:c r="V14" s="95"/>
      <x:c r="W14" s="95"/>
      <x:c r="X14" s="95"/>
      <x:c r="Y14" s="95"/>
      <x:c r="Z14" s="95"/>
      <x:c r="AA14" s="95"/>
      <x:c r="AB14" s="95"/>
      <x:c r="AC14" s="95"/>
      <x:c r="AD14" s="95"/>
      <x:c r="AE14" s="95"/>
      <x:c r="AF14" s="95"/>
      <x:c r="AG14" s="95"/>
      <x:c r="AH14" s="95"/>
      <x:c r="AI14" s="95"/>
      <x:c r="AJ14" s="95"/>
      <x:c r="AK14" s="95"/>
      <x:c r="AL14" s="95"/>
      <x:c r="AM14" s="95"/>
      <x:c r="AN14" s="95"/>
      <x:c r="AO14" s="95"/>
      <x:c r="AP14" s="95"/>
      <x:c r="AQ14" s="95"/>
      <x:c r="AR14" s="95"/>
      <x:c r="AS14" s="95"/>
      <x:c r="AT14" s="95"/>
      <x:c r="AU14" s="97">
        <x:f t="shared" si="0"/>
        <x:v>0</x:v>
      </x:c>
      <x:c r="AV14" s="95"/>
      <x:c r="AW14" s="95" t="s">
        <x:v>171</x:v>
      </x:c>
    </x:row>
    <x:row r="15" spans="1:49" x14ac:dyDescent="0.35">
      <x:c r="A15" s="26" t="s">
        <x:v>965</x:v>
      </x:c>
      <x:c r="B15">
        <x:f>ROW()</x:f>
        <x:v>15</x:v>
      </x:c>
      <x:c r="D15" t="s">
        <x:v>586</x:v>
      </x:c>
      <x:c r="E15" t="s">
        <x:v>590</x:v>
      </x:c>
      <x:c r="F15" t="s">
        <x:v>607</x:v>
      </x:c>
      <x:c r="G15" t="s">
        <x:v>299</x:v>
      </x:c>
      <x:c r="H15" s="95"/>
      <x:c r="I15" s="95"/>
      <x:c r="J15" s="95"/>
      <x:c r="K15" s="95"/>
      <x:c r="L15" s="95"/>
      <x:c r="M15" s="95"/>
      <x:c r="N15" s="95"/>
      <x:c r="O15" s="95"/>
      <x:c r="P15" s="95"/>
      <x:c r="Q15" s="95"/>
      <x:c r="R15" s="95"/>
      <x:c r="S15" s="95"/>
      <x:c r="T15" s="95"/>
      <x:c r="U15" s="95"/>
      <x:c r="V15" s="95"/>
      <x:c r="W15" s="95"/>
      <x:c r="X15" s="95"/>
      <x:c r="Y15" s="95"/>
      <x:c r="Z15" s="95"/>
      <x:c r="AA15" s="95"/>
      <x:c r="AB15" s="95"/>
      <x:c r="AC15" s="95"/>
      <x:c r="AD15" s="95"/>
      <x:c r="AE15" s="95"/>
      <x:c r="AF15" s="95"/>
      <x:c r="AG15" s="95"/>
      <x:c r="AH15" s="95"/>
      <x:c r="AI15" s="95"/>
      <x:c r="AJ15" s="95"/>
      <x:c r="AK15" s="95"/>
      <x:c r="AL15" s="95"/>
      <x:c r="AM15" s="95"/>
      <x:c r="AN15" s="95"/>
      <x:c r="AO15" s="95"/>
      <x:c r="AP15" s="95"/>
      <x:c r="AQ15" s="95"/>
      <x:c r="AR15" s="95"/>
      <x:c r="AS15" s="95"/>
      <x:c r="AT15" s="95"/>
      <x:c r="AU15" s="97">
        <x:f t="shared" si="0"/>
        <x:v>0</x:v>
      </x:c>
      <x:c r="AV15" s="95"/>
      <x:c r="AW15" s="95" t="s">
        <x:v>171</x:v>
      </x:c>
    </x:row>
    <x:row r="16" spans="1:49" x14ac:dyDescent="0.35">
      <x:c r="A16" s="26" t="s">
        <x:v>965</x:v>
      </x:c>
      <x:c r="B16">
        <x:f>ROW()</x:f>
        <x:v>16</x:v>
      </x:c>
      <x:c r="D16" t="s">
        <x:v>586</x:v>
      </x:c>
      <x:c r="E16" t="s">
        <x:v>591</x:v>
      </x:c>
      <x:c r="F16" t="s">
        <x:v>608</x:v>
      </x:c>
      <x:c r="G16" t="s">
        <x:v>299</x:v>
      </x:c>
      <x:c r="H16" s="95"/>
      <x:c r="I16" s="95"/>
      <x:c r="J16" s="95"/>
      <x:c r="K16" s="95"/>
      <x:c r="L16" s="95"/>
      <x:c r="M16" s="95"/>
      <x:c r="N16" s="95"/>
      <x:c r="O16" s="95"/>
      <x:c r="P16" s="95"/>
      <x:c r="Q16" s="95"/>
      <x:c r="R16" s="95"/>
      <x:c r="S16" s="95"/>
      <x:c r="T16" s="95"/>
      <x:c r="U16" s="95"/>
      <x:c r="V16" s="95"/>
      <x:c r="W16" s="95"/>
      <x:c r="X16" s="95"/>
      <x:c r="Y16" s="95"/>
      <x:c r="Z16" s="95"/>
      <x:c r="AA16" s="95"/>
      <x:c r="AB16" s="95"/>
      <x:c r="AC16" s="95"/>
      <x:c r="AD16" s="95"/>
      <x:c r="AE16" s="95"/>
      <x:c r="AF16" s="95"/>
      <x:c r="AG16" s="95"/>
      <x:c r="AH16" s="95"/>
      <x:c r="AI16" s="95"/>
      <x:c r="AJ16" s="95"/>
      <x:c r="AK16" s="95"/>
      <x:c r="AL16" s="95"/>
      <x:c r="AM16" s="95"/>
      <x:c r="AN16" s="95"/>
      <x:c r="AO16" s="95"/>
      <x:c r="AP16" s="95"/>
      <x:c r="AQ16" s="95"/>
      <x:c r="AR16" s="95"/>
      <x:c r="AS16" s="95"/>
      <x:c r="AT16" s="95"/>
      <x:c r="AU16" s="97">
        <x:f>SUM(H16:AT16)</x:f>
        <x:v>0</x:v>
      </x:c>
      <x:c r="AV16" s="95"/>
      <x:c r="AW16" s="95" t="s">
        <x:v>171</x:v>
      </x:c>
    </x:row>
    <x:row r="17" spans="1:49" x14ac:dyDescent="0.35">
      <x:c r="A17" s="26" t="s">
        <x:v>965</x:v>
      </x:c>
      <x:c r="B17">
        <x:f>ROW()</x:f>
        <x:v>17</x:v>
      </x:c>
      <x:c r="D17" t="s">
        <x:v>586</x:v>
      </x:c>
      <x:c r="E17" t="s">
        <x:v>591</x:v>
      </x:c>
      <x:c r="F17" t="s">
        <x:v>609</x:v>
      </x:c>
      <x:c r="G17" t="s">
        <x:v>299</x:v>
      </x:c>
      <x:c r="H17" s="95"/>
      <x:c r="I17" s="95"/>
      <x:c r="J17" s="95"/>
      <x:c r="K17" s="95"/>
      <x:c r="L17" s="95"/>
      <x:c r="M17" s="95"/>
      <x:c r="N17" s="95"/>
      <x:c r="O17" s="95"/>
      <x:c r="P17" s="95"/>
      <x:c r="Q17" s="95"/>
      <x:c r="R17" s="95"/>
      <x:c r="S17" s="95"/>
      <x:c r="T17" s="95"/>
      <x:c r="U17" s="95"/>
      <x:c r="V17" s="95"/>
      <x:c r="W17" s="95"/>
      <x:c r="X17" s="95"/>
      <x:c r="Y17" s="95"/>
      <x:c r="Z17" s="95"/>
      <x:c r="AA17" s="95"/>
      <x:c r="AB17" s="95"/>
      <x:c r="AC17" s="95"/>
      <x:c r="AD17" s="95"/>
      <x:c r="AE17" s="95"/>
      <x:c r="AF17" s="95"/>
      <x:c r="AG17" s="95"/>
      <x:c r="AH17" s="95"/>
      <x:c r="AI17" s="95"/>
      <x:c r="AJ17" s="95"/>
      <x:c r="AK17" s="95"/>
      <x:c r="AL17" s="95"/>
      <x:c r="AM17" s="95"/>
      <x:c r="AN17" s="95"/>
      <x:c r="AO17" s="95"/>
      <x:c r="AP17" s="95"/>
      <x:c r="AQ17" s="95"/>
      <x:c r="AR17" s="95"/>
      <x:c r="AS17" s="95"/>
      <x:c r="AT17" s="95"/>
      <x:c r="AU17" s="97">
        <x:f t="shared" si="0"/>
        <x:v>0</x:v>
      </x:c>
      <x:c r="AV17" s="95"/>
      <x:c r="AW17" s="95" t="s">
        <x:v>171</x:v>
      </x:c>
    </x:row>
    <x:row r="18" spans="1:49" x14ac:dyDescent="0.35">
      <x:c r="A18" s="26" t="s">
        <x:v>965</x:v>
      </x:c>
      <x:c r="B18">
        <x:f>ROW()</x:f>
        <x:v>18</x:v>
      </x:c>
      <x:c r="D18" t="s">
        <x:v>586</x:v>
      </x:c>
      <x:c r="E18" t="s">
        <x:v>591</x:v>
      </x:c>
      <x:c r="F18" t="s">
        <x:v>610</x:v>
      </x:c>
      <x:c r="G18" t="s">
        <x:v>299</x:v>
      </x:c>
      <x:c r="H18" s="95"/>
      <x:c r="I18" s="95"/>
      <x:c r="J18" s="95"/>
      <x:c r="K18" s="95"/>
      <x:c r="L18" s="95"/>
      <x:c r="M18" s="95"/>
      <x:c r="N18" s="95"/>
      <x:c r="O18" s="95"/>
      <x:c r="P18" s="95"/>
      <x:c r="Q18" s="95"/>
      <x:c r="R18" s="95"/>
      <x:c r="S18" s="95"/>
      <x:c r="T18" s="95"/>
      <x:c r="U18" s="95"/>
      <x:c r="V18" s="95"/>
      <x:c r="W18" s="95"/>
      <x:c r="X18" s="95"/>
      <x:c r="Y18" s="95"/>
      <x:c r="Z18" s="95"/>
      <x:c r="AA18" s="95"/>
      <x:c r="AB18" s="95"/>
      <x:c r="AC18" s="95"/>
      <x:c r="AD18" s="95"/>
      <x:c r="AE18" s="95"/>
      <x:c r="AF18" s="95"/>
      <x:c r="AG18" s="95"/>
      <x:c r="AH18" s="95"/>
      <x:c r="AI18" s="95"/>
      <x:c r="AJ18" s="95"/>
      <x:c r="AK18" s="95"/>
      <x:c r="AL18" s="95"/>
      <x:c r="AM18" s="95"/>
      <x:c r="AN18" s="95"/>
      <x:c r="AO18" s="95"/>
      <x:c r="AP18" s="95"/>
      <x:c r="AQ18" s="95"/>
      <x:c r="AR18" s="95"/>
      <x:c r="AS18" s="95"/>
      <x:c r="AT18" s="95"/>
      <x:c r="AU18" s="97">
        <x:f t="shared" si="0"/>
        <x:v>0</x:v>
      </x:c>
      <x:c r="AV18" s="95"/>
      <x:c r="AW18" s="95" t="s">
        <x:v>171</x:v>
      </x:c>
    </x:row>
    <x:row r="19" spans="1:49" x14ac:dyDescent="0.35">
      <x:c r="A19" s="26" t="s">
        <x:v>965</x:v>
      </x:c>
      <x:c r="B19">
        <x:f>ROW()</x:f>
        <x:v>19</x:v>
      </x:c>
      <x:c r="D19" t="s">
        <x:v>586</x:v>
      </x:c>
      <x:c r="E19" t="s">
        <x:v>129</x:v>
      </x:c>
      <x:c r="F19" t="s">
        <x:v>611</x:v>
      </x:c>
      <x:c r="G19" t="s">
        <x:v>300</x:v>
      </x:c>
      <x:c r="H19" s="95"/>
      <x:c r="I19" s="95"/>
      <x:c r="J19" s="95"/>
      <x:c r="K19" s="95"/>
      <x:c r="L19" s="95"/>
      <x:c r="M19" s="95"/>
      <x:c r="N19" s="95"/>
      <x:c r="O19" s="95"/>
      <x:c r="P19" s="95"/>
      <x:c r="Q19" s="95"/>
      <x:c r="R19" s="95"/>
      <x:c r="S19" s="95"/>
      <x:c r="T19" s="95"/>
      <x:c r="U19" s="95"/>
      <x:c r="V19" s="95"/>
      <x:c r="W19" s="95"/>
      <x:c r="X19" s="95"/>
      <x:c r="Y19" s="95"/>
      <x:c r="Z19" s="95"/>
      <x:c r="AA19" s="95"/>
      <x:c r="AB19" s="95"/>
      <x:c r="AC19" s="95"/>
      <x:c r="AD19" s="95"/>
      <x:c r="AE19" s="95"/>
      <x:c r="AF19" s="95"/>
      <x:c r="AG19" s="95"/>
      <x:c r="AH19" s="95"/>
      <x:c r="AI19" s="95"/>
      <x:c r="AJ19" s="95"/>
      <x:c r="AK19" s="95"/>
      <x:c r="AL19" s="95"/>
      <x:c r="AM19" s="95"/>
      <x:c r="AN19" s="95"/>
      <x:c r="AO19" s="95"/>
      <x:c r="AP19" s="95"/>
      <x:c r="AQ19" s="95"/>
      <x:c r="AR19" s="95"/>
      <x:c r="AS19" s="95"/>
      <x:c r="AT19" s="95"/>
      <x:c r="AU19" s="97">
        <x:f t="shared" si="0"/>
        <x:v>0</x:v>
      </x:c>
      <x:c r="AV19" s="95"/>
      <x:c r="AW19" s="95" t="s">
        <x:v>171</x:v>
      </x:c>
    </x:row>
    <x:row r="20" spans="1:49" x14ac:dyDescent="0.35">
      <x:c r="A20" s="26" t="s">
        <x:v>965</x:v>
      </x:c>
      <x:c r="B20">
        <x:f>ROW()</x:f>
        <x:v>20</x:v>
      </x:c>
      <x:c r="D20" t="s">
        <x:v>586</x:v>
      </x:c>
      <x:c r="E20" t="s">
        <x:v>592</x:v>
      </x:c>
      <x:c r="F20" t="s">
        <x:v>612</x:v>
      </x:c>
      <x:c r="G20" t="s">
        <x:v>300</x:v>
      </x:c>
      <x:c r="H20" s="95"/>
      <x:c r="I20" s="95"/>
      <x:c r="J20" s="95"/>
      <x:c r="K20" s="95"/>
      <x:c r="L20" s="95"/>
      <x:c r="M20" s="95"/>
      <x:c r="N20" s="95"/>
      <x:c r="O20" s="95"/>
      <x:c r="P20" s="95"/>
      <x:c r="Q20" s="95"/>
      <x:c r="R20" s="95"/>
      <x:c r="S20" s="95"/>
      <x:c r="T20" s="95"/>
      <x:c r="U20" s="95"/>
      <x:c r="V20" s="95"/>
      <x:c r="W20" s="95"/>
      <x:c r="X20" s="95"/>
      <x:c r="Y20" s="95"/>
      <x:c r="Z20" s="95"/>
      <x:c r="AA20" s="95"/>
      <x:c r="AB20" s="95"/>
      <x:c r="AC20" s="95"/>
      <x:c r="AD20" s="95"/>
      <x:c r="AE20" s="95"/>
      <x:c r="AF20" s="95"/>
      <x:c r="AG20" s="95"/>
      <x:c r="AH20" s="95"/>
      <x:c r="AI20" s="95"/>
      <x:c r="AJ20" s="95"/>
      <x:c r="AK20" s="95"/>
      <x:c r="AL20" s="95"/>
      <x:c r="AM20" s="95"/>
      <x:c r="AN20" s="95"/>
      <x:c r="AO20" s="95"/>
      <x:c r="AP20" s="95"/>
      <x:c r="AQ20" s="95"/>
      <x:c r="AR20" s="95"/>
      <x:c r="AS20" s="95"/>
      <x:c r="AT20" s="95"/>
      <x:c r="AU20" s="97">
        <x:f t="shared" si="0"/>
        <x:v>0</x:v>
      </x:c>
      <x:c r="AV20" s="95"/>
      <x:c r="AW20" s="95" t="s">
        <x:v>171</x:v>
      </x:c>
    </x:row>
    <x:row r="21" spans="1:49" x14ac:dyDescent="0.35">
      <x:c r="A21" s="26" t="s">
        <x:v>965</x:v>
      </x:c>
      <x:c r="B21">
        <x:f>ROW()</x:f>
        <x:v>21</x:v>
      </x:c>
      <x:c r="D21" t="s">
        <x:v>586</x:v>
      </x:c>
      <x:c r="E21" t="s">
        <x:v>130</x:v>
      </x:c>
      <x:c r="F21" t="s">
        <x:v>613</x:v>
      </x:c>
      <x:c r="G21" t="s">
        <x:v>300</x:v>
      </x:c>
      <x:c r="H21" s="95"/>
      <x:c r="I21" s="95"/>
      <x:c r="J21" s="95"/>
      <x:c r="K21" s="95"/>
      <x:c r="L21" s="95"/>
      <x:c r="M21" s="95"/>
      <x:c r="N21" s="95"/>
      <x:c r="O21" s="95"/>
      <x:c r="P21" s="95"/>
      <x:c r="Q21" s="95"/>
      <x:c r="R21" s="95"/>
      <x:c r="S21" s="95"/>
      <x:c r="T21" s="95"/>
      <x:c r="U21" s="95"/>
      <x:c r="V21" s="95"/>
      <x:c r="W21" s="95"/>
      <x:c r="X21" s="95"/>
      <x:c r="Y21" s="95"/>
      <x:c r="Z21" s="95"/>
      <x:c r="AA21" s="95"/>
      <x:c r="AB21" s="95"/>
      <x:c r="AC21" s="95"/>
      <x:c r="AD21" s="95"/>
      <x:c r="AE21" s="95"/>
      <x:c r="AF21" s="95"/>
      <x:c r="AG21" s="95"/>
      <x:c r="AH21" s="95"/>
      <x:c r="AI21" s="95"/>
      <x:c r="AJ21" s="95"/>
      <x:c r="AK21" s="95"/>
      <x:c r="AL21" s="95"/>
      <x:c r="AM21" s="95"/>
      <x:c r="AN21" s="95"/>
      <x:c r="AO21" s="95"/>
      <x:c r="AP21" s="95"/>
      <x:c r="AQ21" s="95"/>
      <x:c r="AR21" s="95"/>
      <x:c r="AS21" s="95"/>
      <x:c r="AT21" s="95"/>
      <x:c r="AU21" s="97">
        <x:f t="shared" si="0"/>
        <x:v>0</x:v>
      </x:c>
      <x:c r="AV21" s="95"/>
      <x:c r="AW21" s="95" t="s">
        <x:v>171</x:v>
      </x:c>
    </x:row>
    <x:row r="22" spans="1:49" x14ac:dyDescent="0.35">
      <x:c r="A22" s="26" t="s">
        <x:v>965</x:v>
      </x:c>
      <x:c r="B22">
        <x:f>ROW()</x:f>
        <x:v>22</x:v>
      </x:c>
      <x:c r="D22" t="s">
        <x:v>587</x:v>
      </x:c>
      <x:c r="E22" t="s">
        <x:v>590</x:v>
      </x:c>
      <x:c r="F22" t="s">
        <x:v>614</x:v>
      </x:c>
      <x:c r="G22" t="s">
        <x:v>299</x:v>
      </x:c>
      <x:c r="H22" s="95"/>
      <x:c r="I22" s="95"/>
      <x:c r="J22" s="95"/>
      <x:c r="K22" s="95"/>
      <x:c r="L22" s="95"/>
      <x:c r="M22" s="95"/>
      <x:c r="N22" s="95"/>
      <x:c r="O22" s="95"/>
      <x:c r="P22" s="95"/>
      <x:c r="Q22" s="95"/>
      <x:c r="R22" s="95"/>
      <x:c r="S22" s="95"/>
      <x:c r="T22" s="95"/>
      <x:c r="U22" s="95"/>
      <x:c r="V22" s="95"/>
      <x:c r="W22" s="95"/>
      <x:c r="X22" s="95"/>
      <x:c r="Y22" s="95"/>
      <x:c r="Z22" s="95"/>
      <x:c r="AA22" s="95"/>
      <x:c r="AB22" s="95"/>
      <x:c r="AC22" s="95"/>
      <x:c r="AD22" s="95"/>
      <x:c r="AE22" s="95"/>
      <x:c r="AF22" s="95"/>
      <x:c r="AG22" s="95"/>
      <x:c r="AH22" s="95"/>
      <x:c r="AI22" s="95"/>
      <x:c r="AJ22" s="95"/>
      <x:c r="AK22" s="95"/>
      <x:c r="AL22" s="95"/>
      <x:c r="AM22" s="95"/>
      <x:c r="AN22" s="95"/>
      <x:c r="AO22" s="95"/>
      <x:c r="AP22" s="95"/>
      <x:c r="AQ22" s="95"/>
      <x:c r="AR22" s="95"/>
      <x:c r="AS22" s="95"/>
      <x:c r="AT22" s="95"/>
      <x:c r="AU22" s="97">
        <x:f t="shared" si="0"/>
        <x:v>0</x:v>
      </x:c>
      <x:c r="AV22" s="95"/>
      <x:c r="AW22" s="95" t="s">
        <x:v>171</x:v>
      </x:c>
    </x:row>
    <x:row r="23" spans="1:49" x14ac:dyDescent="0.35">
      <x:c r="A23" s="26" t="s">
        <x:v>965</x:v>
      </x:c>
      <x:c r="B23">
        <x:f>ROW()</x:f>
        <x:v>23</x:v>
      </x:c>
      <x:c r="D23" t="s">
        <x:v>587</x:v>
      </x:c>
      <x:c r="E23" t="s">
        <x:v>590</x:v>
      </x:c>
      <x:c r="F23" t="s">
        <x:v>615</x:v>
      </x:c>
      <x:c r="G23" t="s">
        <x:v>299</x:v>
      </x:c>
      <x:c r="H23" s="95"/>
      <x:c r="I23" s="95"/>
      <x:c r="J23" s="95"/>
      <x:c r="K23" s="95"/>
      <x:c r="L23" s="95"/>
      <x:c r="M23" s="95"/>
      <x:c r="N23" s="95"/>
      <x:c r="O23" s="95"/>
      <x:c r="P23" s="95"/>
      <x:c r="Q23" s="95"/>
      <x:c r="R23" s="95"/>
      <x:c r="S23" s="95"/>
      <x:c r="T23" s="95"/>
      <x:c r="U23" s="95"/>
      <x:c r="V23" s="95"/>
      <x:c r="W23" s="95"/>
      <x:c r="X23" s="95"/>
      <x:c r="Y23" s="95"/>
      <x:c r="Z23" s="95"/>
      <x:c r="AA23" s="95"/>
      <x:c r="AB23" s="95"/>
      <x:c r="AC23" s="95"/>
      <x:c r="AD23" s="95"/>
      <x:c r="AE23" s="95"/>
      <x:c r="AF23" s="95"/>
      <x:c r="AG23" s="95"/>
      <x:c r="AH23" s="95"/>
      <x:c r="AI23" s="95"/>
      <x:c r="AJ23" s="95"/>
      <x:c r="AK23" s="95"/>
      <x:c r="AL23" s="95"/>
      <x:c r="AM23" s="95"/>
      <x:c r="AN23" s="95"/>
      <x:c r="AO23" s="95"/>
      <x:c r="AP23" s="95"/>
      <x:c r="AQ23" s="95"/>
      <x:c r="AR23" s="95"/>
      <x:c r="AS23" s="95"/>
      <x:c r="AT23" s="95"/>
      <x:c r="AU23" s="97">
        <x:f t="shared" si="0"/>
        <x:v>0</x:v>
      </x:c>
      <x:c r="AV23" s="95"/>
      <x:c r="AW23" s="95" t="s">
        <x:v>171</x:v>
      </x:c>
    </x:row>
    <x:row r="24" spans="1:49" x14ac:dyDescent="0.35">
      <x:c r="A24" s="26" t="s">
        <x:v>965</x:v>
      </x:c>
      <x:c r="B24">
        <x:f>ROW()</x:f>
        <x:v>24</x:v>
      </x:c>
      <x:c r="D24" t="s">
        <x:v>587</x:v>
      </x:c>
      <x:c r="E24" t="s">
        <x:v>590</x:v>
      </x:c>
      <x:c r="F24" t="s">
        <x:v>616</x:v>
      </x:c>
      <x:c r="G24" t="s">
        <x:v>299</x:v>
      </x:c>
      <x:c r="H24" s="95"/>
      <x:c r="I24" s="95"/>
      <x:c r="J24" s="95"/>
      <x:c r="K24" s="95"/>
      <x:c r="L24" s="95"/>
      <x:c r="M24" s="95"/>
      <x:c r="N24" s="95"/>
      <x:c r="O24" s="95"/>
      <x:c r="P24" s="95"/>
      <x:c r="Q24" s="95"/>
      <x:c r="R24" s="95"/>
      <x:c r="S24" s="95"/>
      <x:c r="T24" s="95"/>
      <x:c r="U24" s="95"/>
      <x:c r="V24" s="95"/>
      <x:c r="W24" s="95"/>
      <x:c r="X24" s="95"/>
      <x:c r="Y24" s="95"/>
      <x:c r="Z24" s="95"/>
      <x:c r="AA24" s="95"/>
      <x:c r="AB24" s="95"/>
      <x:c r="AC24" s="95"/>
      <x:c r="AD24" s="95"/>
      <x:c r="AE24" s="95"/>
      <x:c r="AF24" s="95"/>
      <x:c r="AG24" s="95"/>
      <x:c r="AH24" s="95"/>
      <x:c r="AI24" s="95"/>
      <x:c r="AJ24" s="95"/>
      <x:c r="AK24" s="95"/>
      <x:c r="AL24" s="95"/>
      <x:c r="AM24" s="95"/>
      <x:c r="AN24" s="95"/>
      <x:c r="AO24" s="95"/>
      <x:c r="AP24" s="95"/>
      <x:c r="AQ24" s="95"/>
      <x:c r="AR24" s="95"/>
      <x:c r="AS24" s="95"/>
      <x:c r="AT24" s="95"/>
      <x:c r="AU24" s="97">
        <x:f t="shared" si="0"/>
        <x:v>0</x:v>
      </x:c>
      <x:c r="AV24" s="95"/>
      <x:c r="AW24" s="95" t="s">
        <x:v>171</x:v>
      </x:c>
    </x:row>
    <x:row r="25" spans="1:49" x14ac:dyDescent="0.35">
      <x:c r="A25" s="26" t="s">
        <x:v>965</x:v>
      </x:c>
      <x:c r="B25">
        <x:f>ROW()</x:f>
        <x:v>25</x:v>
      </x:c>
      <x:c r="D25" t="s">
        <x:v>587</x:v>
      </x:c>
      <x:c r="E25" t="s">
        <x:v>591</x:v>
      </x:c>
      <x:c r="F25" t="s">
        <x:v>617</x:v>
      </x:c>
      <x:c r="G25" t="s">
        <x:v>299</x:v>
      </x:c>
      <x:c r="H25" s="95"/>
      <x:c r="I25" s="95"/>
      <x:c r="J25" s="95"/>
      <x:c r="K25" s="95"/>
      <x:c r="L25" s="95"/>
      <x:c r="M25" s="95"/>
      <x:c r="N25" s="95"/>
      <x:c r="O25" s="95"/>
      <x:c r="P25" s="95"/>
      <x:c r="Q25" s="95"/>
      <x:c r="R25" s="95"/>
      <x:c r="S25" s="95"/>
      <x:c r="T25" s="95"/>
      <x:c r="U25" s="95"/>
      <x:c r="V25" s="95"/>
      <x:c r="W25" s="95"/>
      <x:c r="X25" s="95"/>
      <x:c r="Y25" s="95"/>
      <x:c r="Z25" s="95"/>
      <x:c r="AA25" s="95"/>
      <x:c r="AB25" s="95"/>
      <x:c r="AC25" s="95"/>
      <x:c r="AD25" s="95"/>
      <x:c r="AE25" s="95"/>
      <x:c r="AF25" s="95"/>
      <x:c r="AG25" s="95"/>
      <x:c r="AH25" s="95"/>
      <x:c r="AI25" s="95"/>
      <x:c r="AJ25" s="95"/>
      <x:c r="AK25" s="95"/>
      <x:c r="AL25" s="95"/>
      <x:c r="AM25" s="95"/>
      <x:c r="AN25" s="95"/>
      <x:c r="AO25" s="95"/>
      <x:c r="AP25" s="95"/>
      <x:c r="AQ25" s="95"/>
      <x:c r="AR25" s="95"/>
      <x:c r="AS25" s="95"/>
      <x:c r="AT25" s="95"/>
      <x:c r="AU25" s="97">
        <x:f t="shared" si="0"/>
        <x:v>0</x:v>
      </x:c>
      <x:c r="AV25" s="95"/>
      <x:c r="AW25" s="95" t="s">
        <x:v>171</x:v>
      </x:c>
    </x:row>
    <x:row r="26" spans="1:49" x14ac:dyDescent="0.35">
      <x:c r="A26" s="26" t="s">
        <x:v>965</x:v>
      </x:c>
      <x:c r="B26">
        <x:f>ROW()</x:f>
        <x:v>26</x:v>
      </x:c>
      <x:c r="D26" t="s">
        <x:v>587</x:v>
      </x:c>
      <x:c r="E26" t="s">
        <x:v>591</x:v>
      </x:c>
      <x:c r="F26" t="s">
        <x:v>618</x:v>
      </x:c>
      <x:c r="G26" t="s">
        <x:v>299</x:v>
      </x:c>
      <x:c r="H26" s="95"/>
      <x:c r="I26" s="95"/>
      <x:c r="J26" s="95"/>
      <x:c r="K26" s="95"/>
      <x:c r="L26" s="95"/>
      <x:c r="M26" s="95"/>
      <x:c r="N26" s="95"/>
      <x:c r="O26" s="95"/>
      <x:c r="P26" s="95"/>
      <x:c r="Q26" s="95"/>
      <x:c r="R26" s="95"/>
      <x:c r="S26" s="95"/>
      <x:c r="T26" s="95"/>
      <x:c r="U26" s="95"/>
      <x:c r="V26" s="95"/>
      <x:c r="W26" s="95"/>
      <x:c r="X26" s="95"/>
      <x:c r="Y26" s="95"/>
      <x:c r="Z26" s="95"/>
      <x:c r="AA26" s="95"/>
      <x:c r="AB26" s="95"/>
      <x:c r="AC26" s="95"/>
      <x:c r="AD26" s="95"/>
      <x:c r="AE26" s="95"/>
      <x:c r="AF26" s="95"/>
      <x:c r="AG26" s="95"/>
      <x:c r="AH26" s="95"/>
      <x:c r="AI26" s="95"/>
      <x:c r="AJ26" s="95"/>
      <x:c r="AK26" s="95"/>
      <x:c r="AL26" s="95"/>
      <x:c r="AM26" s="95"/>
      <x:c r="AN26" s="95"/>
      <x:c r="AO26" s="95"/>
      <x:c r="AP26" s="95"/>
      <x:c r="AQ26" s="95"/>
      <x:c r="AR26" s="95"/>
      <x:c r="AS26" s="95"/>
      <x:c r="AT26" s="95"/>
      <x:c r="AU26" s="97">
        <x:f t="shared" si="0"/>
        <x:v>0</x:v>
      </x:c>
      <x:c r="AV26" s="95"/>
      <x:c r="AW26" s="95" t="s">
        <x:v>171</x:v>
      </x:c>
    </x:row>
    <x:row r="27" spans="1:49" x14ac:dyDescent="0.35">
      <x:c r="A27" s="26" t="s">
        <x:v>965</x:v>
      </x:c>
      <x:c r="B27">
        <x:f>ROW()</x:f>
        <x:v>27</x:v>
      </x:c>
      <x:c r="D27" t="s">
        <x:v>587</x:v>
      </x:c>
      <x:c r="E27" t="s">
        <x:v>591</x:v>
      </x:c>
      <x:c r="F27" t="s">
        <x:v>619</x:v>
      </x:c>
      <x:c r="G27" t="s">
        <x:v>299</x:v>
      </x:c>
      <x:c r="H27" s="95"/>
      <x:c r="I27" s="95"/>
      <x:c r="J27" s="95"/>
      <x:c r="K27" s="95"/>
      <x:c r="L27" s="95"/>
      <x:c r="M27" s="95"/>
      <x:c r="N27" s="95"/>
      <x:c r="O27" s="95"/>
      <x:c r="P27" s="95"/>
      <x:c r="Q27" s="95"/>
      <x:c r="R27" s="95"/>
      <x:c r="S27" s="95"/>
      <x:c r="T27" s="95"/>
      <x:c r="U27" s="95"/>
      <x:c r="V27" s="95"/>
      <x:c r="W27" s="95"/>
      <x:c r="X27" s="95"/>
      <x:c r="Y27" s="95"/>
      <x:c r="Z27" s="95"/>
      <x:c r="AA27" s="95"/>
      <x:c r="AB27" s="95"/>
      <x:c r="AC27" s="95"/>
      <x:c r="AD27" s="95"/>
      <x:c r="AE27" s="95"/>
      <x:c r="AF27" s="95"/>
      <x:c r="AG27" s="95"/>
      <x:c r="AH27" s="95"/>
      <x:c r="AI27" s="95"/>
      <x:c r="AJ27" s="95"/>
      <x:c r="AK27" s="95"/>
      <x:c r="AL27" s="95"/>
      <x:c r="AM27" s="95"/>
      <x:c r="AN27" s="95"/>
      <x:c r="AO27" s="95"/>
      <x:c r="AP27" s="95"/>
      <x:c r="AQ27" s="95"/>
      <x:c r="AR27" s="95"/>
      <x:c r="AS27" s="95"/>
      <x:c r="AT27" s="95"/>
      <x:c r="AU27" s="97">
        <x:f t="shared" si="0"/>
        <x:v>0</x:v>
      </x:c>
      <x:c r="AV27" s="95"/>
      <x:c r="AW27" s="95" t="s">
        <x:v>171</x:v>
      </x:c>
    </x:row>
    <x:row r="28" spans="1:49" x14ac:dyDescent="0.35">
      <x:c r="A28" s="26" t="s">
        <x:v>965</x:v>
      </x:c>
      <x:c r="B28">
        <x:f>ROW()</x:f>
        <x:v>28</x:v>
      </x:c>
      <x:c r="D28" t="s">
        <x:v>587</x:v>
      </x:c>
      <x:c r="E28" t="s">
        <x:v>592</x:v>
      </x:c>
      <x:c r="F28" t="s">
        <x:v>620</x:v>
      </x:c>
      <x:c r="G28" t="s">
        <x:v>300</x:v>
      </x:c>
      <x:c r="H28" s="95"/>
      <x:c r="I28" s="95"/>
      <x:c r="J28" s="95"/>
      <x:c r="K28" s="95"/>
      <x:c r="L28" s="95"/>
      <x:c r="M28" s="95"/>
      <x:c r="N28" s="95"/>
      <x:c r="O28" s="95"/>
      <x:c r="P28" s="95"/>
      <x:c r="Q28" s="95"/>
      <x:c r="R28" s="95"/>
      <x:c r="S28" s="95"/>
      <x:c r="T28" s="95"/>
      <x:c r="U28" s="95"/>
      <x:c r="V28" s="95"/>
      <x:c r="W28" s="95"/>
      <x:c r="X28" s="95"/>
      <x:c r="Y28" s="95"/>
      <x:c r="Z28" s="95"/>
      <x:c r="AA28" s="95"/>
      <x:c r="AB28" s="95"/>
      <x:c r="AC28" s="95"/>
      <x:c r="AD28" s="95"/>
      <x:c r="AE28" s="95"/>
      <x:c r="AF28" s="95"/>
      <x:c r="AG28" s="95"/>
      <x:c r="AH28" s="95"/>
      <x:c r="AI28" s="95"/>
      <x:c r="AJ28" s="95"/>
      <x:c r="AK28" s="95"/>
      <x:c r="AL28" s="95"/>
      <x:c r="AM28" s="95"/>
      <x:c r="AN28" s="95"/>
      <x:c r="AO28" s="95"/>
      <x:c r="AP28" s="95"/>
      <x:c r="AQ28" s="95"/>
      <x:c r="AR28" s="95"/>
      <x:c r="AS28" s="95"/>
      <x:c r="AT28" s="95"/>
      <x:c r="AU28" s="97">
        <x:f t="shared" si="0"/>
        <x:v>0</x:v>
      </x:c>
      <x:c r="AV28" s="95"/>
      <x:c r="AW28" s="95" t="s">
        <x:v>171</x:v>
      </x:c>
    </x:row>
    <x:row r="29" spans="1:49" x14ac:dyDescent="0.35">
      <x:c r="A29" s="26" t="s">
        <x:v>965</x:v>
      </x:c>
      <x:c r="B29">
        <x:f>ROW()</x:f>
        <x:v>29</x:v>
      </x:c>
      <x:c r="D29" t="s">
        <x:v>587</x:v>
      </x:c>
      <x:c r="E29" t="s">
        <x:v>130</x:v>
      </x:c>
      <x:c r="F29" t="s">
        <x:v>621</x:v>
      </x:c>
      <x:c r="G29" t="s">
        <x:v>300</x:v>
      </x:c>
      <x:c r="H29" s="95"/>
      <x:c r="I29" s="95"/>
      <x:c r="J29" s="95"/>
      <x:c r="K29" s="95"/>
      <x:c r="L29" s="95"/>
      <x:c r="M29" s="95"/>
      <x:c r="N29" s="95"/>
      <x:c r="O29" s="95"/>
      <x:c r="P29" s="95"/>
      <x:c r="Q29" s="95"/>
      <x:c r="R29" s="95"/>
      <x:c r="S29" s="95"/>
      <x:c r="T29" s="95"/>
      <x:c r="U29" s="95"/>
      <x:c r="V29" s="95"/>
      <x:c r="W29" s="95"/>
      <x:c r="X29" s="95"/>
      <x:c r="Y29" s="95"/>
      <x:c r="Z29" s="95"/>
      <x:c r="AA29" s="95"/>
      <x:c r="AB29" s="95"/>
      <x:c r="AC29" s="95"/>
      <x:c r="AD29" s="95"/>
      <x:c r="AE29" s="95"/>
      <x:c r="AF29" s="95"/>
      <x:c r="AG29" s="95"/>
      <x:c r="AH29" s="95"/>
      <x:c r="AI29" s="95"/>
      <x:c r="AJ29" s="95"/>
      <x:c r="AK29" s="95"/>
      <x:c r="AL29" s="95"/>
      <x:c r="AM29" s="95"/>
      <x:c r="AN29" s="95"/>
      <x:c r="AO29" s="95"/>
      <x:c r="AP29" s="95"/>
      <x:c r="AQ29" s="95"/>
      <x:c r="AR29" s="95"/>
      <x:c r="AS29" s="95"/>
      <x:c r="AT29" s="95"/>
      <x:c r="AU29" s="97">
        <x:f t="shared" si="0"/>
        <x:v>0</x:v>
      </x:c>
      <x:c r="AV29" s="95"/>
      <x:c r="AW29" s="95" t="s">
        <x:v>171</x:v>
      </x:c>
    </x:row>
    <x:row r="30" spans="1:49" x14ac:dyDescent="0.35">
      <x:c r="A30" s="26" t="s">
        <x:v>965</x:v>
      </x:c>
      <x:c r="B30">
        <x:f>ROW()</x:f>
        <x:v>30</x:v>
      </x:c>
      <x:c r="D30" t="s">
        <x:v>588</x:v>
      </x:c>
      <x:c r="E30" t="s">
        <x:v>593</x:v>
      </x:c>
      <x:c r="F30" t="s">
        <x:v>622</x:v>
      </x:c>
      <x:c r="G30" t="s">
        <x:v>300</x:v>
      </x:c>
      <x:c r="H30" s="95"/>
      <x:c r="I30" s="95"/>
      <x:c r="J30" s="95"/>
      <x:c r="K30" s="95"/>
      <x:c r="L30" s="95"/>
      <x:c r="M30" s="95"/>
      <x:c r="N30" s="95"/>
      <x:c r="O30" s="95"/>
      <x:c r="P30" s="95"/>
      <x:c r="Q30" s="95"/>
      <x:c r="R30" s="95"/>
      <x:c r="S30" s="95"/>
      <x:c r="T30" s="95"/>
      <x:c r="U30" s="95"/>
      <x:c r="V30" s="95"/>
      <x:c r="W30" s="95"/>
      <x:c r="X30" s="95"/>
      <x:c r="Y30" s="95"/>
      <x:c r="Z30" s="95"/>
      <x:c r="AA30" s="95"/>
      <x:c r="AB30" s="95"/>
      <x:c r="AC30" s="95"/>
      <x:c r="AD30" s="95"/>
      <x:c r="AE30" s="95"/>
      <x:c r="AF30" s="95"/>
      <x:c r="AG30" s="95"/>
      <x:c r="AH30" s="95"/>
      <x:c r="AI30" s="95"/>
      <x:c r="AJ30" s="95"/>
      <x:c r="AK30" s="95"/>
      <x:c r="AL30" s="95"/>
      <x:c r="AM30" s="95"/>
      <x:c r="AN30" s="95"/>
      <x:c r="AO30" s="95"/>
      <x:c r="AP30" s="95"/>
      <x:c r="AQ30" s="95"/>
      <x:c r="AR30" s="95"/>
      <x:c r="AS30" s="95"/>
      <x:c r="AT30" s="95"/>
      <x:c r="AU30" s="97">
        <x:f t="shared" si="0"/>
        <x:v>0</x:v>
      </x:c>
      <x:c r="AV30" s="95"/>
      <x:c r="AW30" s="95" t="s">
        <x:v>171</x:v>
      </x:c>
    </x:row>
    <x:row r="31" spans="1:49" x14ac:dyDescent="0.35">
      <x:c r="A31" s="26" t="s">
        <x:v>965</x:v>
      </x:c>
      <x:c r="B31">
        <x:f>ROW()</x:f>
        <x:v>31</x:v>
      </x:c>
      <x:c r="D31" t="s">
        <x:v>588</x:v>
      </x:c>
      <x:c r="E31" t="s">
        <x:v>594</x:v>
      </x:c>
      <x:c r="F31" t="s">
        <x:v>248</x:v>
      </x:c>
      <x:c r="G31" t="s">
        <x:v>300</x:v>
      </x:c>
      <x:c r="H31" s="95"/>
      <x:c r="I31" s="95"/>
      <x:c r="J31" s="95"/>
      <x:c r="K31" s="95"/>
      <x:c r="L31" s="95"/>
      <x:c r="M31" s="95"/>
      <x:c r="N31" s="95"/>
      <x:c r="O31" s="95"/>
      <x:c r="P31" s="95"/>
      <x:c r="Q31" s="95"/>
      <x:c r="R31" s="95"/>
      <x:c r="S31" s="95"/>
      <x:c r="T31" s="95"/>
      <x:c r="U31" s="95"/>
      <x:c r="V31" s="95"/>
      <x:c r="W31" s="95"/>
      <x:c r="X31" s="95"/>
      <x:c r="Y31" s="95"/>
      <x:c r="Z31" s="95"/>
      <x:c r="AA31" s="95"/>
      <x:c r="AB31" s="95"/>
      <x:c r="AC31" s="95"/>
      <x:c r="AD31" s="95"/>
      <x:c r="AE31" s="95"/>
      <x:c r="AF31" s="95"/>
      <x:c r="AG31" s="95"/>
      <x:c r="AH31" s="95"/>
      <x:c r="AI31" s="95"/>
      <x:c r="AJ31" s="95"/>
      <x:c r="AK31" s="95"/>
      <x:c r="AL31" s="95"/>
      <x:c r="AM31" s="95"/>
      <x:c r="AN31" s="95"/>
      <x:c r="AO31" s="95"/>
      <x:c r="AP31" s="95"/>
      <x:c r="AQ31" s="95"/>
      <x:c r="AR31" s="95"/>
      <x:c r="AS31" s="95"/>
      <x:c r="AT31" s="95"/>
      <x:c r="AU31" s="97">
        <x:f t="shared" si="0"/>
        <x:v>0</x:v>
      </x:c>
      <x:c r="AV31" s="95"/>
      <x:c r="AW31" s="95" t="s">
        <x:v>171</x:v>
      </x:c>
    </x:row>
    <x:row r="34" spans="44:44" x14ac:dyDescent="0.35">
      <x:c r="AR34" s="235"/>
    </x:row>
  </x:sheetData>
  <x:phoneticPr fontId="15" type="noConversion"/>
  <x:pageMargins left="0.25" right="0.25" top="0.75" bottom="0.75" header="0.3" footer="0.3"/>
  <x:pageSetup paperSize="9" scale="31" fitToHeight="0" orientation="landscape" r:id="rId1"/>
  <x:tableParts count="1">
    <x:tablePart r:id="rId2"/>
  </x:tableParts>
  <x:extLst>
    <x:ext xmlns:x14="http://schemas.microsoft.com/office/spreadsheetml/2009/9/main" uri="{78C0D931-6437-407d-A8EE-F0AAD7539E65}">
      <x14:conditionalFormattings>
        <x14:conditionalFormatting xmlns:xm="http://schemas.microsoft.com/office/excel/2006/main">
          <x14:cfRule type="expression" priority="1" id="{FE933B88-FFB6-45B5-A094-FF8CF1673F0F}">
            <xm:f>'S9a.Asset Register'!$I4&lt;&gt;$AU4</xm:f>
            <x14:dxf>
              <x:fill>
                <x:patternFill>
                  <x:bgColor rgb="FFFF0000"/>
                </x:patternFill>
              </x:fill>
            </x14:dxf>
          </x14:cfRule>
          <xm:sqref>AU4:AU31</xm:sqref>
        </x14:conditionalFormatting>
      </x14:conditionalFormattings>
    </x:ext>
    <x:ext xmlns:x14="http://schemas.microsoft.com/office/spreadsheetml/2009/9/main" uri="{CCE6A557-97BC-4b89-ADB6-D9C93CAAB3DF}">
      <x14:dataValidations xmlns:xm="http://schemas.microsoft.com/office/excel/2006/main" count="1">
        <x14:dataValidation type="list" allowBlank="1" showInputMessage="1" showErrorMessage="1" xr:uid="{FB231552-E900-4E4D-A02C-94A5D6EA2232}">
          <x14:formula1>
            <xm:f>'Drop downs'!$T$15:$T$20</xm:f>
          </x14:formula1>
          <xm:sqref>AW4:AW31</xm:sqref>
        </x14:dataValidation>
      </x14:dataValidations>
    </x:ext>
  </x:extLst>
</x:worksheet>
</file>

<file path=xl/worksheets/sheet1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F069FC-025C-4EEF-8E5B-64963399C9B8}" mc:Ignorable="x14ac xr xr2 xr3">
  <x:sheetPr codeName="Sheet16">
    <x:tabColor theme="5" tint="-0.499984740745262"/>
    <x:pageSetUpPr fitToPage="1"/>
  </x:sheetPr>
  <x:dimension ref="A1:L17"/>
  <x:sheetViews>
    <x:sheetView showGridLines="0" view="pageBreakPreview" zoomScale="85" zoomScaleNormal="100" zoomScaleSheetLayoutView="85" workbookViewId="0">
      <x:selection activeCell="A14" sqref="A14:A17"/>
    </x:sheetView>
  </x:sheetViews>
  <x:sheetFormatPr defaultRowHeight="14.5" x14ac:dyDescent="0.35"/>
  <x:cols>
    <x:col min="1" max="1" width="15.81640625" customWidth="1"/>
    <x:col min="2" max="2" width="5.54296875" customWidth="1"/>
    <x:col min="3" max="3" width="9.81640625" customWidth="1"/>
    <x:col min="4" max="4" width="40.54296875" customWidth="1"/>
    <x:col min="5" max="5" width="21.81640625" customWidth="1"/>
    <x:col min="6" max="6" width="20.81640625" customWidth="1"/>
    <x:col min="7" max="7" width="26.7265625" customWidth="1"/>
    <x:col min="8" max="8" width="19" customWidth="1"/>
    <x:col min="9" max="9" width="28.54296875" customWidth="1"/>
    <x:col min="10" max="10" width="4" customWidth="1"/>
    <x:col min="11" max="11" width="16.26953125" customWidth="1"/>
    <x:col min="12" max="12" width="25.453125" customWidth="1"/>
    <x:col min="13" max="14" width="22.1796875" customWidth="1"/>
  </x:cols>
  <x:sheetData>
    <x:row r="1" spans="1:12" ht="31.5" customHeight="1" thickBot="1" x14ac:dyDescent="0.4">
      <x:c r="A1" s="1" t="s">
        <x:v>307</x:v>
      </x:c>
      <x:c r="F1" s="196" t="s">
        <x:v>784</x:v>
      </x:c>
      <x:c r="G1" s="195"/>
    </x:row>
    <x:row r="2" spans="1:12" ht="21" x14ac:dyDescent="0.5">
      <x:c r="A2" s="238" t="s">
        <x:v>966</x:v>
      </x:c>
    </x:row>
    <x:row r="3" spans="1:12" ht="74.25" customHeight="1" x14ac:dyDescent="0.35">
      <x:c r="A3" s="23" t="s">
        <x:v>0</x:v>
      </x:c>
      <x:c r="B3" s="23" t="s">
        <x:v>1</x:v>
      </x:c>
      <x:c r="C3" s="23" t="s">
        <x:v>49</x:v>
      </x:c>
      <x:c r="D3" s="22" t="s">
        <x:v>799</x:v>
      </x:c>
      <x:c r="E3" s="23" t="s">
        <x:v>3</x:v>
      </x:c>
      <x:c r="F3" s="22" t="s">
        <x:v>562</x:v>
      </x:c>
      <x:c r="G3" s="22" t="s">
        <x:v>189</x:v>
      </x:c>
    </x:row>
    <x:row r="4" spans="1:12" ht="15" customHeight="1" x14ac:dyDescent="0.5">
      <x:c r="A4" s="26" t="s">
        <x:v>966</x:v>
      </x:c>
      <x:c r="B4">
        <x:f>ROW()</x:f>
        <x:v>4</x:v>
      </x:c>
      <x:c r="C4" s="5"/>
      <x:c r="D4" s="121" t="s">
        <x:v>560</x:v>
      </x:c>
      <x:c r="E4" s="124"/>
      <x:c r="F4" s="161"/>
      <x:c r="G4" s="125">
        <x:f>IF($F$10&lt;&gt;0,F4/$F$10,0)</x:f>
        <x:v>0</x:v>
      </x:c>
    </x:row>
    <x:row r="5" spans="1:12" x14ac:dyDescent="0.35">
      <x:c r="A5" s="26" t="s">
        <x:v>966</x:v>
      </x:c>
      <x:c r="B5">
        <x:f>ROW()</x:f>
        <x:v>5</x:v>
      </x:c>
      <x:c r="D5" s="121" t="s">
        <x:v>560</x:v>
      </x:c>
      <x:c r="E5" s="39"/>
      <x:c r="F5" s="161"/>
      <x:c r="G5" s="125">
        <x:f t="shared" ref="G5:G7" si="0">IF($F$10&lt;&gt;0,F5/$F$10,0)</x:f>
        <x:v>0</x:v>
      </x:c>
    </x:row>
    <x:row r="6" spans="1:12" x14ac:dyDescent="0.35">
      <x:c r="A6" s="26" t="s">
        <x:v>966</x:v>
      </x:c>
      <x:c r="B6">
        <x:f>ROW()</x:f>
        <x:v>6</x:v>
      </x:c>
      <x:c r="D6" s="121" t="s">
        <x:v>560</x:v>
      </x:c>
      <x:c r="E6" s="39"/>
      <x:c r="F6" s="161"/>
      <x:c r="G6" s="125">
        <x:f>IF($F$10&lt;&gt;0,F6/$F$10,0)</x:f>
        <x:v>0</x:v>
      </x:c>
    </x:row>
    <x:row r="7" spans="1:12" x14ac:dyDescent="0.35">
      <x:c r="A7" s="26" t="s">
        <x:v>966</x:v>
      </x:c>
      <x:c r="B7">
        <x:f>ROW()</x:f>
        <x:v>7</x:v>
      </x:c>
      <x:c r="D7" s="121" t="s">
        <x:v>560</x:v>
      </x:c>
      <x:c r="E7" s="39"/>
      <x:c r="F7" s="161"/>
      <x:c r="G7" s="125">
        <x:f t="shared" si="0"/>
        <x:v>0</x:v>
      </x:c>
    </x:row>
    <x:row r="8" spans="1:12" x14ac:dyDescent="0.35">
      <x:c r="A8" s="26" t="s">
        <x:v>966</x:v>
      </x:c>
      <x:c r="B8">
        <x:f>ROW()</x:f>
        <x:v>8</x:v>
      </x:c>
      <x:c r="D8" s="121" t="s">
        <x:v>560</x:v>
      </x:c>
      <x:c r="E8" s="39"/>
      <x:c r="F8" s="161"/>
      <x:c r="G8" s="125">
        <x:f>IF($F$10&lt;&gt;0,F8/$F$10,0)</x:f>
        <x:v>0</x:v>
      </x:c>
    </x:row>
    <x:row r="9" spans="1:12" ht="15" thickBot="1" x14ac:dyDescent="0.4">
      <x:c r="A9" s="26" t="s">
        <x:v>966</x:v>
      </x:c>
      <x:c r="B9">
        <x:f>ROW()</x:f>
        <x:v>9</x:v>
      </x:c>
      <x:c r="D9" s="121" t="s">
        <x:v>560</x:v>
      </x:c>
      <x:c r="E9" s="39"/>
      <x:c r="F9" s="161"/>
      <x:c r="G9" s="125">
        <x:f>IF($F$10&lt;&gt;0,F9/$F$10,0)</x:f>
        <x:v>0</x:v>
      </x:c>
    </x:row>
    <x:row r="10" spans="1:12" ht="15" thickBot="1" x14ac:dyDescent="0.4">
      <x:c r="A10" s="26" t="s">
        <x:v>966</x:v>
      </x:c>
      <x:c r="B10">
        <x:f>ROW()</x:f>
        <x:v>10</x:v>
      </x:c>
      <x:c r="D10" s="123" t="s">
        <x:v>561</x:v>
      </x:c>
      <x:c r="E10" s="123"/>
      <x:c r="F10" s="215">
        <x:f>SUM(F4:F9)</x:f>
        <x:v>0</x:v>
      </x:c>
      <x:c r="G10" s="221">
        <x:f>SUM(G4:G9)</x:f>
        <x:v>0</x:v>
      </x:c>
    </x:row>
    <x:row r="12" spans="1:12" ht="21" x14ac:dyDescent="0.5">
      <x:c r="A12" s="238" t="s">
        <x:v>966</x:v>
      </x:c>
    </x:row>
    <x:row r="13" spans="1:12" ht="57.75" customHeight="1" x14ac:dyDescent="0.35">
      <x:c r="A13" s="23" t="s">
        <x:v>0</x:v>
      </x:c>
      <x:c r="B13" s="23" t="s">
        <x:v>1</x:v>
      </x:c>
      <x:c r="C13" s="23" t="s">
        <x:v>49</x:v>
      </x:c>
      <x:c r="D13" s="22" t="s">
        <x:v>799</x:v>
      </x:c>
      <x:c r="E13" s="23" t="s">
        <x:v>3</x:v>
      </x:c>
      <x:c r="F13" s="22" t="s">
        <x:v>308</x:v>
      </x:c>
      <x:c r="G13" s="22" t="s">
        <x:v>563</x:v>
      </x:c>
      <x:c r="H13" s="22" t="s">
        <x:v>564</x:v>
      </x:c>
      <x:c r="I13" s="22" t="s">
        <x:v>565</x:v>
      </x:c>
    </x:row>
    <x:row r="14" spans="1:12" x14ac:dyDescent="0.35">
      <x:c r="A14" s="26" t="s">
        <x:v>966</x:v>
      </x:c>
      <x:c r="B14">
        <x:f>ROW()</x:f>
        <x:v>14</x:v>
      </x:c>
      <x:c r="D14" s="121" t="s">
        <x:v>569</x:v>
      </x:c>
      <x:c r="E14" s="121" t="s">
        <x:v>566</x:v>
      </x:c>
      <x:c r="F14" s="161"/>
      <x:c r="G14" s="161"/>
      <x:c r="H14" s="161"/>
      <x:c r="I14" s="161"/>
    </x:row>
    <x:row r="15" spans="1:12" ht="15" thickBot="1" x14ac:dyDescent="0.4">
      <x:c r="A15" s="26" t="s">
        <x:v>966</x:v>
      </x:c>
      <x:c r="B15">
        <x:f>ROW()</x:f>
        <x:v>15</x:v>
      </x:c>
      <x:c r="D15" s="121" t="s">
        <x:v>569</x:v>
      </x:c>
      <x:c r="E15" s="121" t="s">
        <x:v>567</x:v>
      </x:c>
      <x:c r="F15" s="161"/>
      <x:c r="G15" s="161"/>
      <x:c r="H15" s="161"/>
      <x:c r="I15" s="161"/>
      <x:c r="K15" s="211" t="s">
        <x:v>818</x:v>
      </x:c>
    </x:row>
    <x:row r="16" spans="1:12" ht="13.5" customHeight="1" thickBot="1" x14ac:dyDescent="0.4">
      <x:c r="A16" s="26" t="s">
        <x:v>966</x:v>
      </x:c>
      <x:c r="B16">
        <x:f>ROW()</x:f>
        <x:v>16</x:v>
      </x:c>
      <x:c r="D16" s="121" t="s">
        <x:v>569</x:v>
      </x:c>
      <x:c r="E16" s="121" t="s">
        <x:v>568</x:v>
      </x:c>
      <x:c r="F16" s="161"/>
      <x:c r="G16" s="161"/>
      <x:c r="H16" s="161"/>
      <x:c r="I16" s="161"/>
      <x:c r="K16" s="212" t="s">
        <x:v>959</x:v>
      </x:c>
      <x:c r="L16" s="212" t="s">
        <x:v>960</x:v>
      </x:c>
    </x:row>
    <x:row r="17" spans="1:12" ht="13.5" customHeight="1" thickBot="1" x14ac:dyDescent="0.4">
      <x:c r="A17" s="26" t="s">
        <x:v>966</x:v>
      </x:c>
      <x:c r="B17">
        <x:f>ROW()</x:f>
        <x:v>17</x:v>
      </x:c>
      <x:c r="D17" s="123" t="s">
        <x:v>64</x:v>
      </x:c>
      <x:c r="E17" s="121"/>
      <x:c r="F17" s="215">
        <x:f>SUM(F14:F16)</x:f>
        <x:v>0</x:v>
      </x:c>
      <x:c r="G17" s="215">
        <x:f>IF(F17&lt;&gt;0,SUM(F14*G14,F15*G15,F16*G16)/F17,0)</x:f>
        <x:v>0</x:v>
      </x:c>
      <x:c r="H17" s="215">
        <x:f>SUM(H14:H16)</x:f>
        <x:v>0</x:v>
      </x:c>
      <x:c r="I17" s="215">
        <x:f>SUM(I14:I16)</x:f>
        <x:v>0</x:v>
      </x:c>
      <x:c r="K17" s="213">
        <x:f>F10</x:f>
        <x:v>0</x:v>
      </x:c>
      <x:c r="L17" s="214" t="b">
        <x:f>(ROUND(K17,0)=ROUND(F17,0))</x:f>
        <x:v>1</x:v>
      </x:c>
    </x:row>
  </x:sheetData>
  <x:conditionalFormatting sqref="F17">
    <x:cfRule type="expression" dxfId="0" priority="1">
      <x:formula>$L$17&lt;&gt;TRUE</x:formula>
    </x:cfRule>
  </x:conditionalFormatting>
  <x:pageMargins left="0.25" right="0.25" top="0.75" bottom="0.75" header="0.3" footer="0.3"/>
  <x:pageSetup paperSize="9" scale="75" fitToHeight="0" orientation="landscape" r:id="rId1"/>
  <x:tableParts count="2">
    <x:tablePart r:id="rId2"/>
    <x:tablePart r:id="rId3"/>
  </x:tableParts>
</x:worksheet>
</file>

<file path=xl/worksheets/sheet20.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B7CBF1D3-56D2-4D1F-A440-B2DA7D2413BE}" mc:Ignorable="x14ac xr xr2 xr3">
  <x:sheetPr codeName="Sheet22">
    <x:tabColor theme="5" tint="-0.499984740745262"/>
    <x:pageSetUpPr fitToPage="1"/>
  </x:sheetPr>
  <x:dimension ref="A1:F21"/>
  <x:sheetViews>
    <x:sheetView showGridLines="0" view="pageBreakPreview" zoomScale="85" zoomScaleNormal="100" zoomScaleSheetLayoutView="85" workbookViewId="0">
      <x:selection activeCell="E25" sqref="E25"/>
    </x:sheetView>
  </x:sheetViews>
  <x:sheetFormatPr defaultRowHeight="14.5" x14ac:dyDescent="0.35"/>
  <x:cols>
    <x:col min="1" max="1" width="27.1796875" customWidth="1"/>
    <x:col min="2" max="2" width="8.453125" customWidth="1"/>
    <x:col min="3" max="3" width="29.81640625" customWidth="1"/>
    <x:col min="4" max="4" width="48.26953125" customWidth="1"/>
    <x:col min="5" max="5" width="24.54296875" customWidth="1"/>
    <x:col min="6" max="6" width="27.81640625" customWidth="1"/>
    <x:col min="7" max="7" width="3" customWidth="1"/>
    <x:col min="8" max="8" width="13.453125" customWidth="1"/>
    <x:col min="9" max="9" width="16.81640625" customWidth="1"/>
    <x:col min="10" max="10" width="18.453125" customWidth="1"/>
    <x:col min="12" max="13" width="17.1796875" customWidth="1"/>
    <x:col min="14" max="14" width="14.81640625" customWidth="1"/>
  </x:cols>
  <x:sheetData>
    <x:row r="1" spans="1:6" ht="33.75" customHeight="1" thickBot="1" x14ac:dyDescent="0.4">
      <x:c r="A1" s="1" t="s">
        <x:v>349</x:v>
      </x:c>
      <x:c r="E1" s="196" t="s">
        <x:v>783</x:v>
      </x:c>
      <x:c r="F1" s="195"/>
    </x:row>
    <x:row r="2" spans="1:6" ht="21" x14ac:dyDescent="0.5">
      <x:c r="A2" s="238" t="s">
        <x:v>547</x:v>
      </x:c>
    </x:row>
    <x:row r="3" spans="1:6" x14ac:dyDescent="0.35">
      <x:c r="A3" s="23" t="s">
        <x:v>0</x:v>
      </x:c>
      <x:c r="B3" s="23" t="s">
        <x:v>1</x:v>
      </x:c>
      <x:c r="C3" s="23" t="s">
        <x:v>49</x:v>
      </x:c>
      <x:c r="D3" s="22" t="s">
        <x:v>2</x:v>
      </x:c>
      <x:c r="E3" s="23" t="s">
        <x:v>3</x:v>
      </x:c>
      <x:c r="F3" s="22" t="s">
        <x:v>666</x:v>
      </x:c>
    </x:row>
    <x:row r="4" spans="1:6" x14ac:dyDescent="0.35">
      <x:c r="A4" s="26" t="s">
        <x:v>350</x:v>
      </x:c>
      <x:c r="B4">
        <x:f>ROW()</x:f>
        <x:v>4</x:v>
      </x:c>
      <x:c r="C4" t="s">
        <x:v>550</x:v>
      </x:c>
      <x:c r="D4" t="s">
        <x:v>548</x:v>
      </x:c>
      <x:c r="E4" s="39" t="s">
        <x:v>549</x:v>
      </x:c>
      <x:c r="F4" s="95"/>
    </x:row>
    <x:row r="5" spans="1:6" x14ac:dyDescent="0.35">
      <x:c r="A5" s="26" t="s">
        <x:v>350</x:v>
      </x:c>
      <x:c r="B5">
        <x:f>ROW()</x:f>
        <x:v>5</x:v>
      </x:c>
      <x:c r="C5" t="s">
        <x:v>550</x:v>
      </x:c>
      <x:c r="D5" t="s">
        <x:v>548</x:v>
      </x:c>
      <x:c r="E5" s="39" t="s">
        <x:v>549</x:v>
      </x:c>
      <x:c r="F5" s="95"/>
    </x:row>
    <x:row r="6" spans="1:6" x14ac:dyDescent="0.35">
      <x:c r="A6" s="26" t="s">
        <x:v>350</x:v>
      </x:c>
      <x:c r="B6">
        <x:f>ROW()</x:f>
        <x:v>6</x:v>
      </x:c>
      <x:c r="C6" t="s">
        <x:v>550</x:v>
      </x:c>
      <x:c r="D6" t="s">
        <x:v>548</x:v>
      </x:c>
      <x:c r="E6" s="39" t="s">
        <x:v>549</x:v>
      </x:c>
      <x:c r="F6" s="95"/>
    </x:row>
    <x:row r="7" spans="1:6" x14ac:dyDescent="0.35">
      <x:c r="A7" s="26" t="s">
        <x:v>350</x:v>
      </x:c>
      <x:c r="B7">
        <x:f>ROW()</x:f>
        <x:v>7</x:v>
      </x:c>
      <x:c r="C7" t="s">
        <x:v>550</x:v>
      </x:c>
      <x:c r="D7" t="s">
        <x:v>548</x:v>
      </x:c>
      <x:c r="E7" s="39" t="s">
        <x:v>549</x:v>
      </x:c>
      <x:c r="F7" s="95"/>
    </x:row>
    <x:row r="8" spans="1:6" x14ac:dyDescent="0.35">
      <x:c r="A8" s="26" t="s">
        <x:v>350</x:v>
      </x:c>
      <x:c r="B8">
        <x:f>ROW()</x:f>
        <x:v>8</x:v>
      </x:c>
      <x:c r="C8" t="s">
        <x:v>550</x:v>
      </x:c>
      <x:c r="D8" t="s">
        <x:v>548</x:v>
      </x:c>
      <x:c r="E8" s="39" t="s">
        <x:v>549</x:v>
      </x:c>
      <x:c r="F8" s="95"/>
    </x:row>
    <x:row r="9" spans="1:6" x14ac:dyDescent="0.35">
      <x:c r="A9" s="26" t="s">
        <x:v>350</x:v>
      </x:c>
      <x:c r="B9">
        <x:f>ROW()</x:f>
        <x:v>9</x:v>
      </x:c>
      <x:c r="D9" s="16" t="s">
        <x:v>351</x:v>
      </x:c>
      <x:c r="E9" s="15"/>
      <x:c r="F9" s="97">
        <x:f>SUM(F4:F8)</x:f>
        <x:v>0</x:v>
      </x:c>
    </x:row>
    <x:row r="10" spans="1:6" x14ac:dyDescent="0.35">
      <x:c r="A10" s="35" t="s">
        <x:v>352</x:v>
      </x:c>
    </x:row>
    <x:row r="13" spans="1:6" ht="21" x14ac:dyDescent="0.5">
      <x:c r="A13" s="238" t="s">
        <x:v>551</x:v>
      </x:c>
    </x:row>
    <x:row r="14" spans="1:6" x14ac:dyDescent="0.35">
      <x:c r="A14" s="254" t="s">
        <x:v>0</x:v>
      </x:c>
      <x:c r="B14" s="47" t="s">
        <x:v>1</x:v>
      </x:c>
      <x:c r="C14" s="47" t="s">
        <x:v>49</x:v>
      </x:c>
      <x:c r="D14" s="48" t="s">
        <x:v>2</x:v>
      </x:c>
      <x:c r="E14" s="47" t="s">
        <x:v>757</x:v>
      </x:c>
      <x:c r="F14" s="49" t="s">
        <x:v>800</x:v>
      </x:c>
    </x:row>
    <x:row r="15" spans="1:6" x14ac:dyDescent="0.35">
      <x:c r="A15" s="26" t="s">
        <x:v>551</x:v>
      </x:c>
      <x:c r="B15">
        <x:f>ROW()</x:f>
        <x:v>15</x:v>
      </x:c>
      <x:c r="D15" t="s">
        <x:v>552</x:v>
      </x:c>
      <x:c r="E15" t="s">
        <x:v>558</x:v>
      </x:c>
      <x:c r="F15" s="95"/>
    </x:row>
    <x:row r="16" spans="1:6" x14ac:dyDescent="0.35">
      <x:c r="A16" s="26" t="s">
        <x:v>551</x:v>
      </x:c>
      <x:c r="B16">
        <x:f>ROW()</x:f>
        <x:v>16</x:v>
      </x:c>
      <x:c r="D16" t="s">
        <x:v>553</x:v>
      </x:c>
      <x:c r="E16" t="s">
        <x:v>759</x:v>
      </x:c>
      <x:c r="F16" s="95"/>
    </x:row>
    <x:row r="17" spans="1:6" x14ac:dyDescent="0.35">
      <x:c r="A17" s="26" t="s">
        <x:v>551</x:v>
      </x:c>
      <x:c r="B17">
        <x:f>ROW()</x:f>
        <x:v>17</x:v>
      </x:c>
      <x:c r="D17" t="s">
        <x:v>554</x:v>
      </x:c>
      <x:c r="E17" t="s">
        <x:v>760</x:v>
      </x:c>
      <x:c r="F17" s="95"/>
    </x:row>
    <x:row r="18" spans="1:6" x14ac:dyDescent="0.35">
      <x:c r="A18" s="26" t="s">
        <x:v>551</x:v>
      </x:c>
      <x:c r="B18">
        <x:f>ROW()</x:f>
        <x:v>18</x:v>
      </x:c>
      <x:c r="D18" t="s">
        <x:v>555</x:v>
      </x:c>
      <x:c r="E18" t="s">
        <x:v>756</x:v>
      </x:c>
      <x:c r="F18" s="95"/>
    </x:row>
    <x:row r="19" spans="1:6" x14ac:dyDescent="0.35">
      <x:c r="A19" s="26" t="s">
        <x:v>551</x:v>
      </x:c>
      <x:c r="B19" s="112">
        <x:f>ROW()</x:f>
        <x:v>19</x:v>
      </x:c>
      <x:c r="D19" s="113" t="s">
        <x:v>556</x:v>
      </x:c>
      <x:c r="E19" s="113" t="s">
        <x:v>761</x:v>
      </x:c>
      <x:c r="F19" s="95"/>
    </x:row>
    <x:row r="20" spans="1:6" ht="15" thickBot="1" x14ac:dyDescent="0.4">
      <x:c r="A20" s="26" t="s">
        <x:v>551</x:v>
      </x:c>
      <x:c r="B20">
        <x:f>ROW()</x:f>
        <x:v>20</x:v>
      </x:c>
      <x:c r="D20" t="s">
        <x:v>557</x:v>
      </x:c>
      <x:c r="E20" t="s">
        <x:v>759</x:v>
      </x:c>
      <x:c r="F20" s="97">
        <x:f>IF(ISNUMBER(CoverSheet!$C$12),F19/(CoverSheet!$C$12-DATE(YEAR(CoverSheet!$C$12)-1,MONTH(CoverSheet!$C$12),DAY(CoverSheet!$C$12))),0)</x:f>
        <x:v>0</x:v>
      </x:c>
    </x:row>
    <x:row r="21" spans="1:6" ht="15" thickBot="1" x14ac:dyDescent="0.4">
      <x:c r="A21" s="26" t="s">
        <x:v>551</x:v>
      </x:c>
      <x:c r="B21">
        <x:f>ROW()</x:f>
        <x:v>21</x:v>
      </x:c>
      <x:c r="D21" s="16" t="s">
        <x:v>559</x:v>
      </x:c>
      <x:c r="E21" t="s">
        <x:v>758</x:v>
      </x:c>
      <x:c r="F21" s="202">
        <x:f>IF(F17&gt;0,F19/(F17*12),0)</x:f>
        <x:v>0</x:v>
      </x:c>
    </x:row>
  </x:sheetData>
  <x:phoneticPr fontId="15" type="noConversion"/>
  <x:pageMargins left="0.25" right="0.25" top="0.75" bottom="0.75" header="0.3" footer="0.3"/>
  <x:pageSetup paperSize="9" scale="85" fitToHeight="0" orientation="landscape" r:id="rId1"/>
  <x:tableParts count="2">
    <x:tablePart r:id="rId2"/>
    <x:tablePart r:id="rId3"/>
  </x:tableParts>
</x:worksheet>
</file>

<file path=xl/worksheets/sheet2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5D376443-4F3A-4989-BE95-6EBCE8674481}" mc:Ignorable="x14ac xr xr2 xr3">
  <x:sheetPr codeName="Sheet23">
    <x:tabColor rgb="FF002060"/>
    <x:pageSetUpPr fitToPage="1"/>
  </x:sheetPr>
  <x:dimension ref="A1:H35"/>
  <x:sheetViews>
    <x:sheetView showGridLines="0" view="pageBreakPreview" zoomScale="85" zoomScaleNormal="100" zoomScaleSheetLayoutView="85" workbookViewId="0">
      <x:selection activeCell="H15" sqref="H15"/>
    </x:sheetView>
  </x:sheetViews>
  <x:sheetFormatPr defaultRowHeight="14.5" x14ac:dyDescent="0.35"/>
  <x:cols>
    <x:col min="1" max="1" width="19.26953125" customWidth="1"/>
    <x:col min="2" max="2" width="9" customWidth="1"/>
    <x:col min="3" max="3" width="10" customWidth="1"/>
    <x:col min="4" max="4" width="101.453125" customWidth="1"/>
    <x:col min="5" max="5" width="59.26953125" customWidth="1"/>
    <x:col min="6" max="8" width="13.7265625" customWidth="1"/>
    <x:col min="9" max="9" width="3.453125" customWidth="1"/>
    <x:col min="10" max="10" width="32.26953125" customWidth="1"/>
  </x:cols>
  <x:sheetData>
    <x:row r="1" spans="1:6" ht="21.75" customHeight="1" thickBot="1" x14ac:dyDescent="0.4">
      <x:c r="A1" s="1" t="s">
        <x:v>354</x:v>
      </x:c>
      <x:c r="E1" s="196" t="s">
        <x:v>783</x:v>
      </x:c>
      <x:c r="F1" s="195"/>
    </x:row>
    <x:row r="2" spans="1:6" ht="21" x14ac:dyDescent="0.5">
      <x:c r="A2" s="238" t="s">
        <x:v>531</x:v>
      </x:c>
    </x:row>
    <x:row r="3" spans="1:6" x14ac:dyDescent="0.35">
      <x:c r="A3" s="23" t="s">
        <x:v>0</x:v>
      </x:c>
      <x:c r="B3" s="23" t="s">
        <x:v>1</x:v>
      </x:c>
      <x:c r="C3" s="23" t="s">
        <x:v>49</x:v>
      </x:c>
      <x:c r="D3" s="22" t="s">
        <x:v>2</x:v>
      </x:c>
      <x:c r="E3" s="23" t="s">
        <x:v>3</x:v>
      </x:c>
      <x:c r="F3" s="22" t="s">
        <x:v>538</x:v>
      </x:c>
    </x:row>
    <x:row r="4" spans="1:6" x14ac:dyDescent="0.35">
      <x:c r="A4" s="26" t="s">
        <x:v>531</x:v>
      </x:c>
      <x:c r="B4">
        <x:f>ROW()</x:f>
        <x:v>4</x:v>
      </x:c>
      <x:c r="D4" t="s">
        <x:v>532</x:v>
      </x:c>
      <x:c r="E4" t="s">
        <x:v>533</x:v>
      </x:c>
      <x:c r="F4" s="95"/>
    </x:row>
    <x:row r="5" spans="1:6" x14ac:dyDescent="0.35">
      <x:c r="A5" s="26" t="s">
        <x:v>531</x:v>
      </x:c>
      <x:c r="B5">
        <x:f>ROW()</x:f>
        <x:v>5</x:v>
      </x:c>
      <x:c r="D5" t="s">
        <x:v>532</x:v>
      </x:c>
      <x:c r="E5" t="s">
        <x:v>534</x:v>
      </x:c>
      <x:c r="F5" s="95"/>
    </x:row>
    <x:row r="6" spans="1:6" x14ac:dyDescent="0.35">
      <x:c r="A6" s="26" t="s">
        <x:v>531</x:v>
      </x:c>
      <x:c r="B6">
        <x:f>ROW()</x:f>
        <x:v>6</x:v>
      </x:c>
      <x:c r="D6" t="s">
        <x:v>532</x:v>
      </x:c>
      <x:c r="E6" t="s">
        <x:v>535</x:v>
      </x:c>
      <x:c r="F6" s="95"/>
    </x:row>
    <x:row r="7" spans="1:6" x14ac:dyDescent="0.35">
      <x:c r="A7" s="26" t="s">
        <x:v>531</x:v>
      </x:c>
      <x:c r="B7">
        <x:f>ROW()</x:f>
        <x:v>7</x:v>
      </x:c>
      <x:c r="D7" t="s">
        <x:v>532</x:v>
      </x:c>
      <x:c r="E7" t="s">
        <x:v>536</x:v>
      </x:c>
      <x:c r="F7" s="95"/>
    </x:row>
    <x:row r="8" spans="1:6" ht="15" thickBot="1" x14ac:dyDescent="0.4">
      <x:c r="A8" s="26" t="s">
        <x:v>531</x:v>
      </x:c>
      <x:c r="B8">
        <x:f>ROW()</x:f>
        <x:v>8</x:v>
      </x:c>
      <x:c r="D8" t="s">
        <x:v>532</x:v>
      </x:c>
      <x:c r="E8" t="s">
        <x:v>537</x:v>
      </x:c>
      <x:c r="F8" s="95"/>
    </x:row>
    <x:row r="9" spans="1:6" ht="15" thickBot="1" x14ac:dyDescent="0.4">
      <x:c r="A9" s="26" t="s">
        <x:v>531</x:v>
      </x:c>
      <x:c r="B9">
        <x:f>ROW()</x:f>
        <x:v>9</x:v>
      </x:c>
      <x:c r="D9" s="16" t="s">
        <x:v>351</x:v>
      </x:c>
      <x:c r="F9" s="215">
        <x:f>SUM(F4:F8)</x:f>
        <x:v>0</x:v>
      </x:c>
    </x:row>
    <x:row r="10" spans="1:6" x14ac:dyDescent="0.35">
      <x:c r="A10" s="26" t="s">
        <x:v>531</x:v>
      </x:c>
      <x:c r="B10">
        <x:f>ROW()</x:f>
        <x:v>10</x:v>
      </x:c>
      <x:c r="D10" t="s">
        <x:v>539</x:v>
      </x:c>
      <x:c r="E10" s="39" t="s">
        <x:v>515</x:v>
      </x:c>
      <x:c r="F10" s="135"/>
    </x:row>
    <x:row r="11" spans="1:6" x14ac:dyDescent="0.35">
      <x:c r="A11" s="26" t="s">
        <x:v>531</x:v>
      </x:c>
      <x:c r="B11">
        <x:f>ROW()</x:f>
        <x:v>11</x:v>
      </x:c>
      <x:c r="D11" t="s">
        <x:v>539</x:v>
      </x:c>
      <x:c r="E11" s="39" t="s">
        <x:v>516</x:v>
      </x:c>
      <x:c r="F11" s="135"/>
    </x:row>
    <x:row r="12" spans="1:6" x14ac:dyDescent="0.35">
      <x:c r="A12" s="26" t="s">
        <x:v>531</x:v>
      </x:c>
      <x:c r="B12">
        <x:f>ROW()</x:f>
        <x:v>12</x:v>
      </x:c>
      <x:c r="D12" t="s">
        <x:v>539</x:v>
      </x:c>
      <x:c r="E12" s="39" t="s">
        <x:v>517</x:v>
      </x:c>
      <x:c r="F12" s="135"/>
    </x:row>
    <x:row r="13" spans="1:6" x14ac:dyDescent="0.35">
      <x:c r="A13" s="26" t="s">
        <x:v>531</x:v>
      </x:c>
      <x:c r="B13">
        <x:f>ROW()</x:f>
        <x:v>13</x:v>
      </x:c>
      <x:c r="D13" t="s">
        <x:v>539</x:v>
      </x:c>
      <x:c r="E13" s="39" t="s">
        <x:v>518</x:v>
      </x:c>
      <x:c r="F13" s="135"/>
    </x:row>
    <x:row r="14" spans="1:6" x14ac:dyDescent="0.35">
      <x:c r="A14" s="26" t="s">
        <x:v>531</x:v>
      </x:c>
      <x:c r="B14">
        <x:f>ROW()</x:f>
        <x:v>14</x:v>
      </x:c>
      <x:c r="D14" t="s">
        <x:v>539</x:v>
      </x:c>
      <x:c r="E14" s="39" t="s">
        <x:v>519</x:v>
      </x:c>
      <x:c r="F14" s="135"/>
    </x:row>
    <x:row r="15" spans="1:6" x14ac:dyDescent="0.35">
      <x:c r="A15" s="26" t="s">
        <x:v>531</x:v>
      </x:c>
      <x:c r="B15">
        <x:f>ROW()</x:f>
        <x:v>15</x:v>
      </x:c>
      <x:c r="D15" t="s">
        <x:v>540</x:v>
      </x:c>
      <x:c r="E15" s="39" t="s">
        <x:v>515</x:v>
      </x:c>
      <x:c r="F15" s="135"/>
    </x:row>
    <x:row r="16" spans="1:6" x14ac:dyDescent="0.35">
      <x:c r="A16" s="26" t="s">
        <x:v>531</x:v>
      </x:c>
      <x:c r="B16">
        <x:f>ROW()</x:f>
        <x:v>16</x:v>
      </x:c>
      <x:c r="D16" t="s">
        <x:v>540</x:v>
      </x:c>
      <x:c r="E16" s="39" t="s">
        <x:v>516</x:v>
      </x:c>
      <x:c r="F16" s="135"/>
    </x:row>
    <x:row r="17" spans="1:8" x14ac:dyDescent="0.35">
      <x:c r="A17" s="26" t="s">
        <x:v>531</x:v>
      </x:c>
      <x:c r="B17">
        <x:f>ROW()</x:f>
        <x:v>17</x:v>
      </x:c>
      <x:c r="D17" t="s">
        <x:v>540</x:v>
      </x:c>
      <x:c r="E17" s="39" t="s">
        <x:v>517</x:v>
      </x:c>
      <x:c r="F17" s="135"/>
    </x:row>
    <x:row r="18" spans="1:8" x14ac:dyDescent="0.35">
      <x:c r="A18" s="26" t="s">
        <x:v>531</x:v>
      </x:c>
      <x:c r="B18">
        <x:f>ROW()</x:f>
        <x:v>18</x:v>
      </x:c>
      <x:c r="D18" t="s">
        <x:v>540</x:v>
      </x:c>
      <x:c r="E18" s="39" t="s">
        <x:v>518</x:v>
      </x:c>
      <x:c r="F18" s="135"/>
    </x:row>
    <x:row r="19" spans="1:8" x14ac:dyDescent="0.35">
      <x:c r="A19" s="26" t="s">
        <x:v>531</x:v>
      </x:c>
      <x:c r="B19">
        <x:f>ROW()</x:f>
        <x:v>19</x:v>
      </x:c>
      <x:c r="D19" t="s">
        <x:v>540</x:v>
      </x:c>
      <x:c r="E19" s="39" t="s">
        <x:v>519</x:v>
      </x:c>
      <x:c r="F19" s="135"/>
    </x:row>
    <x:row r="20" spans="1:8" x14ac:dyDescent="0.35">
      <x:c r="A20" s="121"/>
      <x:c r="D20" s="16"/>
      <x:c r="F20" s="118"/>
    </x:row>
    <x:row r="21" spans="1:8" x14ac:dyDescent="0.35">
      <x:c r="A21" s="121"/>
      <x:c r="D21" s="16"/>
      <x:c r="F21" s="118"/>
    </x:row>
    <x:row r="22" spans="1:8" ht="21" x14ac:dyDescent="0.5">
      <x:c r="A22" s="238" t="s">
        <x:v>541</x:v>
      </x:c>
    </x:row>
    <x:row r="23" spans="1:8" x14ac:dyDescent="0.35">
      <x:c r="A23" s="22" t="s">
        <x:v>0</x:v>
      </x:c>
      <x:c r="B23" s="22" t="s">
        <x:v>1</x:v>
      </x:c>
      <x:c r="C23" s="22" t="s">
        <x:v>49</x:v>
      </x:c>
      <x:c r="D23" s="22" t="s">
        <x:v>542</x:v>
      </x:c>
      <x:c r="E23" s="22" t="s">
        <x:v>3</x:v>
      </x:c>
      <x:c r="F23" s="22" t="s">
        <x:v>544</x:v>
      </x:c>
      <x:c r="G23" s="22" t="s">
        <x:v>545</x:v>
      </x:c>
      <x:c r="H23" s="22" t="s">
        <x:v>546</x:v>
      </x:c>
    </x:row>
    <x:row r="24" spans="1:8" x14ac:dyDescent="0.35">
      <x:c r="A24" s="26" t="s">
        <x:v>541</x:v>
      </x:c>
      <x:c r="B24">
        <x:f>ROW()</x:f>
        <x:v>24</x:v>
      </x:c>
      <x:c r="D24" t="s">
        <x:v>543</x:v>
      </x:c>
      <x:c r="F24" s="159"/>
      <x:c r="G24" s="160"/>
      <x:c r="H24" s="187" t="str">
        <x:f t="shared" ref="H24:H32" si="0">IF(G24=0,"-",F24/G24)</x:f>
        <x:v>-</x:v>
      </x:c>
    </x:row>
    <x:row r="25" spans="1:8" x14ac:dyDescent="0.35">
      <x:c r="A25" s="26" t="s">
        <x:v>541</x:v>
      </x:c>
      <x:c r="B25">
        <x:f>ROW()</x:f>
        <x:v>25</x:v>
      </x:c>
      <x:c r="D25" t="s">
        <x:v>537</x:v>
      </x:c>
      <x:c r="F25" s="159"/>
      <x:c r="G25" s="160"/>
      <x:c r="H25" s="187" t="str">
        <x:f t="shared" si="0"/>
        <x:v>-</x:v>
      </x:c>
    </x:row>
    <x:row r="26" spans="1:8" x14ac:dyDescent="0.35">
      <x:c r="A26" s="26" t="s">
        <x:v>541</x:v>
      </x:c>
      <x:c r="B26">
        <x:f>ROW()</x:f>
        <x:v>26</x:v>
      </x:c>
      <x:c r="D26" t="s">
        <x:v>534</x:v>
      </x:c>
      <x:c r="E26" s="122" t="s">
        <x:v>515</x:v>
      </x:c>
      <x:c r="F26" s="159"/>
      <x:c r="G26" s="160"/>
      <x:c r="H26" s="187" t="str">
        <x:f t="shared" si="0"/>
        <x:v>-</x:v>
      </x:c>
    </x:row>
    <x:row r="27" spans="1:8" x14ac:dyDescent="0.35">
      <x:c r="A27" s="26" t="s">
        <x:v>541</x:v>
      </x:c>
      <x:c r="B27">
        <x:f>ROW()</x:f>
        <x:v>27</x:v>
      </x:c>
      <x:c r="D27" t="s">
        <x:v>534</x:v>
      </x:c>
      <x:c r="E27" s="122" t="s">
        <x:v>516</x:v>
      </x:c>
      <x:c r="F27" s="159"/>
      <x:c r="G27" s="160"/>
      <x:c r="H27" s="187" t="str">
        <x:f t="shared" si="0"/>
        <x:v>-</x:v>
      </x:c>
    </x:row>
    <x:row r="28" spans="1:8" x14ac:dyDescent="0.35">
      <x:c r="A28" s="26" t="s">
        <x:v>541</x:v>
      </x:c>
      <x:c r="B28">
        <x:f>ROW()</x:f>
        <x:v>28</x:v>
      </x:c>
      <x:c r="D28" t="s">
        <x:v>534</x:v>
      </x:c>
      <x:c r="E28" s="122" t="s">
        <x:v>517</x:v>
      </x:c>
      <x:c r="F28" s="159"/>
      <x:c r="G28" s="160"/>
      <x:c r="H28" s="187" t="str">
        <x:f t="shared" si="0"/>
        <x:v>-</x:v>
      </x:c>
    </x:row>
    <x:row r="29" spans="1:8" x14ac:dyDescent="0.35">
      <x:c r="A29" s="26" t="s">
        <x:v>541</x:v>
      </x:c>
      <x:c r="B29">
        <x:f>ROW()</x:f>
        <x:v>29</x:v>
      </x:c>
      <x:c r="D29" t="s">
        <x:v>534</x:v>
      </x:c>
      <x:c r="E29" s="122" t="s">
        <x:v>518</x:v>
      </x:c>
      <x:c r="F29" s="159"/>
      <x:c r="G29" s="160"/>
      <x:c r="H29" s="187" t="str">
        <x:f t="shared" si="0"/>
        <x:v>-</x:v>
      </x:c>
    </x:row>
    <x:row r="30" spans="1:8" x14ac:dyDescent="0.35">
      <x:c r="A30" s="26" t="s">
        <x:v>541</x:v>
      </x:c>
      <x:c r="B30">
        <x:f>ROW()</x:f>
        <x:v>30</x:v>
      </x:c>
      <x:c r="D30" t="s">
        <x:v>534</x:v>
      </x:c>
      <x:c r="E30" s="122" t="s">
        <x:v>519</x:v>
      </x:c>
      <x:c r="F30" s="159"/>
      <x:c r="G30" s="160"/>
      <x:c r="H30" s="187" t="str">
        <x:f t="shared" si="0"/>
        <x:v>-</x:v>
      </x:c>
    </x:row>
    <x:row r="31" spans="1:8" x14ac:dyDescent="0.35">
      <x:c r="A31" s="26" t="s">
        <x:v>541</x:v>
      </x:c>
      <x:c r="B31">
        <x:f>ROW()</x:f>
        <x:v>31</x:v>
      </x:c>
      <x:c r="D31" t="s">
        <x:v>535</x:v>
      </x:c>
      <x:c r="E31" s="122" t="s">
        <x:v>515</x:v>
      </x:c>
      <x:c r="F31" s="159"/>
      <x:c r="G31" s="160"/>
      <x:c r="H31" s="187" t="str">
        <x:f t="shared" si="0"/>
        <x:v>-</x:v>
      </x:c>
    </x:row>
    <x:row r="32" spans="1:8" x14ac:dyDescent="0.35">
      <x:c r="A32" s="26" t="s">
        <x:v>541</x:v>
      </x:c>
      <x:c r="B32">
        <x:f>ROW()</x:f>
        <x:v>32</x:v>
      </x:c>
      <x:c r="D32" t="s">
        <x:v>535</x:v>
      </x:c>
      <x:c r="E32" s="122" t="s">
        <x:v>516</x:v>
      </x:c>
      <x:c r="F32" s="159"/>
      <x:c r="G32" s="160"/>
      <x:c r="H32" s="187" t="str">
        <x:f t="shared" si="0"/>
        <x:v>-</x:v>
      </x:c>
    </x:row>
    <x:row r="33" spans="1:8" x14ac:dyDescent="0.35">
      <x:c r="A33" s="26" t="s">
        <x:v>541</x:v>
      </x:c>
      <x:c r="B33">
        <x:f>ROW()</x:f>
        <x:v>33</x:v>
      </x:c>
      <x:c r="D33" t="s">
        <x:v>535</x:v>
      </x:c>
      <x:c r="E33" s="122" t="s">
        <x:v>517</x:v>
      </x:c>
      <x:c r="F33" s="159"/>
      <x:c r="G33" s="160"/>
      <x:c r="H33" s="187" t="str">
        <x:f t="shared" ref="H33" si="1">IF(G33=0,"-",F33/G33)</x:f>
        <x:v>-</x:v>
      </x:c>
    </x:row>
    <x:row r="34" spans="1:8" x14ac:dyDescent="0.35">
      <x:c r="A34" s="26" t="s">
        <x:v>541</x:v>
      </x:c>
      <x:c r="B34">
        <x:f>ROW()</x:f>
        <x:v>34</x:v>
      </x:c>
      <x:c r="D34" t="s">
        <x:v>535</x:v>
      </x:c>
      <x:c r="E34" s="122" t="s">
        <x:v>518</x:v>
      </x:c>
      <x:c r="F34" s="159"/>
      <x:c r="G34" s="160"/>
      <x:c r="H34" s="187" t="str">
        <x:f>IF(G34=0,"-",F34/G34)</x:f>
        <x:v>-</x:v>
      </x:c>
    </x:row>
    <x:row r="35" spans="1:8" x14ac:dyDescent="0.35">
      <x:c r="A35" s="26" t="s">
        <x:v>541</x:v>
      </x:c>
      <x:c r="B35">
        <x:f>ROW()</x:f>
        <x:v>35</x:v>
      </x:c>
      <x:c r="D35" t="s">
        <x:v>535</x:v>
      </x:c>
      <x:c r="E35" s="122" t="s">
        <x:v>519</x:v>
      </x:c>
      <x:c r="F35" s="159"/>
      <x:c r="G35" s="160"/>
      <x:c r="H35" s="187" t="str">
        <x:f>IF(G35=0,"-",F35/G35)</x:f>
        <x:v>-</x:v>
      </x:c>
    </x:row>
  </x:sheetData>
  <x:phoneticPr fontId="15" type="noConversion"/>
  <x:pageMargins left="0.25" right="0.25" top="0.75" bottom="0.75" header="0.3" footer="0.3"/>
  <x:pageSetup paperSize="9" scale="59" fitToHeight="0" orientation="landscape" r:id="rId1"/>
  <x:tableParts count="2">
    <x:tablePart r:id="rId2"/>
    <x:tablePart r:id="rId3"/>
  </x:tableParts>
</x:worksheet>
</file>

<file path=xl/worksheets/sheet2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8CF70EB7-7911-4A25-81C4-CA2CFB16311F}" mc:Ignorable="x14ac xr xr2 xr3">
  <x:sheetPr codeName="Sheet24">
    <x:tabColor rgb="FF002060"/>
    <x:pageSetUpPr fitToPage="1"/>
  </x:sheetPr>
  <x:dimension ref="A1:I42"/>
  <x:sheetViews>
    <x:sheetView showGridLines="0" view="pageBreakPreview" zoomScale="85" zoomScaleNormal="93" zoomScaleSheetLayoutView="85" workbookViewId="0">
      <x:selection activeCell="D21" sqref="D21"/>
    </x:sheetView>
  </x:sheetViews>
  <x:sheetFormatPr defaultRowHeight="14.5" x14ac:dyDescent="0.35"/>
  <x:cols>
    <x:col min="1" max="1" width="35.1796875" customWidth="1"/>
    <x:col min="2" max="2" width="9.453125" customWidth="1"/>
    <x:col min="3" max="3" width="47.453125" customWidth="1"/>
    <x:col min="4" max="4" width="77.7265625" customWidth="1"/>
    <x:col min="5" max="5" width="57.453125" customWidth="1"/>
    <x:col min="6" max="6" width="28.26953125" customWidth="1"/>
    <x:col min="7" max="7" width="25" customWidth="1"/>
    <x:col min="8" max="8" width="19" customWidth="1"/>
    <x:col min="9" max="9" width="18.81640625" customWidth="1"/>
    <x:col min="10" max="10" width="5.1796875" customWidth="1"/>
    <x:col min="11" max="16" width="12" customWidth="1"/>
  </x:cols>
  <x:sheetData>
    <x:row r="1" spans="1:6" ht="21" customHeight="1" thickBot="1" x14ac:dyDescent="0.4">
      <x:c r="A1" s="1" t="s">
        <x:v>512</x:v>
      </x:c>
      <x:c r="E1" s="197" t="s">
        <x:v>783</x:v>
      </x:c>
      <x:c r="F1" s="195"/>
    </x:row>
    <x:row r="2" spans="1:6" ht="21" x14ac:dyDescent="0.5">
      <x:c r="A2" s="238" t="s">
        <x:v>513</x:v>
      </x:c>
    </x:row>
    <x:row r="3" spans="1:6" x14ac:dyDescent="0.35">
      <x:c r="A3" s="23" t="s">
        <x:v>0</x:v>
      </x:c>
      <x:c r="B3" s="23" t="s">
        <x:v>1</x:v>
      </x:c>
      <x:c r="C3" s="23" t="s">
        <x:v>49</x:v>
      </x:c>
      <x:c r="D3" s="22" t="s">
        <x:v>2</x:v>
      </x:c>
      <x:c r="E3" s="23" t="s">
        <x:v>3</x:v>
      </x:c>
      <x:c r="F3" s="22" t="s">
        <x:v>520</x:v>
      </x:c>
    </x:row>
    <x:row r="4" spans="1:6" x14ac:dyDescent="0.35">
      <x:c r="A4" s="26" t="s">
        <x:v>513</x:v>
      </x:c>
      <x:c r="B4">
        <x:f>ROW()</x:f>
        <x:v>4</x:v>
      </x:c>
      <x:c r="D4" t="s">
        <x:v>514</x:v>
      </x:c>
      <x:c r="E4" s="158" t="s">
        <x:v>515</x:v>
      </x:c>
      <x:c r="F4" s="157"/>
    </x:row>
    <x:row r="5" spans="1:6" x14ac:dyDescent="0.35">
      <x:c r="A5" s="26" t="s">
        <x:v>513</x:v>
      </x:c>
      <x:c r="B5">
        <x:f>ROW()</x:f>
        <x:v>5</x:v>
      </x:c>
      <x:c r="D5" t="s">
        <x:v>514</x:v>
      </x:c>
      <x:c r="E5" s="158" t="s">
        <x:v>516</x:v>
      </x:c>
      <x:c r="F5" s="157"/>
    </x:row>
    <x:row r="6" spans="1:6" x14ac:dyDescent="0.35">
      <x:c r="A6" s="26" t="s">
        <x:v>513</x:v>
      </x:c>
      <x:c r="B6">
        <x:f>ROW()</x:f>
        <x:v>6</x:v>
      </x:c>
      <x:c r="D6" t="s">
        <x:v>514</x:v>
      </x:c>
      <x:c r="E6" s="158" t="s">
        <x:v>517</x:v>
      </x:c>
      <x:c r="F6" s="157"/>
    </x:row>
    <x:row r="7" spans="1:6" x14ac:dyDescent="0.35">
      <x:c r="A7" s="26" t="s">
        <x:v>513</x:v>
      </x:c>
      <x:c r="B7">
        <x:f>ROW()</x:f>
        <x:v>7</x:v>
      </x:c>
      <x:c r="D7" t="s">
        <x:v>514</x:v>
      </x:c>
      <x:c r="E7" s="158" t="s">
        <x:v>518</x:v>
      </x:c>
      <x:c r="F7" s="157"/>
    </x:row>
    <x:row r="8" spans="1:6" x14ac:dyDescent="0.35">
      <x:c r="A8" s="26" t="s">
        <x:v>513</x:v>
      </x:c>
      <x:c r="B8">
        <x:f>ROW()</x:f>
        <x:v>8</x:v>
      </x:c>
      <x:c r="D8" t="s">
        <x:v>514</x:v>
      </x:c>
      <x:c r="E8" s="158" t="s">
        <x:v>519</x:v>
      </x:c>
      <x:c r="F8" s="157"/>
    </x:row>
    <x:row r="9" spans="1:6" x14ac:dyDescent="0.35">
      <x:c r="A9" s="26" t="s">
        <x:v>513</x:v>
      </x:c>
      <x:c r="B9">
        <x:f>ROW()</x:f>
        <x:v>9</x:v>
      </x:c>
      <x:c r="D9" t="s">
        <x:v>521</x:v>
      </x:c>
      <x:c r="E9" s="158" t="s">
        <x:v>515</x:v>
      </x:c>
      <x:c r="F9" s="157"/>
    </x:row>
    <x:row r="10" spans="1:6" x14ac:dyDescent="0.35">
      <x:c r="A10" s="26" t="s">
        <x:v>513</x:v>
      </x:c>
      <x:c r="B10">
        <x:f>ROW()</x:f>
        <x:v>10</x:v>
      </x:c>
      <x:c r="D10" t="s">
        <x:v>521</x:v>
      </x:c>
      <x:c r="E10" s="158" t="s">
        <x:v>516</x:v>
      </x:c>
      <x:c r="F10" s="157"/>
    </x:row>
    <x:row r="11" spans="1:6" x14ac:dyDescent="0.35">
      <x:c r="A11" s="26" t="s">
        <x:v>513</x:v>
      </x:c>
      <x:c r="B11">
        <x:f>ROW()</x:f>
        <x:v>11</x:v>
      </x:c>
      <x:c r="D11" t="s">
        <x:v>521</x:v>
      </x:c>
      <x:c r="E11" s="158" t="s">
        <x:v>517</x:v>
      </x:c>
      <x:c r="F11" s="157"/>
    </x:row>
    <x:row r="12" spans="1:6" x14ac:dyDescent="0.35">
      <x:c r="A12" s="26" t="s">
        <x:v>513</x:v>
      </x:c>
      <x:c r="B12">
        <x:f>ROW()</x:f>
        <x:v>12</x:v>
      </x:c>
      <x:c r="D12" t="s">
        <x:v>521</x:v>
      </x:c>
      <x:c r="E12" s="158" t="s">
        <x:v>518</x:v>
      </x:c>
      <x:c r="F12" s="157"/>
    </x:row>
    <x:row r="13" spans="1:6" x14ac:dyDescent="0.35">
      <x:c r="A13" s="26" t="s">
        <x:v>513</x:v>
      </x:c>
      <x:c r="B13">
        <x:f>ROW()</x:f>
        <x:v>13</x:v>
      </x:c>
      <x:c r="D13" t="s">
        <x:v>521</x:v>
      </x:c>
      <x:c r="E13" s="158" t="s">
        <x:v>519</x:v>
      </x:c>
      <x:c r="F13" s="157"/>
    </x:row>
    <x:row r="14" spans="1:6" x14ac:dyDescent="0.35">
      <x:c r="A14" s="26" t="s">
        <x:v>513</x:v>
      </x:c>
      <x:c r="B14">
        <x:f>ROW()</x:f>
        <x:v>14</x:v>
      </x:c>
      <x:c r="D14" t="s">
        <x:v>522</x:v>
      </x:c>
      <x:c r="E14" s="158" t="s">
        <x:v>515</x:v>
      </x:c>
      <x:c r="F14" s="157"/>
    </x:row>
    <x:row r="15" spans="1:6" x14ac:dyDescent="0.35">
      <x:c r="A15" s="26" t="s">
        <x:v>513</x:v>
      </x:c>
      <x:c r="B15">
        <x:f>ROW()</x:f>
        <x:v>15</x:v>
      </x:c>
      <x:c r="D15" t="s">
        <x:v>522</x:v>
      </x:c>
      <x:c r="E15" s="158" t="s">
        <x:v>516</x:v>
      </x:c>
      <x:c r="F15" s="157"/>
    </x:row>
    <x:row r="16" spans="1:6" x14ac:dyDescent="0.35">
      <x:c r="A16" s="26" t="s">
        <x:v>513</x:v>
      </x:c>
      <x:c r="B16">
        <x:f>ROW()</x:f>
        <x:v>16</x:v>
      </x:c>
      <x:c r="D16" t="s">
        <x:v>522</x:v>
      </x:c>
      <x:c r="E16" s="158" t="s">
        <x:v>517</x:v>
      </x:c>
      <x:c r="F16" s="157"/>
    </x:row>
    <x:row r="17" spans="1:6" x14ac:dyDescent="0.35">
      <x:c r="A17" s="26" t="s">
        <x:v>513</x:v>
      </x:c>
      <x:c r="B17">
        <x:f>ROW()</x:f>
        <x:v>17</x:v>
      </x:c>
      <x:c r="D17" t="s">
        <x:v>522</x:v>
      </x:c>
      <x:c r="E17" s="158" t="s">
        <x:v>518</x:v>
      </x:c>
      <x:c r="F17" s="157"/>
    </x:row>
    <x:row r="18" spans="1:6" x14ac:dyDescent="0.35">
      <x:c r="A18" s="26" t="s">
        <x:v>513</x:v>
      </x:c>
      <x:c r="B18">
        <x:f>ROW()</x:f>
        <x:v>18</x:v>
      </x:c>
      <x:c r="D18" t="s">
        <x:v>522</x:v>
      </x:c>
      <x:c r="E18" s="158" t="s">
        <x:v>519</x:v>
      </x:c>
      <x:c r="F18" s="157"/>
    </x:row>
    <x:row r="19" spans="1:6" x14ac:dyDescent="0.35">
      <x:c r="A19" s="26" t="s">
        <x:v>513</x:v>
      </x:c>
      <x:c r="B19">
        <x:f>ROW()</x:f>
        <x:v>19</x:v>
      </x:c>
      <x:c r="D19" t="s">
        <x:v>523</x:v>
      </x:c>
      <x:c r="E19" s="158" t="s">
        <x:v>515</x:v>
      </x:c>
      <x:c r="F19" s="157"/>
    </x:row>
    <x:row r="20" spans="1:6" x14ac:dyDescent="0.35">
      <x:c r="A20" s="26" t="s">
        <x:v>513</x:v>
      </x:c>
      <x:c r="B20">
        <x:f>ROW()</x:f>
        <x:v>20</x:v>
      </x:c>
      <x:c r="D20" t="s">
        <x:v>523</x:v>
      </x:c>
      <x:c r="E20" s="158" t="s">
        <x:v>516</x:v>
      </x:c>
      <x:c r="F20" s="157"/>
    </x:row>
    <x:row r="21" spans="1:6" x14ac:dyDescent="0.35">
      <x:c r="A21" s="26" t="s">
        <x:v>513</x:v>
      </x:c>
      <x:c r="B21">
        <x:f>ROW()</x:f>
        <x:v>21</x:v>
      </x:c>
      <x:c r="D21" t="s">
        <x:v>523</x:v>
      </x:c>
      <x:c r="E21" s="158" t="s">
        <x:v>517</x:v>
      </x:c>
      <x:c r="F21" s="157"/>
    </x:row>
    <x:row r="22" spans="1:6" x14ac:dyDescent="0.35">
      <x:c r="A22" s="26" t="s">
        <x:v>513</x:v>
      </x:c>
      <x:c r="B22">
        <x:f>ROW()</x:f>
        <x:v>22</x:v>
      </x:c>
      <x:c r="D22" t="s">
        <x:v>523</x:v>
      </x:c>
      <x:c r="E22" s="158" t="s">
        <x:v>518</x:v>
      </x:c>
      <x:c r="F22" s="157"/>
    </x:row>
    <x:row r="23" spans="1:6" x14ac:dyDescent="0.35">
      <x:c r="A23" s="26" t="s">
        <x:v>513</x:v>
      </x:c>
      <x:c r="B23">
        <x:f>ROW()</x:f>
        <x:v>23</x:v>
      </x:c>
      <x:c r="D23" t="s">
        <x:v>523</x:v>
      </x:c>
      <x:c r="E23" s="158" t="s">
        <x:v>519</x:v>
      </x:c>
      <x:c r="F23" s="157"/>
    </x:row>
    <x:row r="24" spans="1:6" x14ac:dyDescent="0.35">
      <x:c r="A24" s="26" t="s">
        <x:v>513</x:v>
      </x:c>
      <x:c r="B24">
        <x:f>ROW()</x:f>
        <x:v>24</x:v>
      </x:c>
      <x:c r="C24" t="s">
        <x:v>964</x:v>
      </x:c>
      <x:c r="D24" t="s">
        <x:v>524</x:v>
      </x:c>
      <x:c r="E24" s="158" t="s">
        <x:v>515</x:v>
      </x:c>
      <x:c r="F24" s="157"/>
    </x:row>
    <x:row r="25" spans="1:6" x14ac:dyDescent="0.35">
      <x:c r="A25" s="26" t="s">
        <x:v>513</x:v>
      </x:c>
      <x:c r="B25">
        <x:f>ROW()</x:f>
        <x:v>25</x:v>
      </x:c>
      <x:c r="C25" t="s">
        <x:v>964</x:v>
      </x:c>
      <x:c r="D25" t="s">
        <x:v>524</x:v>
      </x:c>
      <x:c r="E25" s="158" t="s">
        <x:v>516</x:v>
      </x:c>
      <x:c r="F25" s="157"/>
    </x:row>
    <x:row r="26" spans="1:6" x14ac:dyDescent="0.35">
      <x:c r="A26" s="26" t="s">
        <x:v>513</x:v>
      </x:c>
      <x:c r="B26">
        <x:f>ROW()</x:f>
        <x:v>26</x:v>
      </x:c>
      <x:c r="C26" t="s">
        <x:v>964</x:v>
      </x:c>
      <x:c r="D26" t="s">
        <x:v>524</x:v>
      </x:c>
      <x:c r="E26" s="158" t="s">
        <x:v>517</x:v>
      </x:c>
      <x:c r="F26" s="157"/>
    </x:row>
    <x:row r="27" spans="1:6" x14ac:dyDescent="0.35">
      <x:c r="A27" s="26" t="s">
        <x:v>513</x:v>
      </x:c>
      <x:c r="B27">
        <x:f>ROW()</x:f>
        <x:v>27</x:v>
      </x:c>
      <x:c r="C27" t="s">
        <x:v>964</x:v>
      </x:c>
      <x:c r="D27" t="s">
        <x:v>524</x:v>
      </x:c>
      <x:c r="E27" s="158" t="s">
        <x:v>518</x:v>
      </x:c>
      <x:c r="F27" s="157"/>
    </x:row>
    <x:row r="28" spans="1:6" x14ac:dyDescent="0.35">
      <x:c r="A28" s="26" t="s">
        <x:v>513</x:v>
      </x:c>
      <x:c r="B28">
        <x:f>ROW()</x:f>
        <x:v>28</x:v>
      </x:c>
      <x:c r="C28" t="s">
        <x:v>964</x:v>
      </x:c>
      <x:c r="D28" t="s">
        <x:v>524</x:v>
      </x:c>
      <x:c r="E28" s="158" t="s">
        <x:v>519</x:v>
      </x:c>
      <x:c r="F28" s="157"/>
    </x:row>
    <x:row r="29" spans="1:6" x14ac:dyDescent="0.35">
      <x:c r="A29" s="26" t="s">
        <x:v>513</x:v>
      </x:c>
      <x:c r="B29">
        <x:f>ROW()</x:f>
        <x:v>29</x:v>
      </x:c>
      <x:c r="D29" t="s">
        <x:v>525</x:v>
      </x:c>
      <x:c r="E29" t="s">
        <x:v>526</x:v>
      </x:c>
      <x:c r="F29" s="95"/>
    </x:row>
    <x:row r="32" spans="1:6" ht="21" x14ac:dyDescent="0.5">
      <x:c r="A32" s="238" t="s">
        <x:v>527</x:v>
      </x:c>
    </x:row>
    <x:row r="33" spans="1:9" ht="43.5" x14ac:dyDescent="0.35">
      <x:c r="A33" s="23" t="s">
        <x:v>0</x:v>
      </x:c>
      <x:c r="B33" s="23" t="s">
        <x:v>1</x:v>
      </x:c>
      <x:c r="C33" s="23" t="s">
        <x:v>49</x:v>
      </x:c>
      <x:c r="D33" s="23" t="s">
        <x:v>2</x:v>
      </x:c>
      <x:c r="E33" s="23" t="s">
        <x:v>3</x:v>
      </x:c>
      <x:c r="F33" s="22" t="s">
        <x:v>528</x:v>
      </x:c>
      <x:c r="G33" s="22" t="s">
        <x:v>356</x:v>
      </x:c>
      <x:c r="H33" s="22" t="s">
        <x:v>357</x:v>
      </x:c>
      <x:c r="I33" s="22" t="s">
        <x:v>358</x:v>
      </x:c>
    </x:row>
    <x:row r="34" spans="1:9" x14ac:dyDescent="0.35">
      <x:c r="A34" t="s">
        <x:v>527</x:v>
      </x:c>
      <x:c r="D34" t="s">
        <x:v>355</x:v>
      </x:c>
      <x:c r="E34" s="39" t="s">
        <x:v>515</x:v>
      </x:c>
      <x:c r="F34" s="109"/>
      <x:c r="G34" s="109"/>
      <x:c r="H34" s="122"/>
      <x:c r="I34" s="95"/>
    </x:row>
    <x:row r="35" spans="1:9" x14ac:dyDescent="0.35">
      <x:c r="A35" t="s">
        <x:v>527</x:v>
      </x:c>
      <x:c r="D35" t="s">
        <x:v>355</x:v>
      </x:c>
      <x:c r="E35" s="39" t="s">
        <x:v>516</x:v>
      </x:c>
      <x:c r="F35" s="109"/>
      <x:c r="G35" s="109"/>
      <x:c r="H35" s="122"/>
      <x:c r="I35" s="95"/>
    </x:row>
    <x:row r="36" spans="1:9" x14ac:dyDescent="0.35">
      <x:c r="A36" t="s">
        <x:v>527</x:v>
      </x:c>
      <x:c r="D36" t="s">
        <x:v>355</x:v>
      </x:c>
      <x:c r="E36" s="39" t="s">
        <x:v>517</x:v>
      </x:c>
      <x:c r="F36" s="109"/>
      <x:c r="G36" s="109"/>
      <x:c r="H36" s="122"/>
      <x:c r="I36" s="95"/>
    </x:row>
    <x:row r="37" spans="1:9" x14ac:dyDescent="0.35">
      <x:c r="A37" t="s">
        <x:v>527</x:v>
      </x:c>
      <x:c r="D37" t="s">
        <x:v>355</x:v>
      </x:c>
      <x:c r="E37" s="39" t="s">
        <x:v>518</x:v>
      </x:c>
      <x:c r="F37" s="109"/>
      <x:c r="G37" s="109"/>
      <x:c r="H37" s="122"/>
      <x:c r="I37" s="95"/>
    </x:row>
    <x:row r="38" spans="1:9" x14ac:dyDescent="0.35">
      <x:c r="A38" t="s">
        <x:v>527</x:v>
      </x:c>
      <x:c r="D38" t="s">
        <x:v>355</x:v>
      </x:c>
      <x:c r="E38" s="39" t="s">
        <x:v>519</x:v>
      </x:c>
      <x:c r="F38" s="109"/>
      <x:c r="G38" s="109"/>
      <x:c r="H38" s="122"/>
      <x:c r="I38" s="95"/>
    </x:row>
    <x:row r="40" spans="1:9" ht="21" x14ac:dyDescent="0.5">
      <x:c r="A40" s="238" t="s">
        <x:v>527</x:v>
      </x:c>
    </x:row>
    <x:row r="41" spans="1:9" x14ac:dyDescent="0.35">
      <x:c r="A41" s="23" t="s">
        <x:v>0</x:v>
      </x:c>
      <x:c r="B41" s="23" t="s">
        <x:v>1</x:v>
      </x:c>
      <x:c r="C41" s="23" t="s">
        <x:v>49</x:v>
      </x:c>
      <x:c r="D41" s="23" t="s">
        <x:v>2</x:v>
      </x:c>
      <x:c r="E41" s="23" t="s">
        <x:v>3</x:v>
      </x:c>
      <x:c r="F41" s="23" t="s">
        <x:v>520</x:v>
      </x:c>
    </x:row>
    <x:row r="42" spans="1:9" x14ac:dyDescent="0.35">
      <x:c r="A42" t="s">
        <x:v>527</x:v>
      </x:c>
      <x:c r="D42" t="s">
        <x:v>530</x:v>
      </x:c>
      <x:c r="E42" t="s">
        <x:v>529</x:v>
      </x:c>
      <x:c r="F42" s="95"/>
    </x:row>
  </x:sheetData>
  <x:phoneticPr fontId="15" type="noConversion"/>
  <x:pageMargins left="0.25" right="0.25" top="0.75" bottom="0.75" header="0.3" footer="0.3"/>
  <x:pageSetup paperSize="9" scale="44" fitToHeight="0" orientation="landscape" r:id="rId1"/>
  <x:tableParts count="3">
    <x:tablePart r:id="rId2"/>
    <x:tablePart r:id="rId3"/>
    <x:tablePart r:id="rId4"/>
  </x:tableParts>
</x:worksheet>
</file>

<file path=xl/worksheets/sheet2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21370416-5EA4-44D7-A7CD-76EA7EB3341A}" mc:Ignorable="x14ac xr xr2 xr3">
  <x:sheetPr codeName="Sheet17"/>
  <x:dimension ref="M14:W28"/>
  <x:sheetViews>
    <x:sheetView workbookViewId="0">
      <x:selection activeCell="M27" sqref="M27"/>
    </x:sheetView>
  </x:sheetViews>
  <x:sheetFormatPr defaultRowHeight="14.5" x14ac:dyDescent="0.35"/>
  <x:cols>
    <x:col min="19" max="19" width="14.26953125" customWidth="1"/>
  </x:cols>
  <x:sheetData>
    <x:row r="14" spans="13:23" ht="17" x14ac:dyDescent="0.4">
      <x:c r="M14" s="37" t="s">
        <x:v>172</x:v>
      </x:c>
      <x:c r="N14" s="37"/>
      <x:c r="R14" s="43" t="s">
        <x:v>631</x:v>
      </x:c>
      <x:c r="S14" s="43" t="s">
        <x:v>336</x:v>
      </x:c>
      <x:c r="T14" s="43" t="s">
        <x:v>305</x:v>
      </x:c>
      <x:c r="W14" t="s">
        <x:v>305</x:v>
      </x:c>
    </x:row>
    <x:row r="15" spans="13:23" x14ac:dyDescent="0.35">
      <x:c r="M15" t="s">
        <x:v>152</x:v>
      </x:c>
      <x:c r="R15" t="s">
        <x:v>632</x:v>
      </x:c>
      <x:c r="S15">
        <x:v>1</x:v>
      </x:c>
      <x:c r="T15">
        <x:v>1</x:v>
      </x:c>
    </x:row>
    <x:row r="16" spans="13:23" x14ac:dyDescent="0.35">
      <x:c r="M16" t="s">
        <x:v>153</x:v>
      </x:c>
      <x:c r="R16" t="s">
        <x:v>633</x:v>
      </x:c>
      <x:c r="S16">
        <x:v>2</x:v>
      </x:c>
      <x:c r="T16">
        <x:v>2</x:v>
      </x:c>
    </x:row>
    <x:row r="17" spans="13:20" x14ac:dyDescent="0.35">
      <x:c r="M17" t="s">
        <x:v>154</x:v>
      </x:c>
      <x:c r="R17" t="s">
        <x:v>171</x:v>
      </x:c>
      <x:c r="S17">
        <x:v>3</x:v>
      </x:c>
      <x:c r="T17">
        <x:v>3</x:v>
      </x:c>
    </x:row>
    <x:row r="18" spans="13:20" x14ac:dyDescent="0.35">
      <x:c r="M18" t="s">
        <x:v>5</x:v>
      </x:c>
      <x:c r="S18">
        <x:v>4</x:v>
      </x:c>
      <x:c r="T18">
        <x:v>4</x:v>
      </x:c>
    </x:row>
    <x:row r="19" spans="13:20" x14ac:dyDescent="0.35">
      <x:c r="M19" t="s">
        <x:v>509</x:v>
      </x:c>
      <x:c r="S19" t="s">
        <x:v>306</x:v>
      </x:c>
      <x:c r="T19" t="s">
        <x:v>306</x:v>
      </x:c>
    </x:row>
    <x:row r="20" spans="13:20" x14ac:dyDescent="0.35">
      <x:c r="M20" t="s">
        <x:v>157</x:v>
      </x:c>
      <x:c r="S20" t="s">
        <x:v>171</x:v>
      </x:c>
      <x:c r="T20" t="s">
        <x:v>171</x:v>
      </x:c>
    </x:row>
    <x:row r="21" spans="13:20" x14ac:dyDescent="0.35">
      <x:c r="M21" t="s">
        <x:v>158</x:v>
      </x:c>
    </x:row>
    <x:row r="22" spans="13:20" x14ac:dyDescent="0.35">
      <x:c r="M22" t="s">
        <x:v>159</x:v>
      </x:c>
    </x:row>
    <x:row r="23" spans="13:20" x14ac:dyDescent="0.35">
      <x:c r="M23" t="s">
        <x:v>160</x:v>
      </x:c>
    </x:row>
    <x:row r="24" spans="13:20" x14ac:dyDescent="0.35">
      <x:c r="M24" t="s">
        <x:v>161</x:v>
      </x:c>
    </x:row>
    <x:row r="25" spans="13:20" x14ac:dyDescent="0.35">
      <x:c r="M25" t="s">
        <x:v>780</x:v>
      </x:c>
    </x:row>
    <x:row r="26" spans="13:20" x14ac:dyDescent="0.35">
      <x:c r="M26" t="s">
        <x:v>510</x:v>
      </x:c>
    </x:row>
    <x:row r="27" spans="13:20" x14ac:dyDescent="0.35">
      <x:c r="M27" t="s">
        <x:v>162</x:v>
      </x:c>
    </x:row>
    <x:row r="28" spans="13:20" x14ac:dyDescent="0.35">
      <x:c r="M28" t="s">
        <x:v>171</x:v>
      </x:c>
    </x:row>
  </x:sheetData>
  <x:pageMargins left="0.7" right="0.7" top="0.75" bottom="0.75" header="0.3" footer="0.3"/>
</x:worksheet>
</file>

<file path=docProps/app.xml><?xml version="1.0" encoding="utf-8"?>
<ap:Properties xmlns:vt="http://schemas.openxmlformats.org/officeDocument/2006/docPropsVTypes" xmlns:ap="http://schemas.openxmlformats.org/officeDocument/2006/extended-properties"/>
</file>

<file path=docProps/core.xml><?xml version="1.0" encoding="utf-8"?>
<coreProperties xmlns:dc="http://purl.org/dc/elements/1.1/" xmlns:dcterms="http://purl.org/dc/terms/" xmlns:xsi="http://www.w3.org/2001/XMLSchema-instance" xmlns="http://schemas.openxmlformats.org/package/2006/metadata/core-properties">
  <lastPrinted>1899-12-31T11:00:00.0000000Z</lastPrinted>
  <dcterms:created xsi:type="dcterms:W3CDTF">1899-12-31T11:00:00.0000000Z</dcterms:created>
  <dcterms:modified xsi:type="dcterms:W3CDTF">1899-12-31T11:00:00.0000000Z</dcterms:modified>
</coreProperties>
</file>

<file path=docProps/custom.xml><?xml version="1.0" encoding="utf-8"?>
<op:Properties xmlns:vt="http://schemas.openxmlformats.org/officeDocument/2006/docPropsVTypes" xmlns:op="http://schemas.openxmlformats.org/officeDocument/2006/custom-properties"/>
</file>