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8085" yWindow="165" windowWidth="6315" windowHeight="9210" tabRatio="883"/>
  </bookViews>
  <sheets>
    <sheet name="Cover sheet" sheetId="10" r:id="rId1"/>
    <sheet name="WACC estimates" sheetId="5" r:id="rId2"/>
    <sheet name="RFR and Debt Premium" sheetId="6" r:id="rId3"/>
    <sheet name="Debt Premium table (energy)" sheetId="14" r:id="rId4"/>
    <sheet name="Debt Premium table (airports)" sheetId="16" r:id="rId5"/>
  </sheets>
  <calcPr calcId="145621"/>
</workbook>
</file>

<file path=xl/calcChain.xml><?xml version="1.0" encoding="utf-8"?>
<calcChain xmlns="http://schemas.openxmlformats.org/spreadsheetml/2006/main">
  <c r="D20" i="5" l="1"/>
  <c r="V212" i="6"/>
  <c r="V213" i="6"/>
  <c r="I8" i="5" l="1"/>
  <c r="C8" i="5"/>
  <c r="D19" i="5" l="1"/>
  <c r="J20" i="5"/>
  <c r="J19" i="5"/>
  <c r="O81" i="6" l="1"/>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80" i="6"/>
  <c r="O209" i="6"/>
  <c r="O210" i="6"/>
  <c r="O211" i="6"/>
  <c r="O192" i="6"/>
  <c r="O193" i="6"/>
  <c r="O194" i="6"/>
  <c r="O195" i="6"/>
  <c r="O196" i="6"/>
  <c r="O197" i="6"/>
  <c r="O198" i="6"/>
  <c r="O199" i="6"/>
  <c r="O200" i="6"/>
  <c r="O201" i="6"/>
  <c r="O202" i="6"/>
  <c r="O203" i="6"/>
  <c r="O204" i="6"/>
  <c r="O205" i="6"/>
  <c r="O206" i="6"/>
  <c r="O207" i="6"/>
  <c r="O208"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54" i="6"/>
  <c r="A137" i="6"/>
  <c r="A121" i="6"/>
  <c r="A122" i="6"/>
  <c r="A123" i="6"/>
  <c r="A124" i="6"/>
  <c r="A125" i="6"/>
  <c r="A126" i="6"/>
  <c r="A127" i="6"/>
  <c r="A128" i="6"/>
  <c r="A129" i="6"/>
  <c r="A130" i="6"/>
  <c r="A131" i="6"/>
  <c r="A132" i="6"/>
  <c r="A133" i="6"/>
  <c r="A134" i="6"/>
  <c r="A135" i="6"/>
  <c r="A136"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80"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13" i="6"/>
  <c r="AA79" i="6" l="1"/>
  <c r="AA152" i="6"/>
  <c r="AA77" i="6"/>
  <c r="AA76" i="6"/>
  <c r="J79" i="6"/>
  <c r="J78" i="6"/>
  <c r="J77" i="6"/>
  <c r="J76" i="6"/>
  <c r="J80" i="6" l="1"/>
  <c r="J84" i="6"/>
  <c r="J88" i="6"/>
  <c r="J92" i="6"/>
  <c r="J96" i="6"/>
  <c r="J100" i="6"/>
  <c r="J104" i="6"/>
  <c r="J108" i="6"/>
  <c r="J112" i="6"/>
  <c r="J116" i="6"/>
  <c r="J120" i="6"/>
  <c r="J124" i="6"/>
  <c r="J128" i="6"/>
  <c r="J132" i="6"/>
  <c r="J136" i="6"/>
  <c r="J81" i="6"/>
  <c r="J85" i="6"/>
  <c r="J89" i="6"/>
  <c r="J93" i="6"/>
  <c r="J97" i="6"/>
  <c r="J101" i="6"/>
  <c r="J105" i="6"/>
  <c r="J109" i="6"/>
  <c r="J113" i="6"/>
  <c r="J117" i="6"/>
  <c r="J121" i="6"/>
  <c r="J125" i="6"/>
  <c r="J129" i="6"/>
  <c r="J133" i="6"/>
  <c r="J137" i="6"/>
  <c r="J82" i="6"/>
  <c r="J86" i="6"/>
  <c r="J90" i="6"/>
  <c r="J94" i="6"/>
  <c r="J98" i="6"/>
  <c r="J102" i="6"/>
  <c r="J106" i="6"/>
  <c r="J110" i="6"/>
  <c r="J114" i="6"/>
  <c r="J118" i="6"/>
  <c r="J122" i="6"/>
  <c r="J126" i="6"/>
  <c r="J130" i="6"/>
  <c r="J134" i="6"/>
  <c r="J83" i="6"/>
  <c r="J87" i="6"/>
  <c r="J91" i="6"/>
  <c r="J95" i="6"/>
  <c r="J99" i="6"/>
  <c r="J103" i="6"/>
  <c r="J107" i="6"/>
  <c r="J111" i="6"/>
  <c r="J115" i="6"/>
  <c r="J119" i="6"/>
  <c r="J123" i="6"/>
  <c r="J127" i="6"/>
  <c r="J131" i="6"/>
  <c r="J135" i="6"/>
  <c r="AA153" i="6"/>
  <c r="AA78" i="6"/>
  <c r="AA150" i="6"/>
  <c r="AA151" i="6"/>
  <c r="J139" i="6"/>
  <c r="J138" i="6"/>
  <c r="AA138" i="6" l="1"/>
  <c r="AA212" i="6" s="1"/>
  <c r="AA81" i="6"/>
  <c r="AA155" i="6" s="1"/>
  <c r="AA85" i="6"/>
  <c r="AA159" i="6" s="1"/>
  <c r="AA89" i="6"/>
  <c r="AA163" i="6" s="1"/>
  <c r="AA93" i="6"/>
  <c r="AA167" i="6" s="1"/>
  <c r="AA97" i="6"/>
  <c r="AA171" i="6" s="1"/>
  <c r="AA101" i="6"/>
  <c r="AA175" i="6" s="1"/>
  <c r="AA80" i="6"/>
  <c r="AA154" i="6" s="1"/>
  <c r="AA84" i="6"/>
  <c r="AA158" i="6" s="1"/>
  <c r="AA88" i="6"/>
  <c r="AA162" i="6" s="1"/>
  <c r="AA83" i="6"/>
  <c r="AA157" i="6" s="1"/>
  <c r="AA87" i="6"/>
  <c r="AA161" i="6" s="1"/>
  <c r="AA91" i="6"/>
  <c r="AA165" i="6" s="1"/>
  <c r="AA82" i="6"/>
  <c r="AA156" i="6" s="1"/>
  <c r="AA86" i="6"/>
  <c r="AA160" i="6" s="1"/>
  <c r="AA90" i="6"/>
  <c r="AA164" i="6" s="1"/>
  <c r="AA94" i="6"/>
  <c r="AA168" i="6" s="1"/>
  <c r="AA98" i="6"/>
  <c r="AA172" i="6" s="1"/>
  <c r="AA102" i="6"/>
  <c r="AA176" i="6" s="1"/>
  <c r="AA99" i="6"/>
  <c r="AA173" i="6" s="1"/>
  <c r="AA121" i="6"/>
  <c r="AA195" i="6" s="1"/>
  <c r="AA125" i="6"/>
  <c r="AA199" i="6" s="1"/>
  <c r="AA96" i="6"/>
  <c r="AA170" i="6" s="1"/>
  <c r="AA122" i="6"/>
  <c r="AA196" i="6" s="1"/>
  <c r="AA95" i="6"/>
  <c r="AA169" i="6" s="1"/>
  <c r="AA103" i="6"/>
  <c r="AA177" i="6" s="1"/>
  <c r="AA104" i="6"/>
  <c r="AA178" i="6" s="1"/>
  <c r="AA105" i="6"/>
  <c r="AA179" i="6" s="1"/>
  <c r="AA106" i="6"/>
  <c r="AA180" i="6" s="1"/>
  <c r="AA107" i="6"/>
  <c r="AA181" i="6" s="1"/>
  <c r="AA108" i="6"/>
  <c r="AA182" i="6" s="1"/>
  <c r="AA109" i="6"/>
  <c r="AA183" i="6" s="1"/>
  <c r="AA110" i="6"/>
  <c r="AA184" i="6" s="1"/>
  <c r="AA111" i="6"/>
  <c r="AA185" i="6" s="1"/>
  <c r="AA123" i="6"/>
  <c r="AA197" i="6" s="1"/>
  <c r="AA92" i="6"/>
  <c r="AA166" i="6" s="1"/>
  <c r="AA100" i="6"/>
  <c r="AA174" i="6" s="1"/>
  <c r="AA112" i="6"/>
  <c r="AA186" i="6" s="1"/>
  <c r="AA113" i="6"/>
  <c r="AA187" i="6" s="1"/>
  <c r="AA114" i="6"/>
  <c r="AA188" i="6" s="1"/>
  <c r="AA115" i="6"/>
  <c r="AA189" i="6" s="1"/>
  <c r="AA116" i="6"/>
  <c r="AA190" i="6" s="1"/>
  <c r="AA117" i="6"/>
  <c r="AA191" i="6" s="1"/>
  <c r="AA118" i="6"/>
  <c r="AA192" i="6" s="1"/>
  <c r="AA119" i="6"/>
  <c r="AA193" i="6" s="1"/>
  <c r="AA120" i="6"/>
  <c r="AA194" i="6" s="1"/>
  <c r="AA124" i="6"/>
  <c r="AA198" i="6" s="1"/>
  <c r="AA127" i="6"/>
  <c r="AA129" i="6"/>
  <c r="AA131" i="6"/>
  <c r="AA134" i="6"/>
  <c r="AA128" i="6"/>
  <c r="AA133" i="6"/>
  <c r="AA130" i="6"/>
  <c r="AA135" i="6"/>
  <c r="AA137" i="6"/>
  <c r="AA132" i="6"/>
  <c r="AA126" i="6"/>
  <c r="AA200" i="6" s="1"/>
  <c r="AA136" i="6"/>
  <c r="AA139" i="6"/>
  <c r="AA213" i="6" s="1"/>
  <c r="BP153" i="6" l="1"/>
  <c r="BP78" i="6"/>
  <c r="BP151" i="6"/>
  <c r="BP76" i="6"/>
  <c r="BP103" i="6" l="1"/>
  <c r="BP177" i="6" s="1"/>
  <c r="BP104" i="6"/>
  <c r="BP178" i="6" s="1"/>
  <c r="BP105" i="6"/>
  <c r="BP179" i="6" s="1"/>
  <c r="BP106" i="6"/>
  <c r="BP180" i="6" s="1"/>
  <c r="BP107" i="6"/>
  <c r="BP181" i="6" s="1"/>
  <c r="BP108" i="6"/>
  <c r="BP182" i="6" s="1"/>
  <c r="BP109" i="6"/>
  <c r="BP183" i="6" s="1"/>
  <c r="BP110" i="6"/>
  <c r="BP184" i="6" s="1"/>
  <c r="BP111" i="6"/>
  <c r="BP185" i="6" s="1"/>
  <c r="BP112" i="6"/>
  <c r="BP186" i="6" s="1"/>
  <c r="BP113" i="6"/>
  <c r="BP187" i="6" s="1"/>
  <c r="BP114" i="6"/>
  <c r="BP188" i="6" s="1"/>
  <c r="BP115" i="6"/>
  <c r="BP189" i="6" s="1"/>
  <c r="BP116" i="6"/>
  <c r="BP190" i="6" s="1"/>
  <c r="BP117" i="6"/>
  <c r="BP191" i="6" s="1"/>
  <c r="BP118" i="6"/>
  <c r="BP192" i="6" s="1"/>
  <c r="BP119" i="6"/>
  <c r="BP193" i="6" s="1"/>
  <c r="BP123" i="6"/>
  <c r="BP197" i="6" s="1"/>
  <c r="BP132" i="6"/>
  <c r="BP206" i="6" s="1"/>
  <c r="BP120" i="6"/>
  <c r="BP194" i="6" s="1"/>
  <c r="BP124" i="6"/>
  <c r="BP198" i="6" s="1"/>
  <c r="BP121" i="6"/>
  <c r="BP195" i="6" s="1"/>
  <c r="BP125" i="6"/>
  <c r="BP199" i="6" s="1"/>
  <c r="BP122" i="6"/>
  <c r="BP196" i="6" s="1"/>
  <c r="BP126" i="6"/>
  <c r="BP200" i="6" s="1"/>
  <c r="BP128" i="6"/>
  <c r="BP202" i="6" s="1"/>
  <c r="BP130" i="6"/>
  <c r="BP204" i="6" s="1"/>
  <c r="BP133" i="6"/>
  <c r="BP207" i="6" s="1"/>
  <c r="BP137" i="6"/>
  <c r="BP211" i="6" s="1"/>
  <c r="BP129" i="6"/>
  <c r="BP203" i="6" s="1"/>
  <c r="BP131" i="6"/>
  <c r="BP205" i="6" s="1"/>
  <c r="BP135" i="6"/>
  <c r="BP209" i="6" s="1"/>
  <c r="BP134" i="6"/>
  <c r="BP208" i="6" s="1"/>
  <c r="BP136" i="6"/>
  <c r="BP210" i="6" s="1"/>
  <c r="BP127" i="6"/>
  <c r="BP201" i="6" s="1"/>
  <c r="BP102" i="6"/>
  <c r="BP96" i="6"/>
  <c r="BP88" i="6"/>
  <c r="BP97" i="6"/>
  <c r="BP89" i="6"/>
  <c r="BP80" i="6"/>
  <c r="BP98" i="6"/>
  <c r="BP90" i="6"/>
  <c r="BP99" i="6"/>
  <c r="BP91" i="6"/>
  <c r="BP82" i="6"/>
  <c r="BP83" i="6"/>
  <c r="BP100" i="6"/>
  <c r="BP92" i="6"/>
  <c r="BP101" i="6"/>
  <c r="BP93" i="6"/>
  <c r="BP85" i="6"/>
  <c r="BP84" i="6"/>
  <c r="BP94" i="6"/>
  <c r="BP86" i="6"/>
  <c r="BP95" i="6"/>
  <c r="BP87" i="6"/>
  <c r="BP81" i="6"/>
  <c r="BP139" i="6"/>
  <c r="BP213" i="6" s="1"/>
  <c r="BP152" i="6"/>
  <c r="BP77" i="6"/>
  <c r="BP79" i="6"/>
  <c r="BP150" i="6"/>
  <c r="BP138" i="6"/>
  <c r="BP212" i="6" s="1"/>
  <c r="BT153" i="6"/>
  <c r="S237" i="6" s="1"/>
  <c r="BT78" i="6"/>
  <c r="BT77" i="6"/>
  <c r="BT76" i="6"/>
  <c r="BT87" i="6" l="1"/>
  <c r="BT161" i="6" s="1"/>
  <c r="BT95" i="6"/>
  <c r="BT169" i="6" s="1"/>
  <c r="BT103" i="6"/>
  <c r="BT177" i="6" s="1"/>
  <c r="BT115" i="6"/>
  <c r="BT189" i="6" s="1"/>
  <c r="BT123" i="6"/>
  <c r="BT131" i="6"/>
  <c r="BT80" i="6"/>
  <c r="BT154" i="6" s="1"/>
  <c r="BT84" i="6"/>
  <c r="BT158" i="6" s="1"/>
  <c r="BT88" i="6"/>
  <c r="BT162" i="6" s="1"/>
  <c r="BT92" i="6"/>
  <c r="BT166" i="6" s="1"/>
  <c r="BT96" i="6"/>
  <c r="BT170" i="6" s="1"/>
  <c r="BT100" i="6"/>
  <c r="BT174" i="6" s="1"/>
  <c r="BT104" i="6"/>
  <c r="BT178" i="6" s="1"/>
  <c r="BT108" i="6"/>
  <c r="BT182" i="6" s="1"/>
  <c r="BT112" i="6"/>
  <c r="BT186" i="6" s="1"/>
  <c r="BT116" i="6"/>
  <c r="BT190" i="6" s="1"/>
  <c r="BT120" i="6"/>
  <c r="BT194" i="6" s="1"/>
  <c r="BT124" i="6"/>
  <c r="BT128" i="6"/>
  <c r="BT132" i="6"/>
  <c r="BT136" i="6"/>
  <c r="BT81" i="6"/>
  <c r="BT155" i="6" s="1"/>
  <c r="BT89" i="6"/>
  <c r="BT163" i="6" s="1"/>
  <c r="BT97" i="6"/>
  <c r="BT171" i="6" s="1"/>
  <c r="BT101" i="6"/>
  <c r="BT175" i="6" s="1"/>
  <c r="BT109" i="6"/>
  <c r="BT183" i="6" s="1"/>
  <c r="BT113" i="6"/>
  <c r="BT187" i="6" s="1"/>
  <c r="BT121" i="6"/>
  <c r="BT195" i="6" s="1"/>
  <c r="BT125" i="6"/>
  <c r="BT133" i="6"/>
  <c r="BT137" i="6"/>
  <c r="BT85" i="6"/>
  <c r="BT159" i="6" s="1"/>
  <c r="BT93" i="6"/>
  <c r="BT167" i="6" s="1"/>
  <c r="BT105" i="6"/>
  <c r="BT179" i="6" s="1"/>
  <c r="BT117" i="6"/>
  <c r="BT191" i="6" s="1"/>
  <c r="BT129" i="6"/>
  <c r="BT82" i="6"/>
  <c r="BT156" i="6" s="1"/>
  <c r="BT86" i="6"/>
  <c r="BT160" i="6" s="1"/>
  <c r="BT90" i="6"/>
  <c r="BT164" i="6" s="1"/>
  <c r="BT94" i="6"/>
  <c r="BT168" i="6" s="1"/>
  <c r="BT98" i="6"/>
  <c r="BT172" i="6" s="1"/>
  <c r="BT102" i="6"/>
  <c r="BT176" i="6" s="1"/>
  <c r="BT106" i="6"/>
  <c r="BT180" i="6" s="1"/>
  <c r="BT110" i="6"/>
  <c r="BT184" i="6" s="1"/>
  <c r="BT114" i="6"/>
  <c r="BT188" i="6" s="1"/>
  <c r="BT118" i="6"/>
  <c r="BT192" i="6" s="1"/>
  <c r="BT122" i="6"/>
  <c r="BT126" i="6"/>
  <c r="BT130" i="6"/>
  <c r="BT134" i="6"/>
  <c r="BT138" i="6"/>
  <c r="BT212" i="6" s="1"/>
  <c r="BT83" i="6"/>
  <c r="BT157" i="6" s="1"/>
  <c r="BT91" i="6"/>
  <c r="BT165" i="6" s="1"/>
  <c r="BT99" i="6"/>
  <c r="BT173" i="6" s="1"/>
  <c r="BT107" i="6"/>
  <c r="BT181" i="6" s="1"/>
  <c r="BT111" i="6"/>
  <c r="BT185" i="6" s="1"/>
  <c r="BT119" i="6"/>
  <c r="BT193" i="6" s="1"/>
  <c r="BT127" i="6"/>
  <c r="BT135" i="6"/>
  <c r="BT139" i="6"/>
  <c r="BT213" i="6" s="1"/>
  <c r="BT79" i="6"/>
  <c r="BT150" i="6"/>
  <c r="BT151" i="6"/>
  <c r="BT152" i="6"/>
  <c r="K79" i="6" l="1"/>
  <c r="K78" i="6"/>
  <c r="K77" i="6"/>
  <c r="K76" i="6"/>
  <c r="K137" i="6" l="1"/>
  <c r="K121" i="6"/>
  <c r="K105" i="6"/>
  <c r="K89" i="6"/>
  <c r="K136" i="6"/>
  <c r="K120" i="6"/>
  <c r="K104" i="6"/>
  <c r="K88" i="6"/>
  <c r="K133" i="6"/>
  <c r="K117" i="6"/>
  <c r="K101" i="6"/>
  <c r="K85" i="6"/>
  <c r="K132" i="6"/>
  <c r="K116" i="6"/>
  <c r="K100" i="6"/>
  <c r="K84" i="6"/>
  <c r="K129" i="6"/>
  <c r="K113" i="6"/>
  <c r="K97" i="6"/>
  <c r="K81" i="6"/>
  <c r="K125" i="6"/>
  <c r="K109" i="6"/>
  <c r="K93" i="6"/>
  <c r="K124" i="6"/>
  <c r="K108" i="6"/>
  <c r="K92" i="6"/>
  <c r="K131" i="6"/>
  <c r="K115" i="6"/>
  <c r="K99" i="6"/>
  <c r="K83" i="6"/>
  <c r="K134" i="6"/>
  <c r="K118" i="6"/>
  <c r="K102" i="6"/>
  <c r="K86" i="6"/>
  <c r="K128" i="6"/>
  <c r="K123" i="6"/>
  <c r="K103" i="6"/>
  <c r="K126" i="6"/>
  <c r="K106" i="6"/>
  <c r="K82" i="6"/>
  <c r="K112" i="6"/>
  <c r="K119" i="6"/>
  <c r="K95" i="6"/>
  <c r="K122" i="6"/>
  <c r="K98" i="6"/>
  <c r="K96" i="6"/>
  <c r="K135" i="6"/>
  <c r="K111" i="6"/>
  <c r="K91" i="6"/>
  <c r="K114" i="6"/>
  <c r="K94" i="6"/>
  <c r="K80" i="6"/>
  <c r="K127" i="6"/>
  <c r="K107" i="6"/>
  <c r="K87" i="6"/>
  <c r="K130" i="6"/>
  <c r="K110" i="6"/>
  <c r="K90" i="6"/>
  <c r="K139" i="6"/>
  <c r="K138" i="6"/>
  <c r="K142" i="6" l="1"/>
  <c r="BH153" i="6"/>
  <c r="BH152" i="6"/>
  <c r="BH151" i="6"/>
  <c r="BH150" i="6"/>
  <c r="C43" i="14"/>
  <c r="BH77" i="6" l="1"/>
  <c r="BH76" i="6"/>
  <c r="BH79" i="6"/>
  <c r="BH78" i="6"/>
  <c r="BH137" i="6" l="1"/>
  <c r="BH133" i="6"/>
  <c r="BH129" i="6"/>
  <c r="BH125" i="6"/>
  <c r="BH121" i="6"/>
  <c r="BH136" i="6"/>
  <c r="BH132" i="6"/>
  <c r="BH128" i="6"/>
  <c r="BH124" i="6"/>
  <c r="BH119" i="6"/>
  <c r="BH135" i="6"/>
  <c r="BH131" i="6"/>
  <c r="BH127" i="6"/>
  <c r="BH123" i="6"/>
  <c r="BH134" i="6"/>
  <c r="BH130" i="6"/>
  <c r="BH126" i="6"/>
  <c r="BH122" i="6"/>
  <c r="BH117" i="6"/>
  <c r="BH113" i="6"/>
  <c r="BH109" i="6"/>
  <c r="BH105" i="6"/>
  <c r="BH111" i="6"/>
  <c r="BH120" i="6"/>
  <c r="BH116" i="6"/>
  <c r="BH112" i="6"/>
  <c r="BH108" i="6"/>
  <c r="BH104" i="6"/>
  <c r="BH97" i="6"/>
  <c r="BH89" i="6"/>
  <c r="BH98" i="6"/>
  <c r="BH90" i="6"/>
  <c r="BH81" i="6"/>
  <c r="BH115" i="6"/>
  <c r="BH99" i="6"/>
  <c r="BH91" i="6"/>
  <c r="BH100" i="6"/>
  <c r="BH92" i="6"/>
  <c r="BH83" i="6"/>
  <c r="BH84" i="6"/>
  <c r="BH103" i="6"/>
  <c r="BH118" i="6"/>
  <c r="BH114" i="6"/>
  <c r="BH110" i="6"/>
  <c r="BH106" i="6"/>
  <c r="BH101" i="6"/>
  <c r="BH93" i="6"/>
  <c r="BH85" i="6"/>
  <c r="BH102" i="6"/>
  <c r="BH94" i="6"/>
  <c r="BH86" i="6"/>
  <c r="BH107" i="6"/>
  <c r="BH95" i="6"/>
  <c r="BH87" i="6"/>
  <c r="BH96" i="6"/>
  <c r="BH88" i="6"/>
  <c r="BH80" i="6"/>
  <c r="BH82" i="6"/>
  <c r="BH138" i="6"/>
  <c r="BH212" i="6" s="1"/>
  <c r="BH139" i="6"/>
  <c r="BH213" i="6" s="1"/>
  <c r="V78" i="6"/>
  <c r="V77" i="6"/>
  <c r="V76" i="6"/>
  <c r="V152" i="6"/>
  <c r="V151" i="6"/>
  <c r="V150" i="6"/>
  <c r="V133" i="6" l="1"/>
  <c r="V125" i="6"/>
  <c r="V136" i="6"/>
  <c r="V128" i="6"/>
  <c r="V120" i="6"/>
  <c r="V121" i="6"/>
  <c r="V113" i="6"/>
  <c r="V105" i="6"/>
  <c r="V135" i="6"/>
  <c r="V127" i="6"/>
  <c r="V130" i="6"/>
  <c r="V122" i="6"/>
  <c r="V115" i="6"/>
  <c r="V107" i="6"/>
  <c r="V137" i="6"/>
  <c r="V129" i="6"/>
  <c r="V132" i="6"/>
  <c r="V124" i="6"/>
  <c r="V131" i="6"/>
  <c r="V123" i="6"/>
  <c r="V134" i="6"/>
  <c r="V126" i="6"/>
  <c r="V119" i="6"/>
  <c r="V111" i="6"/>
  <c r="V114" i="6"/>
  <c r="V106" i="6"/>
  <c r="V116" i="6"/>
  <c r="V102" i="6"/>
  <c r="V99" i="6"/>
  <c r="V91" i="6"/>
  <c r="V94" i="6"/>
  <c r="V86" i="6"/>
  <c r="V84" i="6"/>
  <c r="V112" i="6"/>
  <c r="V108" i="6"/>
  <c r="V101" i="6"/>
  <c r="V93" i="6"/>
  <c r="V96" i="6"/>
  <c r="V88" i="6"/>
  <c r="V109" i="6"/>
  <c r="V118" i="6"/>
  <c r="V104" i="6"/>
  <c r="V103" i="6"/>
  <c r="V95" i="6"/>
  <c r="V87" i="6"/>
  <c r="V98" i="6"/>
  <c r="V90" i="6"/>
  <c r="V117" i="6"/>
  <c r="V110" i="6"/>
  <c r="V97" i="6"/>
  <c r="V89" i="6"/>
  <c r="V100" i="6"/>
  <c r="V92" i="6"/>
  <c r="V82" i="6"/>
  <c r="V85" i="6"/>
  <c r="V81" i="6"/>
  <c r="V80" i="6"/>
  <c r="V83" i="6"/>
  <c r="V153" i="6" l="1"/>
  <c r="V79" i="6"/>
  <c r="G13" i="14"/>
  <c r="AQ153" i="6" l="1"/>
  <c r="AQ152" i="6"/>
  <c r="AQ151" i="6"/>
  <c r="AQ150" i="6"/>
  <c r="AQ76" i="6" l="1"/>
  <c r="AQ79" i="6"/>
  <c r="AQ78" i="6"/>
  <c r="AQ77" i="6"/>
  <c r="AQ139" i="6" l="1"/>
  <c r="AQ213" i="6" s="1"/>
  <c r="AQ133" i="6"/>
  <c r="AQ125" i="6"/>
  <c r="AQ136" i="6"/>
  <c r="AQ128" i="6"/>
  <c r="AQ120" i="6"/>
  <c r="AQ121" i="6"/>
  <c r="AQ113" i="6"/>
  <c r="AQ105" i="6"/>
  <c r="AQ135" i="6"/>
  <c r="AQ127" i="6"/>
  <c r="AQ130" i="6"/>
  <c r="AQ122" i="6"/>
  <c r="AQ115" i="6"/>
  <c r="AQ107" i="6"/>
  <c r="AQ137" i="6"/>
  <c r="AQ129" i="6"/>
  <c r="AQ132" i="6"/>
  <c r="AQ124" i="6"/>
  <c r="AQ131" i="6"/>
  <c r="AQ123" i="6"/>
  <c r="AQ134" i="6"/>
  <c r="AQ126" i="6"/>
  <c r="AQ119" i="6"/>
  <c r="AQ111" i="6"/>
  <c r="AQ114" i="6"/>
  <c r="AQ106" i="6"/>
  <c r="AQ110" i="6"/>
  <c r="AQ99" i="6"/>
  <c r="AQ91" i="6"/>
  <c r="AQ94" i="6"/>
  <c r="AQ86" i="6"/>
  <c r="AQ84" i="6"/>
  <c r="AQ109" i="6"/>
  <c r="AQ116" i="6"/>
  <c r="AQ102" i="6"/>
  <c r="AQ101" i="6"/>
  <c r="AQ93" i="6"/>
  <c r="AQ85" i="6"/>
  <c r="AQ96" i="6"/>
  <c r="AQ88" i="6"/>
  <c r="AQ117" i="6"/>
  <c r="AQ112" i="6"/>
  <c r="AQ108" i="6"/>
  <c r="AQ103" i="6"/>
  <c r="AQ95" i="6"/>
  <c r="AQ87" i="6"/>
  <c r="AQ98" i="6"/>
  <c r="AQ90" i="6"/>
  <c r="AQ118" i="6"/>
  <c r="AQ104" i="6"/>
  <c r="AQ100" i="6"/>
  <c r="AQ97" i="6"/>
  <c r="AQ89" i="6"/>
  <c r="AQ92" i="6"/>
  <c r="AQ82" i="6"/>
  <c r="AQ83" i="6"/>
  <c r="AQ81" i="6"/>
  <c r="AQ80" i="6"/>
  <c r="AQ138" i="6"/>
  <c r="AQ212" i="6" s="1"/>
  <c r="AY79" i="6" l="1"/>
  <c r="AY152" i="6"/>
  <c r="AY77" i="6"/>
  <c r="AY150" i="6"/>
  <c r="BQ152" i="6"/>
  <c r="BQ151" i="6"/>
  <c r="BQ76" i="6"/>
  <c r="BQ153" i="6" l="1"/>
  <c r="AY78" i="6"/>
  <c r="AY76" i="6"/>
  <c r="AY153" i="6"/>
  <c r="AY151" i="6"/>
  <c r="BQ150" i="6"/>
  <c r="BQ77" i="6"/>
  <c r="BQ79" i="6"/>
  <c r="BQ78" i="6"/>
  <c r="BN212" i="6"/>
  <c r="BN213" i="6"/>
  <c r="AY132" i="6" l="1"/>
  <c r="AY124" i="6"/>
  <c r="AY135" i="6"/>
  <c r="AY127" i="6"/>
  <c r="AY119" i="6"/>
  <c r="AY120" i="6"/>
  <c r="AY112" i="6"/>
  <c r="AY104" i="6"/>
  <c r="AY134" i="6"/>
  <c r="AY126" i="6"/>
  <c r="AY137" i="6"/>
  <c r="AY129" i="6"/>
  <c r="AY121" i="6"/>
  <c r="AY114" i="6"/>
  <c r="AY106" i="6"/>
  <c r="AY136" i="6"/>
  <c r="AY128" i="6"/>
  <c r="AY131" i="6"/>
  <c r="AY123" i="6"/>
  <c r="AY130" i="6"/>
  <c r="AY122" i="6"/>
  <c r="AY133" i="6"/>
  <c r="AY125" i="6"/>
  <c r="AY118" i="6"/>
  <c r="AY110" i="6"/>
  <c r="AY113" i="6"/>
  <c r="AY105" i="6"/>
  <c r="AY116" i="6"/>
  <c r="AY111" i="6"/>
  <c r="AY107" i="6"/>
  <c r="AY98" i="6"/>
  <c r="AY90" i="6"/>
  <c r="AY93" i="6"/>
  <c r="AY85" i="6"/>
  <c r="AY83" i="6"/>
  <c r="AY117" i="6"/>
  <c r="AY103" i="6"/>
  <c r="AY100" i="6"/>
  <c r="AY92" i="6"/>
  <c r="AY95" i="6"/>
  <c r="AY87" i="6"/>
  <c r="AY109" i="6"/>
  <c r="AY102" i="6"/>
  <c r="AY94" i="6"/>
  <c r="AY86" i="6"/>
  <c r="AY97" i="6"/>
  <c r="AY89" i="6"/>
  <c r="AY108" i="6"/>
  <c r="AY115" i="6"/>
  <c r="AY101" i="6"/>
  <c r="AY96" i="6"/>
  <c r="AY88" i="6"/>
  <c r="AY99" i="6"/>
  <c r="AY91" i="6"/>
  <c r="AY81" i="6"/>
  <c r="AY84" i="6"/>
  <c r="AY82" i="6"/>
  <c r="AY80" i="6"/>
  <c r="BQ130" i="6"/>
  <c r="BQ122" i="6"/>
  <c r="BQ133" i="6"/>
  <c r="BQ125" i="6"/>
  <c r="BQ118" i="6"/>
  <c r="BQ110" i="6"/>
  <c r="BQ132" i="6"/>
  <c r="BQ124" i="6"/>
  <c r="BQ135" i="6"/>
  <c r="BQ127" i="6"/>
  <c r="BQ119" i="6"/>
  <c r="BQ120" i="6"/>
  <c r="BQ112" i="6"/>
  <c r="BQ104" i="6"/>
  <c r="BQ134" i="6"/>
  <c r="BQ126" i="6"/>
  <c r="BQ137" i="6"/>
  <c r="BQ129" i="6"/>
  <c r="BQ121" i="6"/>
  <c r="BQ136" i="6"/>
  <c r="BQ128" i="6"/>
  <c r="BQ131" i="6"/>
  <c r="BQ123" i="6"/>
  <c r="BQ116" i="6"/>
  <c r="BQ108" i="6"/>
  <c r="BQ111" i="6"/>
  <c r="BQ103" i="6"/>
  <c r="BQ114" i="6"/>
  <c r="BQ109" i="6"/>
  <c r="BQ105" i="6"/>
  <c r="BQ96" i="6"/>
  <c r="BQ88" i="6"/>
  <c r="BQ99" i="6"/>
  <c r="BQ91" i="6"/>
  <c r="BQ81" i="6"/>
  <c r="BQ115" i="6"/>
  <c r="BQ101" i="6"/>
  <c r="BQ98" i="6"/>
  <c r="BQ90" i="6"/>
  <c r="BQ93" i="6"/>
  <c r="BQ85" i="6"/>
  <c r="BQ83" i="6"/>
  <c r="BQ107" i="6"/>
  <c r="BQ100" i="6"/>
  <c r="BQ92" i="6"/>
  <c r="BQ95" i="6"/>
  <c r="BQ87" i="6"/>
  <c r="BQ106" i="6"/>
  <c r="BQ117" i="6"/>
  <c r="BQ113" i="6"/>
  <c r="BQ102" i="6"/>
  <c r="BQ94" i="6"/>
  <c r="BQ86" i="6"/>
  <c r="BQ97" i="6"/>
  <c r="BQ89" i="6"/>
  <c r="BQ84" i="6"/>
  <c r="BQ80" i="6"/>
  <c r="BQ82" i="6"/>
  <c r="AY139" i="6"/>
  <c r="AY138" i="6"/>
  <c r="BQ139" i="6"/>
  <c r="BQ138" i="6"/>
  <c r="D76" i="6" l="1"/>
  <c r="D77" i="6"/>
  <c r="D78" i="6"/>
  <c r="D79" i="6"/>
  <c r="D83" i="6" l="1"/>
  <c r="D87" i="6"/>
  <c r="D91" i="6"/>
  <c r="D95" i="6"/>
  <c r="D99" i="6"/>
  <c r="D103" i="6"/>
  <c r="D107" i="6"/>
  <c r="D111" i="6"/>
  <c r="D115" i="6"/>
  <c r="D119" i="6"/>
  <c r="D123" i="6"/>
  <c r="D127" i="6"/>
  <c r="D131" i="6"/>
  <c r="D135" i="6"/>
  <c r="D80" i="6"/>
  <c r="D84" i="6"/>
  <c r="D88" i="6"/>
  <c r="D92" i="6"/>
  <c r="D96" i="6"/>
  <c r="D100" i="6"/>
  <c r="D104" i="6"/>
  <c r="D108" i="6"/>
  <c r="D112" i="6"/>
  <c r="D116" i="6"/>
  <c r="D120" i="6"/>
  <c r="D124" i="6"/>
  <c r="D128" i="6"/>
  <c r="D132" i="6"/>
  <c r="D136" i="6"/>
  <c r="D81" i="6"/>
  <c r="D85" i="6"/>
  <c r="D89" i="6"/>
  <c r="D93" i="6"/>
  <c r="D97" i="6"/>
  <c r="D101" i="6"/>
  <c r="D105" i="6"/>
  <c r="D109" i="6"/>
  <c r="D113" i="6"/>
  <c r="D117" i="6"/>
  <c r="D121" i="6"/>
  <c r="D125" i="6"/>
  <c r="D129" i="6"/>
  <c r="D133" i="6"/>
  <c r="D137" i="6"/>
  <c r="D82" i="6"/>
  <c r="D86" i="6"/>
  <c r="D90" i="6"/>
  <c r="D94" i="6"/>
  <c r="D98" i="6"/>
  <c r="D102" i="6"/>
  <c r="D106" i="6"/>
  <c r="D110" i="6"/>
  <c r="D114" i="6"/>
  <c r="D118" i="6"/>
  <c r="D122" i="6"/>
  <c r="D126" i="6"/>
  <c r="D130" i="6"/>
  <c r="D134" i="6"/>
  <c r="D138" i="6"/>
  <c r="D139" i="6"/>
  <c r="BN153" i="6"/>
  <c r="BN152" i="6"/>
  <c r="BN77" i="6"/>
  <c r="BN150" i="6"/>
  <c r="BN79" i="6" l="1"/>
  <c r="BN151" i="6"/>
  <c r="BN76" i="6"/>
  <c r="BN78" i="6"/>
  <c r="BN136" i="6" l="1"/>
  <c r="BN132" i="6"/>
  <c r="BN128" i="6"/>
  <c r="BN124" i="6"/>
  <c r="BN119" i="6"/>
  <c r="BN135" i="6"/>
  <c r="BN131" i="6"/>
  <c r="BN127" i="6"/>
  <c r="BN123" i="6"/>
  <c r="BN134" i="6"/>
  <c r="BN130" i="6"/>
  <c r="BN126" i="6"/>
  <c r="BN137" i="6"/>
  <c r="BN133" i="6"/>
  <c r="BN129" i="6"/>
  <c r="BN125" i="6"/>
  <c r="BN121" i="6"/>
  <c r="BN115" i="6"/>
  <c r="BN105" i="6"/>
  <c r="BN99" i="6"/>
  <c r="BN91" i="6"/>
  <c r="BN100" i="6"/>
  <c r="BN92" i="6"/>
  <c r="BN83" i="6"/>
  <c r="BN109" i="6"/>
  <c r="BN103" i="6"/>
  <c r="BN118" i="6"/>
  <c r="BN114" i="6"/>
  <c r="BN110" i="6"/>
  <c r="BN106" i="6"/>
  <c r="BN101" i="6"/>
  <c r="BN93" i="6"/>
  <c r="BN85" i="6"/>
  <c r="BN102" i="6"/>
  <c r="BN94" i="6"/>
  <c r="BN86" i="6"/>
  <c r="BN113" i="6"/>
  <c r="BN107" i="6"/>
  <c r="BN95" i="6"/>
  <c r="BN87" i="6"/>
  <c r="BN96" i="6"/>
  <c r="BN88" i="6"/>
  <c r="BN122" i="6"/>
  <c r="BN117" i="6"/>
  <c r="BN111" i="6"/>
  <c r="BN120" i="6"/>
  <c r="BN116" i="6"/>
  <c r="BN112" i="6"/>
  <c r="BN108" i="6"/>
  <c r="BN104" i="6"/>
  <c r="BN97" i="6"/>
  <c r="BN89" i="6"/>
  <c r="BN98" i="6"/>
  <c r="BN90" i="6"/>
  <c r="BN81" i="6"/>
  <c r="BN82" i="6"/>
  <c r="BN84" i="6"/>
  <c r="BN80" i="6"/>
  <c r="BG79" i="6"/>
  <c r="BG152" i="6"/>
  <c r="BG77" i="6"/>
  <c r="BG76" i="6"/>
  <c r="BG153" i="6" l="1"/>
  <c r="BG150" i="6"/>
  <c r="BG151" i="6"/>
  <c r="BG78" i="6"/>
  <c r="BG134" i="6" l="1"/>
  <c r="BG126" i="6"/>
  <c r="BG137" i="6"/>
  <c r="BG129" i="6"/>
  <c r="BG121" i="6"/>
  <c r="BG114" i="6"/>
  <c r="BG106" i="6"/>
  <c r="BG136" i="6"/>
  <c r="BG128" i="6"/>
  <c r="BG131" i="6"/>
  <c r="BG123" i="6"/>
  <c r="BG116" i="6"/>
  <c r="BG108" i="6"/>
  <c r="BG130" i="6"/>
  <c r="BG122" i="6"/>
  <c r="BG133" i="6"/>
  <c r="BG125" i="6"/>
  <c r="BG132" i="6"/>
  <c r="BG124" i="6"/>
  <c r="BG135" i="6"/>
  <c r="BG127" i="6"/>
  <c r="BG119" i="6"/>
  <c r="BG120" i="6"/>
  <c r="BG112" i="6"/>
  <c r="BG104" i="6"/>
  <c r="BG115" i="6"/>
  <c r="BG107" i="6"/>
  <c r="BG117" i="6"/>
  <c r="BG103" i="6"/>
  <c r="BG100" i="6"/>
  <c r="BG92" i="6"/>
  <c r="BG95" i="6"/>
  <c r="BG87" i="6"/>
  <c r="BG113" i="6"/>
  <c r="BG109" i="6"/>
  <c r="BG102" i="6"/>
  <c r="BG94" i="6"/>
  <c r="BG86" i="6"/>
  <c r="BG97" i="6"/>
  <c r="BG89" i="6"/>
  <c r="BG110" i="6"/>
  <c r="BG105" i="6"/>
  <c r="BG101" i="6"/>
  <c r="BG96" i="6"/>
  <c r="BG88" i="6"/>
  <c r="BG99" i="6"/>
  <c r="BG91" i="6"/>
  <c r="BG118" i="6"/>
  <c r="BG111" i="6"/>
  <c r="BG98" i="6"/>
  <c r="BG90" i="6"/>
  <c r="BG93" i="6"/>
  <c r="BG85" i="6"/>
  <c r="BG83" i="6"/>
  <c r="BG80" i="6"/>
  <c r="BG82" i="6"/>
  <c r="BG81" i="6"/>
  <c r="BG84" i="6"/>
  <c r="BG139" i="6"/>
  <c r="BG213" i="6" s="1"/>
  <c r="BG138" i="6"/>
  <c r="C43" i="16" l="1"/>
  <c r="C38" i="16"/>
  <c r="C42" i="16"/>
  <c r="C41" i="16"/>
  <c r="C40" i="16"/>
  <c r="C36" i="16"/>
  <c r="C39" i="16"/>
  <c r="C37" i="16"/>
  <c r="C35" i="16"/>
  <c r="C34" i="16"/>
  <c r="G29" i="16"/>
  <c r="G19" i="16"/>
  <c r="G27" i="16"/>
  <c r="G25" i="16"/>
  <c r="G15" i="16"/>
  <c r="F13" i="16"/>
  <c r="G11" i="16"/>
  <c r="C47" i="14"/>
  <c r="C41" i="14"/>
  <c r="C40" i="14"/>
  <c r="C39" i="14"/>
  <c r="C42" i="14"/>
  <c r="C46" i="14"/>
  <c r="C45" i="14"/>
  <c r="C38" i="14"/>
  <c r="C44" i="14"/>
  <c r="F25" i="14"/>
  <c r="G33" i="14"/>
  <c r="G19" i="14"/>
  <c r="G17" i="14"/>
  <c r="G15" i="14"/>
  <c r="G31" i="14"/>
  <c r="G27" i="14"/>
  <c r="BA153" i="6" l="1"/>
  <c r="BA152" i="6"/>
  <c r="BA77" i="6"/>
  <c r="BA150" i="6"/>
  <c r="L78" i="6"/>
  <c r="L77" i="6"/>
  <c r="L76" i="6"/>
  <c r="L133" i="6" l="1"/>
  <c r="L117" i="6"/>
  <c r="L101" i="6"/>
  <c r="L85" i="6"/>
  <c r="L132" i="6"/>
  <c r="L116" i="6"/>
  <c r="L100" i="6"/>
  <c r="L129" i="6"/>
  <c r="L113" i="6"/>
  <c r="L97" i="6"/>
  <c r="L81" i="6"/>
  <c r="L128" i="6"/>
  <c r="L112" i="6"/>
  <c r="L96" i="6"/>
  <c r="L125" i="6"/>
  <c r="L109" i="6"/>
  <c r="L93" i="6"/>
  <c r="L137" i="6"/>
  <c r="L121" i="6"/>
  <c r="L105" i="6"/>
  <c r="L89" i="6"/>
  <c r="L136" i="6"/>
  <c r="L120" i="6"/>
  <c r="L104" i="6"/>
  <c r="L123" i="6"/>
  <c r="L107" i="6"/>
  <c r="L91" i="6"/>
  <c r="L126" i="6"/>
  <c r="L110" i="6"/>
  <c r="L94" i="6"/>
  <c r="L88" i="6"/>
  <c r="L124" i="6"/>
  <c r="L135" i="6"/>
  <c r="L115" i="6"/>
  <c r="L95" i="6"/>
  <c r="L118" i="6"/>
  <c r="L98" i="6"/>
  <c r="L84" i="6"/>
  <c r="L108" i="6"/>
  <c r="L131" i="6"/>
  <c r="L111" i="6"/>
  <c r="L87" i="6"/>
  <c r="L134" i="6"/>
  <c r="L114" i="6"/>
  <c r="L90" i="6"/>
  <c r="L80" i="6"/>
  <c r="L92" i="6"/>
  <c r="L127" i="6"/>
  <c r="L103" i="6"/>
  <c r="L83" i="6"/>
  <c r="L130" i="6"/>
  <c r="L106" i="6"/>
  <c r="L86" i="6"/>
  <c r="L119" i="6"/>
  <c r="L99" i="6"/>
  <c r="L122" i="6"/>
  <c r="L102" i="6"/>
  <c r="L82" i="6"/>
  <c r="BA151" i="6"/>
  <c r="BA76" i="6"/>
  <c r="BA79" i="6"/>
  <c r="BA78" i="6"/>
  <c r="L139" i="6"/>
  <c r="L138" i="6"/>
  <c r="BA131" i="6" l="1"/>
  <c r="BA123" i="6"/>
  <c r="BA134" i="6"/>
  <c r="BA126" i="6"/>
  <c r="BA119" i="6"/>
  <c r="BA111" i="6"/>
  <c r="BA133" i="6"/>
  <c r="BA125" i="6"/>
  <c r="BA136" i="6"/>
  <c r="BA128" i="6"/>
  <c r="BA120" i="6"/>
  <c r="BA113" i="6"/>
  <c r="BA105" i="6"/>
  <c r="BA135" i="6"/>
  <c r="BA127" i="6"/>
  <c r="BA130" i="6"/>
  <c r="BA122" i="6"/>
  <c r="BA137" i="6"/>
  <c r="BA129" i="6"/>
  <c r="BA121" i="6"/>
  <c r="BA132" i="6"/>
  <c r="BA124" i="6"/>
  <c r="BA117" i="6"/>
  <c r="BA109" i="6"/>
  <c r="BA112" i="6"/>
  <c r="BA104" i="6"/>
  <c r="BA108" i="6"/>
  <c r="BA97" i="6"/>
  <c r="BA89" i="6"/>
  <c r="BA92" i="6"/>
  <c r="BA84" i="6"/>
  <c r="BA82" i="6"/>
  <c r="BA107" i="6"/>
  <c r="BA118" i="6"/>
  <c r="BA114" i="6"/>
  <c r="BA100" i="6"/>
  <c r="BA99" i="6"/>
  <c r="BA91" i="6"/>
  <c r="BA94" i="6"/>
  <c r="BA86" i="6"/>
  <c r="BA115" i="6"/>
  <c r="BA110" i="6"/>
  <c r="BA106" i="6"/>
  <c r="BA101" i="6"/>
  <c r="BA93" i="6"/>
  <c r="BA85" i="6"/>
  <c r="BA96" i="6"/>
  <c r="BA88" i="6"/>
  <c r="BA116" i="6"/>
  <c r="BA102" i="6"/>
  <c r="BA103" i="6"/>
  <c r="BA95" i="6"/>
  <c r="BA87" i="6"/>
  <c r="BA98" i="6"/>
  <c r="BA90" i="6"/>
  <c r="BA80" i="6"/>
  <c r="BA81" i="6"/>
  <c r="BA83" i="6"/>
  <c r="L142" i="6"/>
  <c r="F27" i="16"/>
  <c r="F17" i="14"/>
  <c r="F29" i="16"/>
  <c r="F33" i="14"/>
  <c r="F31" i="14"/>
  <c r="F15" i="16"/>
  <c r="F27" i="14"/>
  <c r="F11" i="16"/>
  <c r="F23" i="16"/>
  <c r="F21" i="14"/>
  <c r="F25" i="16"/>
  <c r="F15" i="14"/>
  <c r="F21" i="16"/>
  <c r="F29" i="14"/>
  <c r="F19" i="14"/>
  <c r="F19" i="16"/>
  <c r="F17" i="16"/>
  <c r="F13" i="14"/>
  <c r="BA139" i="6"/>
  <c r="BA138" i="6"/>
  <c r="BV152" i="6" l="1"/>
  <c r="BS152" i="6"/>
  <c r="BR152" i="6"/>
  <c r="BO152" i="6"/>
  <c r="BL152" i="6"/>
  <c r="BK152" i="6"/>
  <c r="BJ78" i="6"/>
  <c r="BF152" i="6"/>
  <c r="BD152" i="6"/>
  <c r="BC152" i="6"/>
  <c r="BB152" i="6"/>
  <c r="AX152" i="6"/>
  <c r="AW78" i="6"/>
  <c r="AV152" i="6"/>
  <c r="AT78" i="6"/>
  <c r="AR78" i="6"/>
  <c r="AP78" i="6"/>
  <c r="AO152" i="6"/>
  <c r="AM152" i="6"/>
  <c r="AL78" i="6"/>
  <c r="AK78" i="6"/>
  <c r="AI152" i="6"/>
  <c r="AH78" i="6"/>
  <c r="AG78" i="6"/>
  <c r="AE78" i="6"/>
  <c r="AE81" i="6" s="1"/>
  <c r="AD152" i="6"/>
  <c r="AC78" i="6"/>
  <c r="Z78" i="6"/>
  <c r="Y78" i="6"/>
  <c r="X152" i="6"/>
  <c r="U152" i="6"/>
  <c r="T78" i="6"/>
  <c r="S78" i="6"/>
  <c r="Q152" i="6"/>
  <c r="P78" i="6"/>
  <c r="O152" i="6"/>
  <c r="O11" i="6"/>
  <c r="O78" i="6" s="1"/>
  <c r="A78" i="6"/>
  <c r="I78" i="6"/>
  <c r="H78" i="6"/>
  <c r="G78" i="6"/>
  <c r="F78" i="6"/>
  <c r="E78" i="6"/>
  <c r="C78" i="6"/>
  <c r="Z135" i="6" l="1"/>
  <c r="Z127" i="6"/>
  <c r="Z130" i="6"/>
  <c r="Z122" i="6"/>
  <c r="Z115" i="6"/>
  <c r="Z107" i="6"/>
  <c r="Z137" i="6"/>
  <c r="Z129" i="6"/>
  <c r="Z132" i="6"/>
  <c r="Z124" i="6"/>
  <c r="Z117" i="6"/>
  <c r="Z109" i="6"/>
  <c r="Z131" i="6"/>
  <c r="Z123" i="6"/>
  <c r="Z134" i="6"/>
  <c r="Z126" i="6"/>
  <c r="Z133" i="6"/>
  <c r="Z125" i="6"/>
  <c r="Z136" i="6"/>
  <c r="Z128" i="6"/>
  <c r="Z120" i="6"/>
  <c r="Z121" i="6"/>
  <c r="Z113" i="6"/>
  <c r="Z105" i="6"/>
  <c r="Z116" i="6"/>
  <c r="Z108" i="6"/>
  <c r="Z112" i="6"/>
  <c r="Z101" i="6"/>
  <c r="Z93" i="6"/>
  <c r="Z96" i="6"/>
  <c r="Z88" i="6"/>
  <c r="Z111" i="6"/>
  <c r="Z118" i="6"/>
  <c r="Z104" i="6"/>
  <c r="Z103" i="6"/>
  <c r="Z95" i="6"/>
  <c r="Z87" i="6"/>
  <c r="Z98" i="6"/>
  <c r="Z90" i="6"/>
  <c r="Z80" i="6"/>
  <c r="Z119" i="6"/>
  <c r="Z114" i="6"/>
  <c r="Z110" i="6"/>
  <c r="Z97" i="6"/>
  <c r="Z89" i="6"/>
  <c r="Z100" i="6"/>
  <c r="Z92" i="6"/>
  <c r="Z106" i="6"/>
  <c r="Z102" i="6"/>
  <c r="Z99" i="6"/>
  <c r="Z91" i="6"/>
  <c r="Z94" i="6"/>
  <c r="Z86" i="6"/>
  <c r="Z84" i="6"/>
  <c r="Z81" i="6"/>
  <c r="Z85" i="6"/>
  <c r="Z83" i="6"/>
  <c r="Z82" i="6"/>
  <c r="AC82" i="6"/>
  <c r="AC86" i="6"/>
  <c r="AC90" i="6"/>
  <c r="AC94" i="6"/>
  <c r="AC98" i="6"/>
  <c r="AC102" i="6"/>
  <c r="AC81" i="6"/>
  <c r="AC85" i="6"/>
  <c r="AC89" i="6"/>
  <c r="AC80" i="6"/>
  <c r="AC84" i="6"/>
  <c r="AC88" i="6"/>
  <c r="AC83" i="6"/>
  <c r="AC87" i="6"/>
  <c r="AC91" i="6"/>
  <c r="AC95" i="6"/>
  <c r="AC99" i="6"/>
  <c r="AC103" i="6"/>
  <c r="AC104" i="6"/>
  <c r="AC105" i="6"/>
  <c r="AC106" i="6"/>
  <c r="AC107" i="6"/>
  <c r="AC108" i="6"/>
  <c r="AC109" i="6"/>
  <c r="AC110" i="6"/>
  <c r="AC111" i="6"/>
  <c r="AC92" i="6"/>
  <c r="AC100" i="6"/>
  <c r="AC112" i="6"/>
  <c r="AC113" i="6"/>
  <c r="AC114" i="6"/>
  <c r="AC115" i="6"/>
  <c r="AC116" i="6"/>
  <c r="AC117" i="6"/>
  <c r="AC118" i="6"/>
  <c r="AC119" i="6"/>
  <c r="AC120" i="6"/>
  <c r="AC124" i="6"/>
  <c r="AC127" i="6"/>
  <c r="AC129" i="6"/>
  <c r="AC131" i="6"/>
  <c r="AC97" i="6"/>
  <c r="AC121" i="6"/>
  <c r="AC96" i="6"/>
  <c r="AC122" i="6"/>
  <c r="AC126" i="6"/>
  <c r="AC128" i="6"/>
  <c r="AC130" i="6"/>
  <c r="AC93" i="6"/>
  <c r="AC101" i="6"/>
  <c r="AC123" i="6"/>
  <c r="AC135" i="6"/>
  <c r="AC136" i="6"/>
  <c r="AC133" i="6"/>
  <c r="AC137" i="6"/>
  <c r="AC125" i="6"/>
  <c r="AC132" i="6"/>
  <c r="AC134" i="6"/>
  <c r="AG132" i="6"/>
  <c r="AG124" i="6"/>
  <c r="AG135" i="6"/>
  <c r="AG127" i="6"/>
  <c r="AG119" i="6"/>
  <c r="AG120" i="6"/>
  <c r="AG112" i="6"/>
  <c r="AG104" i="6"/>
  <c r="AG134" i="6"/>
  <c r="AG126" i="6"/>
  <c r="AG137" i="6"/>
  <c r="AG129" i="6"/>
  <c r="AG121" i="6"/>
  <c r="AG114" i="6"/>
  <c r="AG106" i="6"/>
  <c r="AG136" i="6"/>
  <c r="AG128" i="6"/>
  <c r="AG131" i="6"/>
  <c r="AG123" i="6"/>
  <c r="AG130" i="6"/>
  <c r="AG122" i="6"/>
  <c r="AG133" i="6"/>
  <c r="AG125" i="6"/>
  <c r="AG118" i="6"/>
  <c r="AG110" i="6"/>
  <c r="AG113" i="6"/>
  <c r="AG105" i="6"/>
  <c r="AG108" i="6"/>
  <c r="AG117" i="6"/>
  <c r="AG103" i="6"/>
  <c r="AG98" i="6"/>
  <c r="AG90" i="6"/>
  <c r="AG93" i="6"/>
  <c r="AG85" i="6"/>
  <c r="AG83" i="6"/>
  <c r="AG116" i="6"/>
  <c r="AG109" i="6"/>
  <c r="AG100" i="6"/>
  <c r="AG92" i="6"/>
  <c r="AG95" i="6"/>
  <c r="AG87" i="6"/>
  <c r="AG115" i="6"/>
  <c r="AG101" i="6"/>
  <c r="AG102" i="6"/>
  <c r="AG94" i="6"/>
  <c r="AG86" i="6"/>
  <c r="AG97" i="6"/>
  <c r="AG89" i="6"/>
  <c r="AG111" i="6"/>
  <c r="AG107" i="6"/>
  <c r="AG96" i="6"/>
  <c r="AG88" i="6"/>
  <c r="AG99" i="6"/>
  <c r="AG91" i="6"/>
  <c r="AG81" i="6"/>
  <c r="AG82" i="6"/>
  <c r="AG84" i="6"/>
  <c r="AG80" i="6"/>
  <c r="AK134" i="6"/>
  <c r="AK126" i="6"/>
  <c r="AK137" i="6"/>
  <c r="AK129" i="6"/>
  <c r="AK121" i="6"/>
  <c r="AK114" i="6"/>
  <c r="AK106" i="6"/>
  <c r="AK136" i="6"/>
  <c r="AK128" i="6"/>
  <c r="AK131" i="6"/>
  <c r="AK123" i="6"/>
  <c r="AK116" i="6"/>
  <c r="AK108" i="6"/>
  <c r="AK130" i="6"/>
  <c r="AK122" i="6"/>
  <c r="AK133" i="6"/>
  <c r="AK125" i="6"/>
  <c r="AK132" i="6"/>
  <c r="AK124" i="6"/>
  <c r="AK135" i="6"/>
  <c r="AK127" i="6"/>
  <c r="AK119" i="6"/>
  <c r="AK120" i="6"/>
  <c r="AK112" i="6"/>
  <c r="AK104" i="6"/>
  <c r="AK115" i="6"/>
  <c r="AK107" i="6"/>
  <c r="AK118" i="6"/>
  <c r="AK113" i="6"/>
  <c r="AK109" i="6"/>
  <c r="AK100" i="6"/>
  <c r="AK92" i="6"/>
  <c r="AK95" i="6"/>
  <c r="AK87" i="6"/>
  <c r="AK105" i="6"/>
  <c r="AK101" i="6"/>
  <c r="AK102" i="6"/>
  <c r="AK94" i="6"/>
  <c r="AK86" i="6"/>
  <c r="AK97" i="6"/>
  <c r="AK89" i="6"/>
  <c r="AK111" i="6"/>
  <c r="AK96" i="6"/>
  <c r="AK88" i="6"/>
  <c r="AK99" i="6"/>
  <c r="AK91" i="6"/>
  <c r="AK110" i="6"/>
  <c r="AK117" i="6"/>
  <c r="AK103" i="6"/>
  <c r="AK98" i="6"/>
  <c r="AK90" i="6"/>
  <c r="AK93" i="6"/>
  <c r="AK85" i="6"/>
  <c r="AK83" i="6"/>
  <c r="AK80" i="6"/>
  <c r="AK81" i="6"/>
  <c r="AK82" i="6"/>
  <c r="AK84" i="6"/>
  <c r="AW137" i="6"/>
  <c r="AW129" i="6"/>
  <c r="AW121" i="6"/>
  <c r="AW132" i="6"/>
  <c r="AW124" i="6"/>
  <c r="AW117" i="6"/>
  <c r="AW109" i="6"/>
  <c r="AW131" i="6"/>
  <c r="AW123" i="6"/>
  <c r="AW134" i="6"/>
  <c r="AW126" i="6"/>
  <c r="AW119" i="6"/>
  <c r="AW111" i="6"/>
  <c r="AW133" i="6"/>
  <c r="AW125" i="6"/>
  <c r="AW136" i="6"/>
  <c r="AW128" i="6"/>
  <c r="AW120" i="6"/>
  <c r="AW135" i="6"/>
  <c r="AW127" i="6"/>
  <c r="AW130" i="6"/>
  <c r="AW122" i="6"/>
  <c r="AW115" i="6"/>
  <c r="AW107" i="6"/>
  <c r="AW118" i="6"/>
  <c r="AW110" i="6"/>
  <c r="AW102" i="6"/>
  <c r="AW116" i="6"/>
  <c r="AW112" i="6"/>
  <c r="AW103" i="6"/>
  <c r="AW95" i="6"/>
  <c r="AW87" i="6"/>
  <c r="AW98" i="6"/>
  <c r="AW90" i="6"/>
  <c r="AW80" i="6"/>
  <c r="AW108" i="6"/>
  <c r="AW104" i="6"/>
  <c r="AW97" i="6"/>
  <c r="AW89" i="6"/>
  <c r="AW92" i="6"/>
  <c r="AW84" i="6"/>
  <c r="AW82" i="6"/>
  <c r="AW105" i="6"/>
  <c r="AW114" i="6"/>
  <c r="AW100" i="6"/>
  <c r="AW99" i="6"/>
  <c r="AW91" i="6"/>
  <c r="AW94" i="6"/>
  <c r="AW86" i="6"/>
  <c r="AW113" i="6"/>
  <c r="AW106" i="6"/>
  <c r="AW101" i="6"/>
  <c r="AW93" i="6"/>
  <c r="AW85" i="6"/>
  <c r="AW96" i="6"/>
  <c r="AW88" i="6"/>
  <c r="AW83" i="6"/>
  <c r="AW81" i="6"/>
  <c r="Y135" i="6"/>
  <c r="Y131" i="6"/>
  <c r="Y127" i="6"/>
  <c r="Y123" i="6"/>
  <c r="Y134" i="6"/>
  <c r="Y130" i="6"/>
  <c r="Y126" i="6"/>
  <c r="Y121" i="6"/>
  <c r="Y137" i="6"/>
  <c r="Y133" i="6"/>
  <c r="Y129" i="6"/>
  <c r="Y125" i="6"/>
  <c r="Y136" i="6"/>
  <c r="Y132" i="6"/>
  <c r="Y128" i="6"/>
  <c r="Y124" i="6"/>
  <c r="Y119" i="6"/>
  <c r="Y115" i="6"/>
  <c r="Y111" i="6"/>
  <c r="Y107" i="6"/>
  <c r="Y103" i="6"/>
  <c r="Y122" i="6"/>
  <c r="Y117" i="6"/>
  <c r="Y118" i="6"/>
  <c r="Y114" i="6"/>
  <c r="Y110" i="6"/>
  <c r="Y106" i="6"/>
  <c r="Y101" i="6"/>
  <c r="Y93" i="6"/>
  <c r="Y85" i="6"/>
  <c r="Y102" i="6"/>
  <c r="Y94" i="6"/>
  <c r="Y86" i="6"/>
  <c r="Y105" i="6"/>
  <c r="Y95" i="6"/>
  <c r="Y87" i="6"/>
  <c r="Y96" i="6"/>
  <c r="Y88" i="6"/>
  <c r="Y109" i="6"/>
  <c r="Y120" i="6"/>
  <c r="Y116" i="6"/>
  <c r="Y112" i="6"/>
  <c r="Y108" i="6"/>
  <c r="Y104" i="6"/>
  <c r="Y97" i="6"/>
  <c r="Y89" i="6"/>
  <c r="Y98" i="6"/>
  <c r="Y90" i="6"/>
  <c r="Y81" i="6"/>
  <c r="Y113" i="6"/>
  <c r="Y99" i="6"/>
  <c r="Y91" i="6"/>
  <c r="Y100" i="6"/>
  <c r="Y92" i="6"/>
  <c r="Y83" i="6"/>
  <c r="Y84" i="6"/>
  <c r="Y82" i="6"/>
  <c r="Y80" i="6"/>
  <c r="AH83" i="6"/>
  <c r="AH87" i="6"/>
  <c r="AH91" i="6"/>
  <c r="AH95" i="6"/>
  <c r="AH99" i="6"/>
  <c r="AH103" i="6"/>
  <c r="AH104" i="6"/>
  <c r="AH105" i="6"/>
  <c r="AH82" i="6"/>
  <c r="AH86" i="6"/>
  <c r="AH90" i="6"/>
  <c r="AH81" i="6"/>
  <c r="AH85" i="6"/>
  <c r="AH89" i="6"/>
  <c r="AH80" i="6"/>
  <c r="AH84" i="6"/>
  <c r="AH88" i="6"/>
  <c r="AH92" i="6"/>
  <c r="AH96" i="6"/>
  <c r="AH100" i="6"/>
  <c r="AH93" i="6"/>
  <c r="AH101" i="6"/>
  <c r="AH123" i="6"/>
  <c r="AH98" i="6"/>
  <c r="AH112" i="6"/>
  <c r="AH113" i="6"/>
  <c r="AH114" i="6"/>
  <c r="AH115" i="6"/>
  <c r="AH116" i="6"/>
  <c r="AH117" i="6"/>
  <c r="AH118" i="6"/>
  <c r="AH119" i="6"/>
  <c r="AH120" i="6"/>
  <c r="AH124" i="6"/>
  <c r="AH97" i="6"/>
  <c r="AH121" i="6"/>
  <c r="AH125" i="6"/>
  <c r="AH94" i="6"/>
  <c r="AH102" i="6"/>
  <c r="AH106" i="6"/>
  <c r="AH107" i="6"/>
  <c r="AH108" i="6"/>
  <c r="AH109" i="6"/>
  <c r="AH110" i="6"/>
  <c r="AH111" i="6"/>
  <c r="AH122" i="6"/>
  <c r="AH126" i="6"/>
  <c r="AH128" i="6"/>
  <c r="AH130" i="6"/>
  <c r="AH132" i="6"/>
  <c r="AH136" i="6"/>
  <c r="AH127" i="6"/>
  <c r="AH134" i="6"/>
  <c r="AH129" i="6"/>
  <c r="AH131" i="6"/>
  <c r="AH133" i="6"/>
  <c r="AH135" i="6"/>
  <c r="AH137" i="6"/>
  <c r="AL81" i="6"/>
  <c r="AL85" i="6"/>
  <c r="AL89" i="6"/>
  <c r="AL93" i="6"/>
  <c r="AL97" i="6"/>
  <c r="AL101" i="6"/>
  <c r="AL80" i="6"/>
  <c r="AL84" i="6"/>
  <c r="AL88" i="6"/>
  <c r="AL83" i="6"/>
  <c r="AL87" i="6"/>
  <c r="AL91" i="6"/>
  <c r="AL82" i="6"/>
  <c r="AL86" i="6"/>
  <c r="AL90" i="6"/>
  <c r="AL94" i="6"/>
  <c r="AL98" i="6"/>
  <c r="AL102" i="6"/>
  <c r="AL95" i="6"/>
  <c r="AL103" i="6"/>
  <c r="AL104" i="6"/>
  <c r="AL105" i="6"/>
  <c r="AL121" i="6"/>
  <c r="AL125" i="6"/>
  <c r="AL92" i="6"/>
  <c r="AL100" i="6"/>
  <c r="AL106" i="6"/>
  <c r="AL107" i="6"/>
  <c r="AL108" i="6"/>
  <c r="AL109" i="6"/>
  <c r="AL110" i="6"/>
  <c r="AL111" i="6"/>
  <c r="AL122" i="6"/>
  <c r="AL99" i="6"/>
  <c r="AL123" i="6"/>
  <c r="AL96" i="6"/>
  <c r="AL112" i="6"/>
  <c r="AL113" i="6"/>
  <c r="AL114" i="6"/>
  <c r="AL115" i="6"/>
  <c r="AL116" i="6"/>
  <c r="AL117" i="6"/>
  <c r="AL118" i="6"/>
  <c r="AL119" i="6"/>
  <c r="AL120" i="6"/>
  <c r="AL124" i="6"/>
  <c r="AL127" i="6"/>
  <c r="AL129" i="6"/>
  <c r="AL131" i="6"/>
  <c r="AL134" i="6"/>
  <c r="AL126" i="6"/>
  <c r="AL132" i="6"/>
  <c r="AL135" i="6"/>
  <c r="AL137" i="6"/>
  <c r="AL128" i="6"/>
  <c r="AL130" i="6"/>
  <c r="AL136" i="6"/>
  <c r="AL133" i="6"/>
  <c r="AP137" i="6"/>
  <c r="AP133" i="6"/>
  <c r="AP129" i="6"/>
  <c r="AP125" i="6"/>
  <c r="AP136" i="6"/>
  <c r="AP132" i="6"/>
  <c r="AP128" i="6"/>
  <c r="AP124" i="6"/>
  <c r="AP119" i="6"/>
  <c r="AP135" i="6"/>
  <c r="AP131" i="6"/>
  <c r="AP127" i="6"/>
  <c r="AP123" i="6"/>
  <c r="AP134" i="6"/>
  <c r="AP130" i="6"/>
  <c r="AP126" i="6"/>
  <c r="AP122" i="6"/>
  <c r="AP121" i="6"/>
  <c r="AP117" i="6"/>
  <c r="AP113" i="6"/>
  <c r="AP109" i="6"/>
  <c r="AP105" i="6"/>
  <c r="AP115" i="6"/>
  <c r="AP120" i="6"/>
  <c r="AP116" i="6"/>
  <c r="AP112" i="6"/>
  <c r="AP108" i="6"/>
  <c r="AP104" i="6"/>
  <c r="AP97" i="6"/>
  <c r="AP89" i="6"/>
  <c r="AP98" i="6"/>
  <c r="AP90" i="6"/>
  <c r="AP81" i="6"/>
  <c r="AP103" i="6"/>
  <c r="AP99" i="6"/>
  <c r="AP91" i="6"/>
  <c r="AP100" i="6"/>
  <c r="AP92" i="6"/>
  <c r="AP83" i="6"/>
  <c r="AP84" i="6"/>
  <c r="AP107" i="6"/>
  <c r="AP118" i="6"/>
  <c r="AP114" i="6"/>
  <c r="AP110" i="6"/>
  <c r="AP106" i="6"/>
  <c r="AP101" i="6"/>
  <c r="AP93" i="6"/>
  <c r="AP85" i="6"/>
  <c r="AP102" i="6"/>
  <c r="AP94" i="6"/>
  <c r="AP86" i="6"/>
  <c r="AP111" i="6"/>
  <c r="AP95" i="6"/>
  <c r="AP87" i="6"/>
  <c r="AP96" i="6"/>
  <c r="AP88" i="6"/>
  <c r="AP80" i="6"/>
  <c r="AP82" i="6"/>
  <c r="AT130" i="6"/>
  <c r="AT122" i="6"/>
  <c r="AT133" i="6"/>
  <c r="AT125" i="6"/>
  <c r="AT118" i="6"/>
  <c r="AT110" i="6"/>
  <c r="AT132" i="6"/>
  <c r="AT124" i="6"/>
  <c r="AT135" i="6"/>
  <c r="AT127" i="6"/>
  <c r="AT119" i="6"/>
  <c r="AT120" i="6"/>
  <c r="AT112" i="6"/>
  <c r="AT104" i="6"/>
  <c r="AT134" i="6"/>
  <c r="AT126" i="6"/>
  <c r="AT137" i="6"/>
  <c r="AT129" i="6"/>
  <c r="AT121" i="6"/>
  <c r="AT136" i="6"/>
  <c r="AT128" i="6"/>
  <c r="AT131" i="6"/>
  <c r="AT123" i="6"/>
  <c r="AT116" i="6"/>
  <c r="AT108" i="6"/>
  <c r="AT111" i="6"/>
  <c r="AT103" i="6"/>
  <c r="AT106" i="6"/>
  <c r="AT115" i="6"/>
  <c r="AT101" i="6"/>
  <c r="AT96" i="6"/>
  <c r="AT88" i="6"/>
  <c r="AT99" i="6"/>
  <c r="AT91" i="6"/>
  <c r="AT81" i="6"/>
  <c r="AT114" i="6"/>
  <c r="AT107" i="6"/>
  <c r="AT98" i="6"/>
  <c r="AT90" i="6"/>
  <c r="AT93" i="6"/>
  <c r="AT85" i="6"/>
  <c r="AT83" i="6"/>
  <c r="AT117" i="6"/>
  <c r="AT113" i="6"/>
  <c r="AT100" i="6"/>
  <c r="AT92" i="6"/>
  <c r="AT95" i="6"/>
  <c r="AT87" i="6"/>
  <c r="AT109" i="6"/>
  <c r="AT105" i="6"/>
  <c r="AT102" i="6"/>
  <c r="AT94" i="6"/>
  <c r="AT86" i="6"/>
  <c r="AT97" i="6"/>
  <c r="AT89" i="6"/>
  <c r="AT84" i="6"/>
  <c r="AT80" i="6"/>
  <c r="AT82" i="6"/>
  <c r="S132" i="6"/>
  <c r="S116" i="6"/>
  <c r="S100" i="6"/>
  <c r="S84" i="6"/>
  <c r="S123" i="6"/>
  <c r="S107" i="6"/>
  <c r="S91" i="6"/>
  <c r="S134" i="6"/>
  <c r="S118" i="6"/>
  <c r="S102" i="6"/>
  <c r="S86" i="6"/>
  <c r="S137" i="6"/>
  <c r="S121" i="6"/>
  <c r="S105" i="6"/>
  <c r="S89" i="6"/>
  <c r="S128" i="6"/>
  <c r="S112" i="6"/>
  <c r="S96" i="6"/>
  <c r="S80" i="6"/>
  <c r="S135" i="6"/>
  <c r="S119" i="6"/>
  <c r="S103" i="6"/>
  <c r="S87" i="6"/>
  <c r="S130" i="6"/>
  <c r="S114" i="6"/>
  <c r="S98" i="6"/>
  <c r="S82" i="6"/>
  <c r="S133" i="6"/>
  <c r="S117" i="6"/>
  <c r="S101" i="6"/>
  <c r="S85" i="6"/>
  <c r="S124" i="6"/>
  <c r="S108" i="6"/>
  <c r="S92" i="6"/>
  <c r="S131" i="6"/>
  <c r="S115" i="6"/>
  <c r="S99" i="6"/>
  <c r="S83" i="6"/>
  <c r="S126" i="6"/>
  <c r="S110" i="6"/>
  <c r="S94" i="6"/>
  <c r="S129" i="6"/>
  <c r="S113" i="6"/>
  <c r="S97" i="6"/>
  <c r="S81" i="6"/>
  <c r="S136" i="6"/>
  <c r="S120" i="6"/>
  <c r="S104" i="6"/>
  <c r="S88" i="6"/>
  <c r="S127" i="6"/>
  <c r="S111" i="6"/>
  <c r="S95" i="6"/>
  <c r="S122" i="6"/>
  <c r="S106" i="6"/>
  <c r="S90" i="6"/>
  <c r="S125" i="6"/>
  <c r="S109" i="6"/>
  <c r="S93" i="6"/>
  <c r="T136" i="6"/>
  <c r="T128" i="6"/>
  <c r="T131" i="6"/>
  <c r="T123" i="6"/>
  <c r="T116" i="6"/>
  <c r="T108" i="6"/>
  <c r="T130" i="6"/>
  <c r="T122" i="6"/>
  <c r="T133" i="6"/>
  <c r="T125" i="6"/>
  <c r="T118" i="6"/>
  <c r="T110" i="6"/>
  <c r="T132" i="6"/>
  <c r="T124" i="6"/>
  <c r="T135" i="6"/>
  <c r="T127" i="6"/>
  <c r="T119" i="6"/>
  <c r="T134" i="6"/>
  <c r="T126" i="6"/>
  <c r="T137" i="6"/>
  <c r="T129" i="6"/>
  <c r="T121" i="6"/>
  <c r="T114" i="6"/>
  <c r="T106" i="6"/>
  <c r="T117" i="6"/>
  <c r="T109" i="6"/>
  <c r="T101" i="6"/>
  <c r="T120" i="6"/>
  <c r="T115" i="6"/>
  <c r="T111" i="6"/>
  <c r="T102" i="6"/>
  <c r="T94" i="6"/>
  <c r="T86" i="6"/>
  <c r="T97" i="6"/>
  <c r="T89" i="6"/>
  <c r="T107" i="6"/>
  <c r="T103" i="6"/>
  <c r="T96" i="6"/>
  <c r="T88" i="6"/>
  <c r="T99" i="6"/>
  <c r="T91" i="6"/>
  <c r="T81" i="6"/>
  <c r="T104" i="6"/>
  <c r="T113" i="6"/>
  <c r="T98" i="6"/>
  <c r="T90" i="6"/>
  <c r="T93" i="6"/>
  <c r="T85" i="6"/>
  <c r="T112" i="6"/>
  <c r="T105" i="6"/>
  <c r="T100" i="6"/>
  <c r="T92" i="6"/>
  <c r="T95" i="6"/>
  <c r="T87" i="6"/>
  <c r="T82" i="6"/>
  <c r="T83" i="6"/>
  <c r="T84" i="6"/>
  <c r="T80" i="6"/>
  <c r="AR82" i="6"/>
  <c r="AR86" i="6"/>
  <c r="AR90" i="6"/>
  <c r="AR94" i="6"/>
  <c r="AR98" i="6"/>
  <c r="AR102" i="6"/>
  <c r="AR81" i="6"/>
  <c r="AR85" i="6"/>
  <c r="AR89" i="6"/>
  <c r="AR80" i="6"/>
  <c r="AR84" i="6"/>
  <c r="AR88" i="6"/>
  <c r="AR83" i="6"/>
  <c r="AR87" i="6"/>
  <c r="AR91" i="6"/>
  <c r="AR95" i="6"/>
  <c r="AR99" i="6"/>
  <c r="AR103" i="6"/>
  <c r="AR104" i="6"/>
  <c r="AR105" i="6"/>
  <c r="AR106" i="6"/>
  <c r="AR107" i="6"/>
  <c r="AR108" i="6"/>
  <c r="AR109" i="6"/>
  <c r="AR110" i="6"/>
  <c r="AR111" i="6"/>
  <c r="AR96" i="6"/>
  <c r="AR112" i="6"/>
  <c r="AR113" i="6"/>
  <c r="AR114" i="6"/>
  <c r="AR115" i="6"/>
  <c r="AR116" i="6"/>
  <c r="AR117" i="6"/>
  <c r="AR118" i="6"/>
  <c r="AR119" i="6"/>
  <c r="AR120" i="6"/>
  <c r="AR124" i="6"/>
  <c r="AR127" i="6"/>
  <c r="AR129" i="6"/>
  <c r="AR131" i="6"/>
  <c r="AR93" i="6"/>
  <c r="AR101" i="6"/>
  <c r="AR121" i="6"/>
  <c r="AR92" i="6"/>
  <c r="AR100" i="6"/>
  <c r="AR122" i="6"/>
  <c r="AR126" i="6"/>
  <c r="AR128" i="6"/>
  <c r="AR97" i="6"/>
  <c r="AR123" i="6"/>
  <c r="AR135" i="6"/>
  <c r="AR125" i="6"/>
  <c r="AR133" i="6"/>
  <c r="AR132" i="6"/>
  <c r="AR137" i="6"/>
  <c r="AR134" i="6"/>
  <c r="AR130" i="6"/>
  <c r="AR136" i="6"/>
  <c r="BJ81" i="6"/>
  <c r="BJ85" i="6"/>
  <c r="BJ89" i="6"/>
  <c r="BJ93" i="6"/>
  <c r="BJ97" i="6"/>
  <c r="BJ101" i="6"/>
  <c r="BJ80" i="6"/>
  <c r="BJ84" i="6"/>
  <c r="BJ88" i="6"/>
  <c r="BJ83" i="6"/>
  <c r="BJ87" i="6"/>
  <c r="BJ91" i="6"/>
  <c r="BJ82" i="6"/>
  <c r="BJ86" i="6"/>
  <c r="BJ90" i="6"/>
  <c r="BJ94" i="6"/>
  <c r="BJ98" i="6"/>
  <c r="BJ102" i="6"/>
  <c r="BJ95" i="6"/>
  <c r="BJ103" i="6"/>
  <c r="BJ104" i="6"/>
  <c r="BJ105" i="6"/>
  <c r="BJ121" i="6"/>
  <c r="BJ125" i="6"/>
  <c r="BJ92" i="6"/>
  <c r="BJ100" i="6"/>
  <c r="BJ122" i="6"/>
  <c r="BJ99" i="6"/>
  <c r="BJ123" i="6"/>
  <c r="BJ96" i="6"/>
  <c r="BJ106" i="6"/>
  <c r="BJ107" i="6"/>
  <c r="BJ108" i="6"/>
  <c r="BJ109" i="6"/>
  <c r="BJ110" i="6"/>
  <c r="BJ111" i="6"/>
  <c r="BJ112" i="6"/>
  <c r="BJ113" i="6"/>
  <c r="BJ114" i="6"/>
  <c r="BJ115" i="6"/>
  <c r="BJ116" i="6"/>
  <c r="BJ117" i="6"/>
  <c r="BJ118" i="6"/>
  <c r="BJ119" i="6"/>
  <c r="BJ120" i="6"/>
  <c r="BJ124" i="6"/>
  <c r="BJ127" i="6"/>
  <c r="BJ129" i="6"/>
  <c r="BJ131" i="6"/>
  <c r="BJ135" i="6"/>
  <c r="BJ134" i="6"/>
  <c r="BJ132" i="6"/>
  <c r="BJ136" i="6"/>
  <c r="BJ126" i="6"/>
  <c r="BJ130" i="6"/>
  <c r="BJ133" i="6"/>
  <c r="BJ128" i="6"/>
  <c r="BJ137" i="6"/>
  <c r="P93" i="6"/>
  <c r="P109" i="6"/>
  <c r="P125" i="6"/>
  <c r="P81" i="6"/>
  <c r="P97" i="6"/>
  <c r="P113" i="6"/>
  <c r="P129" i="6"/>
  <c r="P85" i="6"/>
  <c r="P101" i="6"/>
  <c r="P117" i="6"/>
  <c r="P133" i="6"/>
  <c r="P89" i="6"/>
  <c r="P105" i="6"/>
  <c r="P121" i="6"/>
  <c r="P137" i="6"/>
  <c r="P115" i="6"/>
  <c r="P99" i="6"/>
  <c r="P83" i="6"/>
  <c r="P106" i="6"/>
  <c r="P90" i="6"/>
  <c r="P132" i="6"/>
  <c r="P116" i="6"/>
  <c r="P123" i="6"/>
  <c r="P80" i="6"/>
  <c r="P100" i="6"/>
  <c r="P84" i="6"/>
  <c r="P126" i="6"/>
  <c r="P111" i="6"/>
  <c r="P95" i="6"/>
  <c r="P102" i="6"/>
  <c r="P86" i="6"/>
  <c r="P128" i="6"/>
  <c r="P135" i="6"/>
  <c r="P119" i="6"/>
  <c r="P112" i="6"/>
  <c r="P96" i="6"/>
  <c r="P122" i="6"/>
  <c r="P107" i="6"/>
  <c r="P91" i="6"/>
  <c r="P114" i="6"/>
  <c r="P98" i="6"/>
  <c r="P82" i="6"/>
  <c r="P124" i="6"/>
  <c r="P131" i="6"/>
  <c r="P108" i="6"/>
  <c r="P92" i="6"/>
  <c r="P134" i="6"/>
  <c r="P118" i="6"/>
  <c r="P103" i="6"/>
  <c r="P87" i="6"/>
  <c r="P110" i="6"/>
  <c r="P94" i="6"/>
  <c r="P136" i="6"/>
  <c r="P120" i="6"/>
  <c r="P127" i="6"/>
  <c r="P104" i="6"/>
  <c r="P88" i="6"/>
  <c r="P130" i="6"/>
  <c r="AE137" i="6"/>
  <c r="AE129" i="6"/>
  <c r="AE132" i="6"/>
  <c r="AE124" i="6"/>
  <c r="AE117" i="6"/>
  <c r="AE109" i="6"/>
  <c r="AE131" i="6"/>
  <c r="AE123" i="6"/>
  <c r="AE134" i="6"/>
  <c r="AE126" i="6"/>
  <c r="AE119" i="6"/>
  <c r="AE111" i="6"/>
  <c r="AE133" i="6"/>
  <c r="AE125" i="6"/>
  <c r="AE136" i="6"/>
  <c r="AE128" i="6"/>
  <c r="AE120" i="6"/>
  <c r="AE135" i="6"/>
  <c r="AE127" i="6"/>
  <c r="AE130" i="6"/>
  <c r="AE122" i="6"/>
  <c r="AE115" i="6"/>
  <c r="AE107" i="6"/>
  <c r="AE118" i="6"/>
  <c r="AE110" i="6"/>
  <c r="AE102" i="6"/>
  <c r="AE113" i="6"/>
  <c r="AE108" i="6"/>
  <c r="AE104" i="6"/>
  <c r="AE103" i="6"/>
  <c r="AE95" i="6"/>
  <c r="AE87" i="6"/>
  <c r="AE98" i="6"/>
  <c r="AE90" i="6"/>
  <c r="AE80" i="6"/>
  <c r="AE121" i="6"/>
  <c r="AE114" i="6"/>
  <c r="AE97" i="6"/>
  <c r="AE89" i="6"/>
  <c r="AE100" i="6"/>
  <c r="AE92" i="6"/>
  <c r="AE82" i="6"/>
  <c r="AE106" i="6"/>
  <c r="AE99" i="6"/>
  <c r="AE91" i="6"/>
  <c r="AE94" i="6"/>
  <c r="AE86" i="6"/>
  <c r="AE105" i="6"/>
  <c r="AE116" i="6"/>
  <c r="AE112" i="6"/>
  <c r="AE101" i="6"/>
  <c r="AE93" i="6"/>
  <c r="AE85" i="6"/>
  <c r="AE96" i="6"/>
  <c r="AE88" i="6"/>
  <c r="AE83" i="6"/>
  <c r="AE84" i="6"/>
  <c r="I125" i="6"/>
  <c r="I109" i="6"/>
  <c r="I93" i="6"/>
  <c r="I124" i="6"/>
  <c r="I108" i="6"/>
  <c r="I92" i="6"/>
  <c r="I137" i="6"/>
  <c r="I121" i="6"/>
  <c r="I105" i="6"/>
  <c r="I89" i="6"/>
  <c r="I136" i="6"/>
  <c r="I120" i="6"/>
  <c r="I104" i="6"/>
  <c r="I88" i="6"/>
  <c r="I133" i="6"/>
  <c r="I117" i="6"/>
  <c r="I101" i="6"/>
  <c r="I85" i="6"/>
  <c r="I129" i="6"/>
  <c r="I113" i="6"/>
  <c r="I97" i="6"/>
  <c r="I81" i="6"/>
  <c r="I128" i="6"/>
  <c r="I112" i="6"/>
  <c r="I96" i="6"/>
  <c r="I80" i="6"/>
  <c r="BQ154" i="6" s="1"/>
  <c r="I123" i="6"/>
  <c r="I107" i="6"/>
  <c r="I91" i="6"/>
  <c r="I126" i="6"/>
  <c r="I110" i="6"/>
  <c r="I94" i="6"/>
  <c r="I132" i="6"/>
  <c r="I131" i="6"/>
  <c r="I111" i="6"/>
  <c r="I87" i="6"/>
  <c r="I134" i="6"/>
  <c r="I114" i="6"/>
  <c r="I90" i="6"/>
  <c r="I116" i="6"/>
  <c r="I127" i="6"/>
  <c r="I103" i="6"/>
  <c r="I83" i="6"/>
  <c r="I130" i="6"/>
  <c r="I106" i="6"/>
  <c r="I86" i="6"/>
  <c r="I100" i="6"/>
  <c r="I119" i="6"/>
  <c r="I99" i="6"/>
  <c r="I122" i="6"/>
  <c r="I102" i="6"/>
  <c r="I82" i="6"/>
  <c r="I84" i="6"/>
  <c r="I135" i="6"/>
  <c r="I115" i="6"/>
  <c r="I95" i="6"/>
  <c r="I118" i="6"/>
  <c r="I98" i="6"/>
  <c r="C83" i="6"/>
  <c r="C87" i="6"/>
  <c r="C91" i="6"/>
  <c r="C95" i="6"/>
  <c r="C99" i="6"/>
  <c r="C103" i="6"/>
  <c r="C107" i="6"/>
  <c r="C111" i="6"/>
  <c r="C115" i="6"/>
  <c r="C119" i="6"/>
  <c r="C123" i="6"/>
  <c r="C127" i="6"/>
  <c r="C131" i="6"/>
  <c r="C135" i="6"/>
  <c r="C80" i="6"/>
  <c r="C84" i="6"/>
  <c r="C88" i="6"/>
  <c r="C92" i="6"/>
  <c r="C96" i="6"/>
  <c r="C100" i="6"/>
  <c r="C104" i="6"/>
  <c r="C108" i="6"/>
  <c r="C112" i="6"/>
  <c r="C116" i="6"/>
  <c r="C120" i="6"/>
  <c r="C124" i="6"/>
  <c r="C128" i="6"/>
  <c r="C132" i="6"/>
  <c r="C136" i="6"/>
  <c r="C81" i="6"/>
  <c r="C85" i="6"/>
  <c r="C89" i="6"/>
  <c r="C93" i="6"/>
  <c r="C97" i="6"/>
  <c r="C101" i="6"/>
  <c r="C105" i="6"/>
  <c r="C109" i="6"/>
  <c r="C113" i="6"/>
  <c r="C117" i="6"/>
  <c r="C121" i="6"/>
  <c r="C125" i="6"/>
  <c r="C129" i="6"/>
  <c r="C133" i="6"/>
  <c r="C137" i="6"/>
  <c r="C82" i="6"/>
  <c r="C86" i="6"/>
  <c r="C90" i="6"/>
  <c r="C94" i="6"/>
  <c r="C98" i="6"/>
  <c r="C102" i="6"/>
  <c r="C106" i="6"/>
  <c r="C110" i="6"/>
  <c r="C114" i="6"/>
  <c r="C118" i="6"/>
  <c r="C122" i="6"/>
  <c r="C126" i="6"/>
  <c r="C130" i="6"/>
  <c r="C134" i="6"/>
  <c r="G133" i="6"/>
  <c r="G117" i="6"/>
  <c r="G101" i="6"/>
  <c r="G85" i="6"/>
  <c r="G132" i="6"/>
  <c r="G116" i="6"/>
  <c r="G100" i="6"/>
  <c r="G84" i="6"/>
  <c r="G135" i="6"/>
  <c r="G119" i="6"/>
  <c r="G103" i="6"/>
  <c r="G87" i="6"/>
  <c r="G129" i="6"/>
  <c r="G113" i="6"/>
  <c r="G97" i="6"/>
  <c r="G81" i="6"/>
  <c r="G128" i="6"/>
  <c r="G112" i="6"/>
  <c r="G96" i="6"/>
  <c r="G80" i="6"/>
  <c r="G131" i="6"/>
  <c r="G115" i="6"/>
  <c r="G99" i="6"/>
  <c r="G83" i="6"/>
  <c r="G125" i="6"/>
  <c r="G109" i="6"/>
  <c r="G93" i="6"/>
  <c r="G124" i="6"/>
  <c r="G108" i="6"/>
  <c r="G92" i="6"/>
  <c r="G137" i="6"/>
  <c r="G121" i="6"/>
  <c r="G105" i="6"/>
  <c r="G89" i="6"/>
  <c r="G136" i="6"/>
  <c r="G120" i="6"/>
  <c r="G104" i="6"/>
  <c r="G88" i="6"/>
  <c r="G123" i="6"/>
  <c r="G107" i="6"/>
  <c r="G91" i="6"/>
  <c r="G126" i="6"/>
  <c r="G110" i="6"/>
  <c r="G94" i="6"/>
  <c r="G127" i="6"/>
  <c r="G130" i="6"/>
  <c r="G106" i="6"/>
  <c r="G86" i="6"/>
  <c r="G111" i="6"/>
  <c r="G122" i="6"/>
  <c r="G102" i="6"/>
  <c r="G82" i="6"/>
  <c r="G95" i="6"/>
  <c r="G118" i="6"/>
  <c r="G98" i="6"/>
  <c r="G134" i="6"/>
  <c r="G114" i="6"/>
  <c r="G90" i="6"/>
  <c r="F127" i="6"/>
  <c r="F111" i="6"/>
  <c r="F126" i="6"/>
  <c r="F137" i="6"/>
  <c r="F121" i="6"/>
  <c r="F105" i="6"/>
  <c r="F89" i="6"/>
  <c r="F120" i="6"/>
  <c r="F104" i="6"/>
  <c r="F88" i="6"/>
  <c r="F95" i="6"/>
  <c r="F136" i="6"/>
  <c r="F123" i="6"/>
  <c r="F107" i="6"/>
  <c r="F133" i="6"/>
  <c r="F117" i="6"/>
  <c r="F101" i="6"/>
  <c r="F85" i="6"/>
  <c r="F116" i="6"/>
  <c r="F100" i="6"/>
  <c r="F84" i="6"/>
  <c r="F91" i="6"/>
  <c r="F130" i="6"/>
  <c r="F132" i="6"/>
  <c r="F135" i="6"/>
  <c r="F119" i="6"/>
  <c r="F103" i="6"/>
  <c r="F129" i="6"/>
  <c r="F113" i="6"/>
  <c r="F97" i="6"/>
  <c r="F81" i="6"/>
  <c r="F128" i="6"/>
  <c r="F112" i="6"/>
  <c r="F96" i="6"/>
  <c r="F80" i="6"/>
  <c r="F131" i="6"/>
  <c r="F115" i="6"/>
  <c r="F134" i="6"/>
  <c r="F125" i="6"/>
  <c r="F109" i="6"/>
  <c r="F93" i="6"/>
  <c r="F124" i="6"/>
  <c r="F108" i="6"/>
  <c r="F92" i="6"/>
  <c r="F99" i="6"/>
  <c r="F83" i="6"/>
  <c r="F118" i="6"/>
  <c r="F102" i="6"/>
  <c r="F86" i="6"/>
  <c r="F114" i="6"/>
  <c r="F94" i="6"/>
  <c r="F110" i="6"/>
  <c r="F90" i="6"/>
  <c r="F106" i="6"/>
  <c r="F82" i="6"/>
  <c r="F87" i="6"/>
  <c r="F122" i="6"/>
  <c r="F98" i="6"/>
  <c r="E118" i="6"/>
  <c r="E94" i="6"/>
  <c r="E128" i="6"/>
  <c r="E112" i="6"/>
  <c r="E96" i="6"/>
  <c r="E80" i="6"/>
  <c r="E135" i="6"/>
  <c r="E119" i="6"/>
  <c r="E103" i="6"/>
  <c r="E87" i="6"/>
  <c r="E102" i="6"/>
  <c r="E125" i="6"/>
  <c r="E109" i="6"/>
  <c r="E93" i="6"/>
  <c r="E134" i="6"/>
  <c r="E110" i="6"/>
  <c r="E86" i="6"/>
  <c r="E124" i="6"/>
  <c r="E108" i="6"/>
  <c r="E92" i="6"/>
  <c r="E131" i="6"/>
  <c r="E115" i="6"/>
  <c r="E99" i="6"/>
  <c r="E83" i="6"/>
  <c r="E90" i="6"/>
  <c r="E137" i="6"/>
  <c r="E121" i="6"/>
  <c r="E105" i="6"/>
  <c r="E89" i="6"/>
  <c r="E126" i="6"/>
  <c r="E106" i="6"/>
  <c r="E136" i="6"/>
  <c r="E120" i="6"/>
  <c r="E104" i="6"/>
  <c r="E88" i="6"/>
  <c r="E127" i="6"/>
  <c r="E111" i="6"/>
  <c r="E95" i="6"/>
  <c r="E130" i="6"/>
  <c r="E82" i="6"/>
  <c r="E133" i="6"/>
  <c r="E117" i="6"/>
  <c r="E101" i="6"/>
  <c r="E85" i="6"/>
  <c r="E122" i="6"/>
  <c r="E98" i="6"/>
  <c r="E132" i="6"/>
  <c r="E116" i="6"/>
  <c r="E100" i="6"/>
  <c r="E84" i="6"/>
  <c r="E123" i="6"/>
  <c r="E107" i="6"/>
  <c r="E91" i="6"/>
  <c r="E114" i="6"/>
  <c r="E129" i="6"/>
  <c r="E113" i="6"/>
  <c r="E97" i="6"/>
  <c r="E81" i="6"/>
  <c r="H129" i="6"/>
  <c r="H113" i="6"/>
  <c r="H97" i="6"/>
  <c r="H81" i="6"/>
  <c r="H128" i="6"/>
  <c r="H112" i="6"/>
  <c r="H96" i="6"/>
  <c r="H80" i="6"/>
  <c r="H127" i="6"/>
  <c r="H111" i="6"/>
  <c r="H95" i="6"/>
  <c r="H125" i="6"/>
  <c r="H109" i="6"/>
  <c r="H93" i="6"/>
  <c r="H124" i="6"/>
  <c r="H108" i="6"/>
  <c r="H92" i="6"/>
  <c r="H123" i="6"/>
  <c r="H107" i="6"/>
  <c r="H91" i="6"/>
  <c r="H137" i="6"/>
  <c r="H121" i="6"/>
  <c r="H105" i="6"/>
  <c r="H89" i="6"/>
  <c r="H136" i="6"/>
  <c r="H120" i="6"/>
  <c r="H104" i="6"/>
  <c r="H88" i="6"/>
  <c r="H133" i="6"/>
  <c r="H117" i="6"/>
  <c r="H101" i="6"/>
  <c r="H85" i="6"/>
  <c r="H132" i="6"/>
  <c r="H116" i="6"/>
  <c r="H100" i="6"/>
  <c r="H84" i="6"/>
  <c r="H131" i="6"/>
  <c r="H115" i="6"/>
  <c r="H99" i="6"/>
  <c r="H83" i="6"/>
  <c r="H134" i="6"/>
  <c r="H118" i="6"/>
  <c r="H102" i="6"/>
  <c r="H86" i="6"/>
  <c r="H119" i="6"/>
  <c r="H122" i="6"/>
  <c r="H98" i="6"/>
  <c r="H103" i="6"/>
  <c r="H114" i="6"/>
  <c r="H94" i="6"/>
  <c r="H87" i="6"/>
  <c r="H130" i="6"/>
  <c r="H110" i="6"/>
  <c r="H90" i="6"/>
  <c r="H135" i="6"/>
  <c r="H126" i="6"/>
  <c r="H106" i="6"/>
  <c r="H82" i="6"/>
  <c r="B78" i="6"/>
  <c r="BJ152" i="6"/>
  <c r="BK78" i="6"/>
  <c r="AH152" i="6"/>
  <c r="AW152" i="6"/>
  <c r="T152" i="6"/>
  <c r="BC78" i="6"/>
  <c r="AD78" i="6"/>
  <c r="P152" i="6"/>
  <c r="BR78" i="6"/>
  <c r="AL152" i="6"/>
  <c r="AI78" i="6"/>
  <c r="U78" i="6"/>
  <c r="BL78" i="6"/>
  <c r="BD78" i="6"/>
  <c r="Q78" i="6"/>
  <c r="AO78" i="6"/>
  <c r="AR152" i="6"/>
  <c r="AC152" i="6"/>
  <c r="BS78" i="6"/>
  <c r="AX78" i="6"/>
  <c r="AM78" i="6"/>
  <c r="X78" i="6"/>
  <c r="Z152" i="6"/>
  <c r="R152" i="6"/>
  <c r="R78" i="6"/>
  <c r="W152" i="6"/>
  <c r="W78" i="6"/>
  <c r="AB152" i="6"/>
  <c r="AB78" i="6"/>
  <c r="AF152" i="6"/>
  <c r="AF78" i="6"/>
  <c r="AF82" i="6" s="1"/>
  <c r="AJ152" i="6"/>
  <c r="AJ78" i="6"/>
  <c r="AN152" i="6"/>
  <c r="AN78" i="6"/>
  <c r="AS152" i="6"/>
  <c r="AS78" i="6"/>
  <c r="AU152" i="6"/>
  <c r="AU78" i="6"/>
  <c r="AZ152" i="6"/>
  <c r="AZ78" i="6"/>
  <c r="BE152" i="6"/>
  <c r="BE78" i="6"/>
  <c r="BI152" i="6"/>
  <c r="BI78" i="6"/>
  <c r="BM152" i="6"/>
  <c r="BM78" i="6"/>
  <c r="BU152" i="6"/>
  <c r="BU78" i="6"/>
  <c r="AG152" i="6"/>
  <c r="BV78" i="6"/>
  <c r="BO78" i="6"/>
  <c r="BF78" i="6"/>
  <c r="BB78" i="6"/>
  <c r="AV78" i="6"/>
  <c r="AT152" i="6"/>
  <c r="AP152" i="6"/>
  <c r="AK152" i="6"/>
  <c r="AE152" i="6"/>
  <c r="Y152" i="6"/>
  <c r="S152" i="6"/>
  <c r="BV79" i="6"/>
  <c r="BV77" i="6"/>
  <c r="BV76" i="6"/>
  <c r="BU153" i="6"/>
  <c r="BU77" i="6"/>
  <c r="BU150" i="6"/>
  <c r="BS151" i="6"/>
  <c r="BS76" i="6"/>
  <c r="BR153" i="6"/>
  <c r="BR77" i="6"/>
  <c r="BR150" i="6"/>
  <c r="BO79" i="6"/>
  <c r="BO151" i="6"/>
  <c r="BO76" i="6"/>
  <c r="BM153" i="6"/>
  <c r="BM77" i="6"/>
  <c r="BM150" i="6"/>
  <c r="BL79" i="6"/>
  <c r="BL151" i="6"/>
  <c r="BL76" i="6"/>
  <c r="BK77" i="6"/>
  <c r="BK150" i="6"/>
  <c r="BJ79" i="6"/>
  <c r="BJ151" i="6"/>
  <c r="BJ76" i="6"/>
  <c r="BI153" i="6"/>
  <c r="BI77" i="6"/>
  <c r="BI150" i="6"/>
  <c r="BF79" i="6"/>
  <c r="BF151" i="6"/>
  <c r="BF76" i="6"/>
  <c r="BE77" i="6"/>
  <c r="BE76" i="6"/>
  <c r="BD79" i="6"/>
  <c r="BD151" i="6"/>
  <c r="BD76" i="6"/>
  <c r="BC153" i="6"/>
  <c r="BC77" i="6"/>
  <c r="BC150" i="6"/>
  <c r="BB79" i="6"/>
  <c r="BB151" i="6"/>
  <c r="BB76" i="6"/>
  <c r="AZ153" i="6"/>
  <c r="AZ77" i="6"/>
  <c r="AZ76" i="6"/>
  <c r="AX79" i="6"/>
  <c r="AX151" i="6"/>
  <c r="AX76" i="6"/>
  <c r="AW153" i="6"/>
  <c r="AW77" i="6"/>
  <c r="AW150" i="6"/>
  <c r="AV79" i="6"/>
  <c r="AV77" i="6"/>
  <c r="AV76" i="6"/>
  <c r="AU153" i="6"/>
  <c r="AU77" i="6"/>
  <c r="AU76" i="6"/>
  <c r="AT79" i="6"/>
  <c r="AT151" i="6"/>
  <c r="AT76" i="6"/>
  <c r="AS153" i="6"/>
  <c r="AS77" i="6"/>
  <c r="AS76" i="6"/>
  <c r="AR79" i="6"/>
  <c r="AR151" i="6"/>
  <c r="AR76" i="6"/>
  <c r="AP79" i="6"/>
  <c r="AP77" i="6"/>
  <c r="AP150" i="6"/>
  <c r="AO79" i="6"/>
  <c r="AO77" i="6"/>
  <c r="AO76" i="6"/>
  <c r="AN153" i="6"/>
  <c r="AN77" i="6"/>
  <c r="AN76" i="6"/>
  <c r="AM79" i="6"/>
  <c r="AM151" i="6"/>
  <c r="AM76" i="6"/>
  <c r="AL79" i="6"/>
  <c r="AL77" i="6"/>
  <c r="AL150" i="6"/>
  <c r="AK79" i="6"/>
  <c r="AK77" i="6"/>
  <c r="AK76" i="6"/>
  <c r="AJ153" i="6"/>
  <c r="AJ77" i="6"/>
  <c r="AJ76" i="6"/>
  <c r="AI79" i="6"/>
  <c r="AI151" i="6"/>
  <c r="AI76" i="6"/>
  <c r="AH79" i="6"/>
  <c r="AH77" i="6"/>
  <c r="AH150" i="6"/>
  <c r="AG79" i="6"/>
  <c r="AG77" i="6"/>
  <c r="AG76" i="6"/>
  <c r="AF153" i="6"/>
  <c r="AF77" i="6"/>
  <c r="AF76" i="6"/>
  <c r="AE79" i="6"/>
  <c r="AE151" i="6"/>
  <c r="AE76" i="6"/>
  <c r="AD79" i="6"/>
  <c r="AD77" i="6"/>
  <c r="AD150" i="6"/>
  <c r="AC79" i="6"/>
  <c r="AC77" i="6"/>
  <c r="AC76" i="6"/>
  <c r="AB153" i="6"/>
  <c r="AB77" i="6"/>
  <c r="AB76" i="6"/>
  <c r="Z79" i="6"/>
  <c r="Z151" i="6"/>
  <c r="Z76" i="6"/>
  <c r="Y79" i="6"/>
  <c r="Y77" i="6"/>
  <c r="Y150" i="6"/>
  <c r="X79" i="6"/>
  <c r="X77" i="6"/>
  <c r="X76" i="6"/>
  <c r="W77" i="6"/>
  <c r="W76" i="6"/>
  <c r="U151" i="6"/>
  <c r="U76" i="6"/>
  <c r="T79" i="6"/>
  <c r="T77" i="6"/>
  <c r="T150" i="6"/>
  <c r="S79" i="6"/>
  <c r="S77" i="6"/>
  <c r="S76" i="6"/>
  <c r="R153" i="6"/>
  <c r="R77" i="6"/>
  <c r="R76" i="6"/>
  <c r="Q79" i="6"/>
  <c r="Q151" i="6"/>
  <c r="Q76" i="6"/>
  <c r="P79" i="6"/>
  <c r="P77" i="6"/>
  <c r="BH209" i="6" l="1"/>
  <c r="V209" i="6"/>
  <c r="BP161" i="6"/>
  <c r="BH161" i="6"/>
  <c r="V161" i="6"/>
  <c r="BP172" i="6"/>
  <c r="BH172" i="6"/>
  <c r="V172" i="6"/>
  <c r="BP176" i="6"/>
  <c r="BH176" i="6"/>
  <c r="V176" i="6"/>
  <c r="BP173" i="6"/>
  <c r="BH173" i="6"/>
  <c r="V173" i="6"/>
  <c r="BP174" i="6"/>
  <c r="BH174" i="6"/>
  <c r="V174" i="6"/>
  <c r="BP175" i="6"/>
  <c r="BH175" i="6"/>
  <c r="V175" i="6"/>
  <c r="BH178" i="6"/>
  <c r="V178" i="6"/>
  <c r="BH179" i="6"/>
  <c r="V179" i="6"/>
  <c r="BH181" i="6"/>
  <c r="V181" i="6"/>
  <c r="BT198" i="6"/>
  <c r="BH198" i="6"/>
  <c r="V198" i="6"/>
  <c r="BP169" i="6"/>
  <c r="BH169" i="6"/>
  <c r="V169" i="6"/>
  <c r="BP170" i="6"/>
  <c r="BH170" i="6"/>
  <c r="V170" i="6"/>
  <c r="BP171" i="6"/>
  <c r="BH171" i="6"/>
  <c r="V171" i="6"/>
  <c r="T154" i="6"/>
  <c r="Y154" i="6"/>
  <c r="Z154" i="6"/>
  <c r="BP156" i="6"/>
  <c r="BH156" i="6"/>
  <c r="V156" i="6"/>
  <c r="BP164" i="6"/>
  <c r="BH164" i="6"/>
  <c r="V164" i="6"/>
  <c r="BP168" i="6"/>
  <c r="BH168" i="6"/>
  <c r="V168" i="6"/>
  <c r="BH196" i="6"/>
  <c r="V196" i="6"/>
  <c r="BH192" i="6"/>
  <c r="V192" i="6"/>
  <c r="BH189" i="6"/>
  <c r="V189" i="6"/>
  <c r="BH190" i="6"/>
  <c r="V190" i="6"/>
  <c r="BH191" i="6"/>
  <c r="V191" i="6"/>
  <c r="BH194" i="6"/>
  <c r="V194" i="6"/>
  <c r="BH195" i="6"/>
  <c r="V195" i="6"/>
  <c r="BT197" i="6"/>
  <c r="BH197" i="6"/>
  <c r="V197" i="6"/>
  <c r="BP167" i="6"/>
  <c r="BH167" i="6"/>
  <c r="V167" i="6"/>
  <c r="BH185" i="6"/>
  <c r="V185" i="6"/>
  <c r="BH186" i="6"/>
  <c r="V186" i="6"/>
  <c r="BH187" i="6"/>
  <c r="V187" i="6"/>
  <c r="AW154" i="6"/>
  <c r="BH180" i="6"/>
  <c r="V180" i="6"/>
  <c r="BH184" i="6"/>
  <c r="V184" i="6"/>
  <c r="BH188" i="6"/>
  <c r="V188" i="6"/>
  <c r="BH193" i="6"/>
  <c r="V193" i="6"/>
  <c r="BT208" i="6"/>
  <c r="BH208" i="6"/>
  <c r="V208" i="6"/>
  <c r="BH205" i="6"/>
  <c r="V205" i="6"/>
  <c r="BT206" i="6"/>
  <c r="BH206" i="6"/>
  <c r="V206" i="6"/>
  <c r="BT207" i="6"/>
  <c r="BH207" i="6"/>
  <c r="V207" i="6"/>
  <c r="BT210" i="6"/>
  <c r="BH210" i="6"/>
  <c r="V210" i="6"/>
  <c r="BT211" i="6"/>
  <c r="BH211" i="6"/>
  <c r="V211" i="6"/>
  <c r="BP166" i="6"/>
  <c r="BH166" i="6"/>
  <c r="V166" i="6"/>
  <c r="BH183" i="6"/>
  <c r="V183" i="6"/>
  <c r="BT201" i="6"/>
  <c r="BH201" i="6"/>
  <c r="V201" i="6"/>
  <c r="BT202" i="6"/>
  <c r="BH202" i="6"/>
  <c r="V202" i="6"/>
  <c r="BT203" i="6"/>
  <c r="BH203" i="6"/>
  <c r="V203" i="6"/>
  <c r="AG154" i="6"/>
  <c r="R131" i="6"/>
  <c r="R137" i="6"/>
  <c r="BT200" i="6"/>
  <c r="BH200" i="6"/>
  <c r="V200" i="6"/>
  <c r="BT204" i="6"/>
  <c r="BH204" i="6"/>
  <c r="V204" i="6"/>
  <c r="BH177" i="6"/>
  <c r="V177" i="6"/>
  <c r="BP160" i="6"/>
  <c r="BH160" i="6"/>
  <c r="V160" i="6"/>
  <c r="BP157" i="6"/>
  <c r="BH157" i="6"/>
  <c r="V157" i="6"/>
  <c r="BP158" i="6"/>
  <c r="BH158" i="6"/>
  <c r="V158" i="6"/>
  <c r="BP159" i="6"/>
  <c r="BH159" i="6"/>
  <c r="V159" i="6"/>
  <c r="BP162" i="6"/>
  <c r="BH162" i="6"/>
  <c r="V162" i="6"/>
  <c r="BP163" i="6"/>
  <c r="BH163" i="6"/>
  <c r="V163" i="6"/>
  <c r="BP165" i="6"/>
  <c r="BH165" i="6"/>
  <c r="V165" i="6"/>
  <c r="BH182" i="6"/>
  <c r="V182" i="6"/>
  <c r="BT199" i="6"/>
  <c r="BH199" i="6"/>
  <c r="V199" i="6"/>
  <c r="BP154" i="6"/>
  <c r="BH154" i="6"/>
  <c r="V154" i="6"/>
  <c r="AQ154" i="6"/>
  <c r="AY154" i="6"/>
  <c r="BN154" i="6"/>
  <c r="BG154" i="6"/>
  <c r="BP155" i="6"/>
  <c r="BH155" i="6"/>
  <c r="V155" i="6"/>
  <c r="AE154" i="6"/>
  <c r="AP154" i="6"/>
  <c r="AK154" i="6"/>
  <c r="BT196" i="6"/>
  <c r="BT205" i="6"/>
  <c r="BT209" i="6"/>
  <c r="BE136" i="6"/>
  <c r="BE128" i="6"/>
  <c r="BE120" i="6"/>
  <c r="BE108" i="6"/>
  <c r="BE88" i="6"/>
  <c r="BE130" i="6"/>
  <c r="BE118" i="6"/>
  <c r="BE106" i="6"/>
  <c r="BE86" i="6"/>
  <c r="BE137" i="6"/>
  <c r="BE133" i="6"/>
  <c r="BE129" i="6"/>
  <c r="BE125" i="6"/>
  <c r="BE121" i="6"/>
  <c r="BE117" i="6"/>
  <c r="BE113" i="6"/>
  <c r="BE109" i="6"/>
  <c r="BE105" i="6"/>
  <c r="BE101" i="6"/>
  <c r="BE97" i="6"/>
  <c r="BE93" i="6"/>
  <c r="BE89" i="6"/>
  <c r="BE85" i="6"/>
  <c r="BE81" i="6"/>
  <c r="BE126" i="6"/>
  <c r="BE114" i="6"/>
  <c r="BE102" i="6"/>
  <c r="BE94" i="6"/>
  <c r="BE82" i="6"/>
  <c r="BE135" i="6"/>
  <c r="BE131" i="6"/>
  <c r="BE127" i="6"/>
  <c r="BE123" i="6"/>
  <c r="BE119" i="6"/>
  <c r="BE115" i="6"/>
  <c r="BE111" i="6"/>
  <c r="BE107" i="6"/>
  <c r="BE103" i="6"/>
  <c r="BE99" i="6"/>
  <c r="BE95" i="6"/>
  <c r="BE91" i="6"/>
  <c r="BE87" i="6"/>
  <c r="BE83" i="6"/>
  <c r="BE132" i="6"/>
  <c r="BE124" i="6"/>
  <c r="BE116" i="6"/>
  <c r="BE112" i="6"/>
  <c r="BE104" i="6"/>
  <c r="BE100" i="6"/>
  <c r="BE96" i="6"/>
  <c r="BE92" i="6"/>
  <c r="BE84" i="6"/>
  <c r="BE80" i="6"/>
  <c r="BE134" i="6"/>
  <c r="BE122" i="6"/>
  <c r="BE110" i="6"/>
  <c r="BE98" i="6"/>
  <c r="BE90" i="6"/>
  <c r="BK137" i="6"/>
  <c r="BK133" i="6"/>
  <c r="BK129" i="6"/>
  <c r="BK125" i="6"/>
  <c r="BK121" i="6"/>
  <c r="BK117" i="6"/>
  <c r="BK113" i="6"/>
  <c r="BK109" i="6"/>
  <c r="BK105" i="6"/>
  <c r="BK101" i="6"/>
  <c r="BK97" i="6"/>
  <c r="BK93" i="6"/>
  <c r="BK89" i="6"/>
  <c r="BK85" i="6"/>
  <c r="BK81" i="6"/>
  <c r="BK99" i="6"/>
  <c r="BK134" i="6"/>
  <c r="BK130" i="6"/>
  <c r="BK126" i="6"/>
  <c r="BK122" i="6"/>
  <c r="BK118" i="6"/>
  <c r="BK114" i="6"/>
  <c r="BK110" i="6"/>
  <c r="BK106" i="6"/>
  <c r="BK102" i="6"/>
  <c r="BK98" i="6"/>
  <c r="BK94" i="6"/>
  <c r="BK90" i="6"/>
  <c r="BK86" i="6"/>
  <c r="BK82" i="6"/>
  <c r="BK131" i="6"/>
  <c r="BK119" i="6"/>
  <c r="BK111" i="6"/>
  <c r="BK103" i="6"/>
  <c r="BK91" i="6"/>
  <c r="BK83" i="6"/>
  <c r="BK136" i="6"/>
  <c r="BK132" i="6"/>
  <c r="BK128" i="6"/>
  <c r="BK124" i="6"/>
  <c r="BK120" i="6"/>
  <c r="BK116" i="6"/>
  <c r="BK112" i="6"/>
  <c r="BK108" i="6"/>
  <c r="BK104" i="6"/>
  <c r="BK100" i="6"/>
  <c r="BK96" i="6"/>
  <c r="BK92" i="6"/>
  <c r="BK88" i="6"/>
  <c r="BK84" i="6"/>
  <c r="BK80" i="6"/>
  <c r="BK135" i="6"/>
  <c r="BK127" i="6"/>
  <c r="BK123" i="6"/>
  <c r="BK115" i="6"/>
  <c r="BK107" i="6"/>
  <c r="BK95" i="6"/>
  <c r="BK87" i="6"/>
  <c r="W132" i="6"/>
  <c r="W124" i="6"/>
  <c r="W116" i="6"/>
  <c r="W108" i="6"/>
  <c r="W100" i="6"/>
  <c r="W92" i="6"/>
  <c r="W84" i="6"/>
  <c r="W107" i="6"/>
  <c r="W96" i="6"/>
  <c r="W127" i="6"/>
  <c r="W103" i="6"/>
  <c r="W130" i="6"/>
  <c r="W122" i="6"/>
  <c r="W114" i="6"/>
  <c r="W106" i="6"/>
  <c r="W98" i="6"/>
  <c r="W90" i="6"/>
  <c r="W82" i="6"/>
  <c r="W137" i="6"/>
  <c r="W129" i="6"/>
  <c r="W121" i="6"/>
  <c r="W113" i="6"/>
  <c r="W97" i="6"/>
  <c r="W128" i="6"/>
  <c r="W112" i="6"/>
  <c r="W80" i="6"/>
  <c r="W119" i="6"/>
  <c r="W95" i="6"/>
  <c r="W134" i="6"/>
  <c r="W126" i="6"/>
  <c r="W118" i="6"/>
  <c r="W110" i="6"/>
  <c r="W102" i="6"/>
  <c r="W94" i="6"/>
  <c r="W86" i="6"/>
  <c r="W133" i="6"/>
  <c r="W125" i="6"/>
  <c r="W117" i="6"/>
  <c r="W109" i="6"/>
  <c r="W101" i="6"/>
  <c r="W93" i="6"/>
  <c r="W85" i="6"/>
  <c r="W131" i="6"/>
  <c r="W123" i="6"/>
  <c r="W115" i="6"/>
  <c r="W99" i="6"/>
  <c r="W91" i="6"/>
  <c r="W83" i="6"/>
  <c r="W105" i="6"/>
  <c r="W89" i="6"/>
  <c r="W81" i="6"/>
  <c r="W136" i="6"/>
  <c r="W120" i="6"/>
  <c r="W104" i="6"/>
  <c r="W88" i="6"/>
  <c r="W135" i="6"/>
  <c r="W111" i="6"/>
  <c r="W87" i="6"/>
  <c r="W153" i="6"/>
  <c r="BE153" i="6"/>
  <c r="AV135" i="6"/>
  <c r="AV131" i="6"/>
  <c r="AV127" i="6"/>
  <c r="AV123" i="6"/>
  <c r="AV134" i="6"/>
  <c r="AV130" i="6"/>
  <c r="AV126" i="6"/>
  <c r="AV122" i="6"/>
  <c r="AV121" i="6"/>
  <c r="AV137" i="6"/>
  <c r="AV133" i="6"/>
  <c r="AV129" i="6"/>
  <c r="AV125" i="6"/>
  <c r="AV136" i="6"/>
  <c r="AV132" i="6"/>
  <c r="AV128" i="6"/>
  <c r="AV124" i="6"/>
  <c r="AV119" i="6"/>
  <c r="AV115" i="6"/>
  <c r="AV111" i="6"/>
  <c r="AV107" i="6"/>
  <c r="AV103" i="6"/>
  <c r="AV113" i="6"/>
  <c r="AV118" i="6"/>
  <c r="AV114" i="6"/>
  <c r="AV110" i="6"/>
  <c r="AV106" i="6"/>
  <c r="AV101" i="6"/>
  <c r="AV93" i="6"/>
  <c r="AV85" i="6"/>
  <c r="AV102" i="6"/>
  <c r="AV94" i="6"/>
  <c r="AV86" i="6"/>
  <c r="AV117" i="6"/>
  <c r="AV95" i="6"/>
  <c r="AV87" i="6"/>
  <c r="AV96" i="6"/>
  <c r="AV88" i="6"/>
  <c r="AV105" i="6"/>
  <c r="AV120" i="6"/>
  <c r="AV116" i="6"/>
  <c r="AV112" i="6"/>
  <c r="AV108" i="6"/>
  <c r="AV104" i="6"/>
  <c r="AV97" i="6"/>
  <c r="AV89" i="6"/>
  <c r="AV98" i="6"/>
  <c r="AV90" i="6"/>
  <c r="AV81" i="6"/>
  <c r="AV109" i="6"/>
  <c r="AV99" i="6"/>
  <c r="AV91" i="6"/>
  <c r="AV100" i="6"/>
  <c r="AV92" i="6"/>
  <c r="AV83" i="6"/>
  <c r="AV84" i="6"/>
  <c r="AV80" i="6"/>
  <c r="AV154" i="6" s="1"/>
  <c r="AV82" i="6"/>
  <c r="BV127" i="6"/>
  <c r="BV111" i="6"/>
  <c r="BV95" i="6"/>
  <c r="BV123" i="6"/>
  <c r="BV107" i="6"/>
  <c r="BV91" i="6"/>
  <c r="BV126" i="6"/>
  <c r="BV110" i="6"/>
  <c r="BV94" i="6"/>
  <c r="BV131" i="6"/>
  <c r="BV115" i="6"/>
  <c r="BV99" i="6"/>
  <c r="BV83" i="6"/>
  <c r="BV134" i="6"/>
  <c r="BV118" i="6"/>
  <c r="BV102" i="6"/>
  <c r="BV86" i="6"/>
  <c r="BV133" i="6"/>
  <c r="BV117" i="6"/>
  <c r="BV101" i="6"/>
  <c r="BV85" i="6"/>
  <c r="BV132" i="6"/>
  <c r="BV116" i="6"/>
  <c r="BV100" i="6"/>
  <c r="BV84" i="6"/>
  <c r="BV87" i="6"/>
  <c r="BV130" i="6"/>
  <c r="BV98" i="6"/>
  <c r="BV121" i="6"/>
  <c r="BV97" i="6"/>
  <c r="BV119" i="6"/>
  <c r="BV114" i="6"/>
  <c r="BV109" i="6"/>
  <c r="BV136" i="6"/>
  <c r="BV135" i="6"/>
  <c r="BV122" i="6"/>
  <c r="BV90" i="6"/>
  <c r="BV137" i="6"/>
  <c r="BV113" i="6"/>
  <c r="BV93" i="6"/>
  <c r="BV120" i="6"/>
  <c r="BV96" i="6"/>
  <c r="BV82" i="6"/>
  <c r="BV112" i="6"/>
  <c r="BV103" i="6"/>
  <c r="BV106" i="6"/>
  <c r="BV125" i="6"/>
  <c r="BV105" i="6"/>
  <c r="BV81" i="6"/>
  <c r="BV128" i="6"/>
  <c r="BV108" i="6"/>
  <c r="BV88" i="6"/>
  <c r="BV124" i="6"/>
  <c r="BV104" i="6"/>
  <c r="BV80" i="6"/>
  <c r="BV154" i="6" s="1"/>
  <c r="BV129" i="6"/>
  <c r="BV89" i="6"/>
  <c r="BV92" i="6"/>
  <c r="BM136" i="6"/>
  <c r="BM128" i="6"/>
  <c r="BM131" i="6"/>
  <c r="BM123" i="6"/>
  <c r="BM116" i="6"/>
  <c r="BM108" i="6"/>
  <c r="BM130" i="6"/>
  <c r="BM122" i="6"/>
  <c r="BM133" i="6"/>
  <c r="BM125" i="6"/>
  <c r="BM118" i="6"/>
  <c r="BM110" i="6"/>
  <c r="BM132" i="6"/>
  <c r="BM124" i="6"/>
  <c r="BM135" i="6"/>
  <c r="BM127" i="6"/>
  <c r="BM119" i="6"/>
  <c r="BM134" i="6"/>
  <c r="BM126" i="6"/>
  <c r="BM137" i="6"/>
  <c r="BM129" i="6"/>
  <c r="BM121" i="6"/>
  <c r="BM114" i="6"/>
  <c r="BM106" i="6"/>
  <c r="BM117" i="6"/>
  <c r="BM109" i="6"/>
  <c r="BM101" i="6"/>
  <c r="BM104" i="6"/>
  <c r="BM113" i="6"/>
  <c r="BM102" i="6"/>
  <c r="BM94" i="6"/>
  <c r="BM86" i="6"/>
  <c r="BM97" i="6"/>
  <c r="BM89" i="6"/>
  <c r="BM112" i="6"/>
  <c r="BM105" i="6"/>
  <c r="BM96" i="6"/>
  <c r="BM88" i="6"/>
  <c r="BM99" i="6"/>
  <c r="BM91" i="6"/>
  <c r="BM81" i="6"/>
  <c r="BM120" i="6"/>
  <c r="BM115" i="6"/>
  <c r="BM111" i="6"/>
  <c r="BM98" i="6"/>
  <c r="BM90" i="6"/>
  <c r="BM93" i="6"/>
  <c r="BM85" i="6"/>
  <c r="BM107" i="6"/>
  <c r="BM103" i="6"/>
  <c r="BM100" i="6"/>
  <c r="BM92" i="6"/>
  <c r="BM95" i="6"/>
  <c r="BM87" i="6"/>
  <c r="BM82" i="6"/>
  <c r="BM83" i="6"/>
  <c r="BM84" i="6"/>
  <c r="BM80" i="6"/>
  <c r="BM154" i="6" s="1"/>
  <c r="AU128" i="6"/>
  <c r="AU112" i="6"/>
  <c r="AU96" i="6"/>
  <c r="AU80" i="6"/>
  <c r="AU154" i="6" s="1"/>
  <c r="AU131" i="6"/>
  <c r="AU115" i="6"/>
  <c r="AU99" i="6"/>
  <c r="AU83" i="6"/>
  <c r="AU124" i="6"/>
  <c r="AU108" i="6"/>
  <c r="AU92" i="6"/>
  <c r="AU127" i="6"/>
  <c r="AU111" i="6"/>
  <c r="AU95" i="6"/>
  <c r="AU136" i="6"/>
  <c r="AU120" i="6"/>
  <c r="AU104" i="6"/>
  <c r="AU88" i="6"/>
  <c r="AU132" i="6"/>
  <c r="AU116" i="6"/>
  <c r="AU100" i="6"/>
  <c r="AU84" i="6"/>
  <c r="AU135" i="6"/>
  <c r="AU119" i="6"/>
  <c r="AU103" i="6"/>
  <c r="AU87" i="6"/>
  <c r="AU134" i="6"/>
  <c r="AU118" i="6"/>
  <c r="AU102" i="6"/>
  <c r="AU86" i="6"/>
  <c r="AU137" i="6"/>
  <c r="AU121" i="6"/>
  <c r="AU105" i="6"/>
  <c r="AU89" i="6"/>
  <c r="AU123" i="6"/>
  <c r="AU114" i="6"/>
  <c r="AU94" i="6"/>
  <c r="AU125" i="6"/>
  <c r="AU91" i="6"/>
  <c r="AU126" i="6"/>
  <c r="AU93" i="6"/>
  <c r="AU107" i="6"/>
  <c r="AU130" i="6"/>
  <c r="AU110" i="6"/>
  <c r="AU90" i="6"/>
  <c r="AU117" i="6"/>
  <c r="AU97" i="6"/>
  <c r="AU106" i="6"/>
  <c r="AU113" i="6"/>
  <c r="AU122" i="6"/>
  <c r="AU98" i="6"/>
  <c r="AU129" i="6"/>
  <c r="AU109" i="6"/>
  <c r="AU85" i="6"/>
  <c r="AU101" i="6"/>
  <c r="AU81" i="6"/>
  <c r="AU82" i="6"/>
  <c r="AU133" i="6"/>
  <c r="AN137" i="6"/>
  <c r="AN133" i="6"/>
  <c r="AN129" i="6"/>
  <c r="AN125" i="6"/>
  <c r="AN120" i="6"/>
  <c r="AN136" i="6"/>
  <c r="AN132" i="6"/>
  <c r="AN128" i="6"/>
  <c r="AN124" i="6"/>
  <c r="AN135" i="6"/>
  <c r="AN131" i="6"/>
  <c r="AN127" i="6"/>
  <c r="AN134" i="6"/>
  <c r="AN130" i="6"/>
  <c r="AN126" i="6"/>
  <c r="AN122" i="6"/>
  <c r="AN112" i="6"/>
  <c r="AN100" i="6"/>
  <c r="AN92" i="6"/>
  <c r="AN101" i="6"/>
  <c r="AN93" i="6"/>
  <c r="AN85" i="6"/>
  <c r="AN84" i="6"/>
  <c r="AN116" i="6"/>
  <c r="AN106" i="6"/>
  <c r="AN119" i="6"/>
  <c r="AN115" i="6"/>
  <c r="AN111" i="6"/>
  <c r="AN107" i="6"/>
  <c r="AN103" i="6"/>
  <c r="AN102" i="6"/>
  <c r="AN94" i="6"/>
  <c r="AN86" i="6"/>
  <c r="AN95" i="6"/>
  <c r="AN87" i="6"/>
  <c r="AN123" i="6"/>
  <c r="AN118" i="6"/>
  <c r="AN110" i="6"/>
  <c r="AN104" i="6"/>
  <c r="AN96" i="6"/>
  <c r="AN88" i="6"/>
  <c r="AN97" i="6"/>
  <c r="AN89" i="6"/>
  <c r="AN80" i="6"/>
  <c r="AN154" i="6" s="1"/>
  <c r="AN114" i="6"/>
  <c r="AN108" i="6"/>
  <c r="AN121" i="6"/>
  <c r="AN117" i="6"/>
  <c r="AN113" i="6"/>
  <c r="AN109" i="6"/>
  <c r="AN105" i="6"/>
  <c r="AN98" i="6"/>
  <c r="AN90" i="6"/>
  <c r="AN99" i="6"/>
  <c r="AN91" i="6"/>
  <c r="AN82" i="6"/>
  <c r="AN83" i="6"/>
  <c r="AN81" i="6"/>
  <c r="AF135" i="6"/>
  <c r="AF131" i="6"/>
  <c r="AF127" i="6"/>
  <c r="AF123" i="6"/>
  <c r="AF118" i="6"/>
  <c r="AF134" i="6"/>
  <c r="AF130" i="6"/>
  <c r="AF126" i="6"/>
  <c r="AF122" i="6"/>
  <c r="AF137" i="6"/>
  <c r="AF133" i="6"/>
  <c r="AF129" i="6"/>
  <c r="AF125" i="6"/>
  <c r="AF136" i="6"/>
  <c r="AF132" i="6"/>
  <c r="AF128" i="6"/>
  <c r="AF124" i="6"/>
  <c r="AF114" i="6"/>
  <c r="AF104" i="6"/>
  <c r="AF96" i="6"/>
  <c r="AF88" i="6"/>
  <c r="AF97" i="6"/>
  <c r="AF89" i="6"/>
  <c r="AF80" i="6"/>
  <c r="AF154" i="6" s="1"/>
  <c r="AF108" i="6"/>
  <c r="AF121" i="6"/>
  <c r="AF117" i="6"/>
  <c r="AF113" i="6"/>
  <c r="AF109" i="6"/>
  <c r="AF105" i="6"/>
  <c r="AF98" i="6"/>
  <c r="AF90" i="6"/>
  <c r="AF99" i="6"/>
  <c r="AF91" i="6"/>
  <c r="AF83" i="6"/>
  <c r="AF120" i="6"/>
  <c r="AF112" i="6"/>
  <c r="AF106" i="6"/>
  <c r="AF100" i="6"/>
  <c r="AF92" i="6"/>
  <c r="AF101" i="6"/>
  <c r="AF93" i="6"/>
  <c r="AF84" i="6"/>
  <c r="AF116" i="6"/>
  <c r="AF110" i="6"/>
  <c r="AF119" i="6"/>
  <c r="AF115" i="6"/>
  <c r="AF111" i="6"/>
  <c r="AF107" i="6"/>
  <c r="AF102" i="6"/>
  <c r="AF94" i="6"/>
  <c r="AF86" i="6"/>
  <c r="AF103" i="6"/>
  <c r="AF95" i="6"/>
  <c r="AF87" i="6"/>
  <c r="AF81" i="6"/>
  <c r="AF85" i="6"/>
  <c r="X130" i="6"/>
  <c r="X122" i="6"/>
  <c r="X133" i="6"/>
  <c r="X125" i="6"/>
  <c r="X118" i="6"/>
  <c r="X110" i="6"/>
  <c r="X132" i="6"/>
  <c r="X124" i="6"/>
  <c r="X135" i="6"/>
  <c r="X127" i="6"/>
  <c r="X119" i="6"/>
  <c r="X120" i="6"/>
  <c r="X112" i="6"/>
  <c r="X104" i="6"/>
  <c r="X134" i="6"/>
  <c r="X126" i="6"/>
  <c r="X137" i="6"/>
  <c r="X129" i="6"/>
  <c r="X121" i="6"/>
  <c r="X136" i="6"/>
  <c r="X128" i="6"/>
  <c r="X131" i="6"/>
  <c r="X123" i="6"/>
  <c r="X116" i="6"/>
  <c r="X108" i="6"/>
  <c r="X111" i="6"/>
  <c r="X103" i="6"/>
  <c r="X107" i="6"/>
  <c r="X96" i="6"/>
  <c r="X88" i="6"/>
  <c r="X99" i="6"/>
  <c r="X91" i="6"/>
  <c r="X81" i="6"/>
  <c r="X106" i="6"/>
  <c r="X117" i="6"/>
  <c r="X113" i="6"/>
  <c r="X98" i="6"/>
  <c r="X90" i="6"/>
  <c r="X93" i="6"/>
  <c r="X85" i="6"/>
  <c r="X83" i="6"/>
  <c r="X114" i="6"/>
  <c r="X109" i="6"/>
  <c r="X105" i="6"/>
  <c r="X100" i="6"/>
  <c r="X92" i="6"/>
  <c r="X95" i="6"/>
  <c r="X87" i="6"/>
  <c r="X115" i="6"/>
  <c r="X101" i="6"/>
  <c r="X102" i="6"/>
  <c r="X94" i="6"/>
  <c r="X86" i="6"/>
  <c r="X97" i="6"/>
  <c r="X89" i="6"/>
  <c r="X84" i="6"/>
  <c r="X80" i="6"/>
  <c r="X82" i="6"/>
  <c r="AO136" i="6"/>
  <c r="AO128" i="6"/>
  <c r="AO131" i="6"/>
  <c r="AO123" i="6"/>
  <c r="AO116" i="6"/>
  <c r="AO108" i="6"/>
  <c r="AO130" i="6"/>
  <c r="AO122" i="6"/>
  <c r="AO133" i="6"/>
  <c r="AO125" i="6"/>
  <c r="AO118" i="6"/>
  <c r="AO110" i="6"/>
  <c r="AO132" i="6"/>
  <c r="AO124" i="6"/>
  <c r="AO135" i="6"/>
  <c r="AO127" i="6"/>
  <c r="AO119" i="6"/>
  <c r="AO134" i="6"/>
  <c r="AO126" i="6"/>
  <c r="AO137" i="6"/>
  <c r="AO129" i="6"/>
  <c r="AO121" i="6"/>
  <c r="AO114" i="6"/>
  <c r="AO106" i="6"/>
  <c r="AO117" i="6"/>
  <c r="AO109" i="6"/>
  <c r="AO101" i="6"/>
  <c r="AO105" i="6"/>
  <c r="AO102" i="6"/>
  <c r="AO94" i="6"/>
  <c r="AO86" i="6"/>
  <c r="AO97" i="6"/>
  <c r="AO89" i="6"/>
  <c r="AO104" i="6"/>
  <c r="AO115" i="6"/>
  <c r="AO111" i="6"/>
  <c r="AO96" i="6"/>
  <c r="AO88" i="6"/>
  <c r="AO99" i="6"/>
  <c r="AO91" i="6"/>
  <c r="AO81" i="6"/>
  <c r="AO112" i="6"/>
  <c r="AO107" i="6"/>
  <c r="AO103" i="6"/>
  <c r="AO98" i="6"/>
  <c r="AO90" i="6"/>
  <c r="AO93" i="6"/>
  <c r="AO85" i="6"/>
  <c r="AO120" i="6"/>
  <c r="AO113" i="6"/>
  <c r="AO100" i="6"/>
  <c r="AO92" i="6"/>
  <c r="AO95" i="6"/>
  <c r="AO87" i="6"/>
  <c r="AO82" i="6"/>
  <c r="AO84" i="6"/>
  <c r="AO83" i="6"/>
  <c r="AO80" i="6"/>
  <c r="AO154" i="6" s="1"/>
  <c r="AI80" i="6"/>
  <c r="AI84" i="6"/>
  <c r="AI88" i="6"/>
  <c r="AI92" i="6"/>
  <c r="AI96" i="6"/>
  <c r="AI100" i="6"/>
  <c r="AI83" i="6"/>
  <c r="AI87" i="6"/>
  <c r="AI91" i="6"/>
  <c r="AI82" i="6"/>
  <c r="AI86" i="6"/>
  <c r="AI90" i="6"/>
  <c r="AI81" i="6"/>
  <c r="AI85" i="6"/>
  <c r="AI89" i="6"/>
  <c r="AI93" i="6"/>
  <c r="AI97" i="6"/>
  <c r="AI101" i="6"/>
  <c r="AI94" i="6"/>
  <c r="AI102" i="6"/>
  <c r="AI106" i="6"/>
  <c r="AI107" i="6"/>
  <c r="AI108" i="6"/>
  <c r="AI109" i="6"/>
  <c r="AI110" i="6"/>
  <c r="AI111" i="6"/>
  <c r="AI122" i="6"/>
  <c r="AI126" i="6"/>
  <c r="AI128" i="6"/>
  <c r="AI130" i="6"/>
  <c r="AI132" i="6"/>
  <c r="AI99" i="6"/>
  <c r="AI123" i="6"/>
  <c r="AI98" i="6"/>
  <c r="AI112" i="6"/>
  <c r="AI113" i="6"/>
  <c r="AI114" i="6"/>
  <c r="AI115" i="6"/>
  <c r="AI116" i="6"/>
  <c r="AI117" i="6"/>
  <c r="AI118" i="6"/>
  <c r="AI119" i="6"/>
  <c r="AI120" i="6"/>
  <c r="AI124" i="6"/>
  <c r="AI127" i="6"/>
  <c r="AI129" i="6"/>
  <c r="AI95" i="6"/>
  <c r="AI103" i="6"/>
  <c r="AI104" i="6"/>
  <c r="AI105" i="6"/>
  <c r="AI121" i="6"/>
  <c r="AI125" i="6"/>
  <c r="AI133" i="6"/>
  <c r="AI137" i="6"/>
  <c r="AI134" i="6"/>
  <c r="AI136" i="6"/>
  <c r="AI131" i="6"/>
  <c r="AI135" i="6"/>
  <c r="BR82" i="6"/>
  <c r="BR86" i="6"/>
  <c r="BR90" i="6"/>
  <c r="BR94" i="6"/>
  <c r="BR98" i="6"/>
  <c r="BR102" i="6"/>
  <c r="BR103" i="6"/>
  <c r="BR104" i="6"/>
  <c r="BR105" i="6"/>
  <c r="BR81" i="6"/>
  <c r="BR85" i="6"/>
  <c r="BR89" i="6"/>
  <c r="BR80" i="6"/>
  <c r="BR84" i="6"/>
  <c r="BR88" i="6"/>
  <c r="BR83" i="6"/>
  <c r="BR87" i="6"/>
  <c r="BR91" i="6"/>
  <c r="BR95" i="6"/>
  <c r="BR99" i="6"/>
  <c r="BR96" i="6"/>
  <c r="BR106" i="6"/>
  <c r="BR107" i="6"/>
  <c r="BR108" i="6"/>
  <c r="BR109" i="6"/>
  <c r="BR110" i="6"/>
  <c r="BR122" i="6"/>
  <c r="BR126" i="6"/>
  <c r="BR128" i="6"/>
  <c r="BR130" i="6"/>
  <c r="BR93" i="6"/>
  <c r="BR101" i="6"/>
  <c r="BR111" i="6"/>
  <c r="BR112" i="6"/>
  <c r="BR113" i="6"/>
  <c r="BR114" i="6"/>
  <c r="BR115" i="6"/>
  <c r="BR116" i="6"/>
  <c r="BR117" i="6"/>
  <c r="BR118" i="6"/>
  <c r="BR119" i="6"/>
  <c r="BR123" i="6"/>
  <c r="BR92" i="6"/>
  <c r="BR100" i="6"/>
  <c r="BR120" i="6"/>
  <c r="BR124" i="6"/>
  <c r="BR127" i="6"/>
  <c r="BR129" i="6"/>
  <c r="BR97" i="6"/>
  <c r="BR121" i="6"/>
  <c r="BR125" i="6"/>
  <c r="BR134" i="6"/>
  <c r="BR133" i="6"/>
  <c r="BR131" i="6"/>
  <c r="BR135" i="6"/>
  <c r="BR137" i="6"/>
  <c r="BR132" i="6"/>
  <c r="BR136" i="6"/>
  <c r="BC81" i="6"/>
  <c r="BC85" i="6"/>
  <c r="BC89" i="6"/>
  <c r="BC93" i="6"/>
  <c r="BC97" i="6"/>
  <c r="BC101" i="6"/>
  <c r="BC80" i="6"/>
  <c r="BC84" i="6"/>
  <c r="BC88" i="6"/>
  <c r="BC83" i="6"/>
  <c r="BC87" i="6"/>
  <c r="BC91" i="6"/>
  <c r="BC82" i="6"/>
  <c r="BC86" i="6"/>
  <c r="BC90" i="6"/>
  <c r="BC94" i="6"/>
  <c r="BC98" i="6"/>
  <c r="BC102" i="6"/>
  <c r="BC99" i="6"/>
  <c r="BC106" i="6"/>
  <c r="BC107" i="6"/>
  <c r="BC108" i="6"/>
  <c r="BC109" i="6"/>
  <c r="BC110" i="6"/>
  <c r="BC111" i="6"/>
  <c r="BC121" i="6"/>
  <c r="BC125" i="6"/>
  <c r="BC96" i="6"/>
  <c r="BC122" i="6"/>
  <c r="BC95" i="6"/>
  <c r="BC103" i="6"/>
  <c r="BC104" i="6"/>
  <c r="BC105" i="6"/>
  <c r="BC123" i="6"/>
  <c r="BC92" i="6"/>
  <c r="BC100" i="6"/>
  <c r="BC112" i="6"/>
  <c r="BC113" i="6"/>
  <c r="BC114" i="6"/>
  <c r="BC115" i="6"/>
  <c r="BC116" i="6"/>
  <c r="BC117" i="6"/>
  <c r="BC118" i="6"/>
  <c r="BC119" i="6"/>
  <c r="BC120" i="6"/>
  <c r="BC124" i="6"/>
  <c r="BC127" i="6"/>
  <c r="BC129" i="6"/>
  <c r="BC131" i="6"/>
  <c r="BC134" i="6"/>
  <c r="BC130" i="6"/>
  <c r="BC126" i="6"/>
  <c r="BC136" i="6"/>
  <c r="BC128" i="6"/>
  <c r="BC132" i="6"/>
  <c r="BC133" i="6"/>
  <c r="BC135" i="6"/>
  <c r="BC137" i="6"/>
  <c r="BB80" i="6"/>
  <c r="BB84" i="6"/>
  <c r="BB88" i="6"/>
  <c r="BB92" i="6"/>
  <c r="BB96" i="6"/>
  <c r="BB100" i="6"/>
  <c r="BB83" i="6"/>
  <c r="BB87" i="6"/>
  <c r="BB91" i="6"/>
  <c r="BB82" i="6"/>
  <c r="BB86" i="6"/>
  <c r="BB90" i="6"/>
  <c r="BB81" i="6"/>
  <c r="BB85" i="6"/>
  <c r="BB89" i="6"/>
  <c r="BB93" i="6"/>
  <c r="BB97" i="6"/>
  <c r="BB101" i="6"/>
  <c r="BB98" i="6"/>
  <c r="BB122" i="6"/>
  <c r="BB126" i="6"/>
  <c r="BB128" i="6"/>
  <c r="BB130" i="6"/>
  <c r="BB132" i="6"/>
  <c r="BB95" i="6"/>
  <c r="BB103" i="6"/>
  <c r="BB104" i="6"/>
  <c r="BB105" i="6"/>
  <c r="BB123" i="6"/>
  <c r="BB94" i="6"/>
  <c r="BB102" i="6"/>
  <c r="BB112" i="6"/>
  <c r="BB113" i="6"/>
  <c r="BB114" i="6"/>
  <c r="BB115" i="6"/>
  <c r="BB116" i="6"/>
  <c r="BB117" i="6"/>
  <c r="BB118" i="6"/>
  <c r="BB119" i="6"/>
  <c r="BB120" i="6"/>
  <c r="BB124" i="6"/>
  <c r="BB127" i="6"/>
  <c r="BB129" i="6"/>
  <c r="BB99" i="6"/>
  <c r="BB106" i="6"/>
  <c r="BB107" i="6"/>
  <c r="BB108" i="6"/>
  <c r="BB109" i="6"/>
  <c r="BB110" i="6"/>
  <c r="BB111" i="6"/>
  <c r="BB121" i="6"/>
  <c r="BB125" i="6"/>
  <c r="BB133" i="6"/>
  <c r="BB137" i="6"/>
  <c r="BB134" i="6"/>
  <c r="BB136" i="6"/>
  <c r="BB131" i="6"/>
  <c r="BB135" i="6"/>
  <c r="AM131" i="6"/>
  <c r="AM123" i="6"/>
  <c r="AM134" i="6"/>
  <c r="AM126" i="6"/>
  <c r="AM119" i="6"/>
  <c r="AM111" i="6"/>
  <c r="AM133" i="6"/>
  <c r="AM125" i="6"/>
  <c r="AM136" i="6"/>
  <c r="AM128" i="6"/>
  <c r="AM120" i="6"/>
  <c r="AM121" i="6"/>
  <c r="AM113" i="6"/>
  <c r="AM105" i="6"/>
  <c r="AM135" i="6"/>
  <c r="AM127" i="6"/>
  <c r="AM130" i="6"/>
  <c r="AM122" i="6"/>
  <c r="AM137" i="6"/>
  <c r="AM129" i="6"/>
  <c r="AM132" i="6"/>
  <c r="AM124" i="6"/>
  <c r="AM117" i="6"/>
  <c r="AM109" i="6"/>
  <c r="AM112" i="6"/>
  <c r="AM104" i="6"/>
  <c r="AM118" i="6"/>
  <c r="AM114" i="6"/>
  <c r="AM100" i="6"/>
  <c r="AM97" i="6"/>
  <c r="AM89" i="6"/>
  <c r="AM92" i="6"/>
  <c r="AM82" i="6"/>
  <c r="AM110" i="6"/>
  <c r="AM106" i="6"/>
  <c r="AM99" i="6"/>
  <c r="AM91" i="6"/>
  <c r="AM94" i="6"/>
  <c r="AM86" i="6"/>
  <c r="AM84" i="6"/>
  <c r="AM107" i="6"/>
  <c r="AM116" i="6"/>
  <c r="AM102" i="6"/>
  <c r="AM101" i="6"/>
  <c r="AM93" i="6"/>
  <c r="AM85" i="6"/>
  <c r="AM96" i="6"/>
  <c r="AM88" i="6"/>
  <c r="AM115" i="6"/>
  <c r="AM108" i="6"/>
  <c r="AM103" i="6"/>
  <c r="AM95" i="6"/>
  <c r="AM87" i="6"/>
  <c r="AM98" i="6"/>
  <c r="AM90" i="6"/>
  <c r="AM80" i="6"/>
  <c r="AM83" i="6"/>
  <c r="AM81" i="6"/>
  <c r="BD82" i="6"/>
  <c r="BD86" i="6"/>
  <c r="BD90" i="6"/>
  <c r="BD94" i="6"/>
  <c r="BD98" i="6"/>
  <c r="BD102" i="6"/>
  <c r="BD81" i="6"/>
  <c r="BD85" i="6"/>
  <c r="BD89" i="6"/>
  <c r="BD80" i="6"/>
  <c r="BD84" i="6"/>
  <c r="BD88" i="6"/>
  <c r="BD83" i="6"/>
  <c r="BD87" i="6"/>
  <c r="BD91" i="6"/>
  <c r="BD95" i="6"/>
  <c r="BD99" i="6"/>
  <c r="BD103" i="6"/>
  <c r="BD104" i="6"/>
  <c r="BD105" i="6"/>
  <c r="BD106" i="6"/>
  <c r="BD107" i="6"/>
  <c r="BD108" i="6"/>
  <c r="BD109" i="6"/>
  <c r="BD110" i="6"/>
  <c r="BD111" i="6"/>
  <c r="BD92" i="6"/>
  <c r="BD100" i="6"/>
  <c r="BD112" i="6"/>
  <c r="BD113" i="6"/>
  <c r="BD114" i="6"/>
  <c r="BD115" i="6"/>
  <c r="BD116" i="6"/>
  <c r="BD117" i="6"/>
  <c r="BD118" i="6"/>
  <c r="BD119" i="6"/>
  <c r="BD120" i="6"/>
  <c r="BD124" i="6"/>
  <c r="BD127" i="6"/>
  <c r="BD129" i="6"/>
  <c r="BD131" i="6"/>
  <c r="BD97" i="6"/>
  <c r="BD121" i="6"/>
  <c r="BD96" i="6"/>
  <c r="BD122" i="6"/>
  <c r="BD126" i="6"/>
  <c r="BD128" i="6"/>
  <c r="BD93" i="6"/>
  <c r="BD101" i="6"/>
  <c r="BD123" i="6"/>
  <c r="BD135" i="6"/>
  <c r="BD137" i="6"/>
  <c r="BD125" i="6"/>
  <c r="BD130" i="6"/>
  <c r="BD134" i="6"/>
  <c r="BD136" i="6"/>
  <c r="BD132" i="6"/>
  <c r="BD133" i="6"/>
  <c r="BK153" i="6"/>
  <c r="BF134" i="6"/>
  <c r="BF130" i="6"/>
  <c r="BF126" i="6"/>
  <c r="BF122" i="6"/>
  <c r="BF137" i="6"/>
  <c r="BF133" i="6"/>
  <c r="BF129" i="6"/>
  <c r="BF125" i="6"/>
  <c r="BF120" i="6"/>
  <c r="BF136" i="6"/>
  <c r="BF132" i="6"/>
  <c r="BF128" i="6"/>
  <c r="BF124" i="6"/>
  <c r="BF135" i="6"/>
  <c r="BF131" i="6"/>
  <c r="BF127" i="6"/>
  <c r="BF123" i="6"/>
  <c r="BF118" i="6"/>
  <c r="BF114" i="6"/>
  <c r="BF110" i="6"/>
  <c r="BF106" i="6"/>
  <c r="BF121" i="6"/>
  <c r="BF104" i="6"/>
  <c r="BF117" i="6"/>
  <c r="BF113" i="6"/>
  <c r="BF109" i="6"/>
  <c r="BF105" i="6"/>
  <c r="BF98" i="6"/>
  <c r="BF90" i="6"/>
  <c r="BF99" i="6"/>
  <c r="BF91" i="6"/>
  <c r="BF82" i="6"/>
  <c r="BF108" i="6"/>
  <c r="BF100" i="6"/>
  <c r="BF92" i="6"/>
  <c r="BF101" i="6"/>
  <c r="BF93" i="6"/>
  <c r="BF85" i="6"/>
  <c r="BF84" i="6"/>
  <c r="BF112" i="6"/>
  <c r="BF119" i="6"/>
  <c r="BF115" i="6"/>
  <c r="BF111" i="6"/>
  <c r="BF107" i="6"/>
  <c r="BF103" i="6"/>
  <c r="BF102" i="6"/>
  <c r="BF94" i="6"/>
  <c r="BF86" i="6"/>
  <c r="BF95" i="6"/>
  <c r="BF87" i="6"/>
  <c r="BF116" i="6"/>
  <c r="BF96" i="6"/>
  <c r="BF88" i="6"/>
  <c r="BF97" i="6"/>
  <c r="BF89" i="6"/>
  <c r="BF80" i="6"/>
  <c r="BF154" i="6" s="1"/>
  <c r="BF81" i="6"/>
  <c r="BF83" i="6"/>
  <c r="BU134" i="6"/>
  <c r="BU118" i="6"/>
  <c r="BU102" i="6"/>
  <c r="BU86" i="6"/>
  <c r="BU130" i="6"/>
  <c r="BU114" i="6"/>
  <c r="BU98" i="6"/>
  <c r="BU82" i="6"/>
  <c r="BU133" i="6"/>
  <c r="BU117" i="6"/>
  <c r="BU101" i="6"/>
  <c r="BU85" i="6"/>
  <c r="BU126" i="6"/>
  <c r="BU110" i="6"/>
  <c r="BU122" i="6"/>
  <c r="BU106" i="6"/>
  <c r="BU90" i="6"/>
  <c r="BU125" i="6"/>
  <c r="BU109" i="6"/>
  <c r="BU93" i="6"/>
  <c r="BU136" i="6"/>
  <c r="BU120" i="6"/>
  <c r="BU104" i="6"/>
  <c r="BU88" i="6"/>
  <c r="BU123" i="6"/>
  <c r="BU107" i="6"/>
  <c r="BU91" i="6"/>
  <c r="BU94" i="6"/>
  <c r="BU137" i="6"/>
  <c r="BU105" i="6"/>
  <c r="BU124" i="6"/>
  <c r="BU100" i="6"/>
  <c r="BU80" i="6"/>
  <c r="BU154" i="6" s="1"/>
  <c r="BU131" i="6"/>
  <c r="BU112" i="6"/>
  <c r="BU129" i="6"/>
  <c r="BU97" i="6"/>
  <c r="BU116" i="6"/>
  <c r="BU96" i="6"/>
  <c r="BU127" i="6"/>
  <c r="BU103" i="6"/>
  <c r="BU83" i="6"/>
  <c r="BU121" i="6"/>
  <c r="BU92" i="6"/>
  <c r="BU119" i="6"/>
  <c r="BU113" i="6"/>
  <c r="BU81" i="6"/>
  <c r="BU128" i="6"/>
  <c r="BU108" i="6"/>
  <c r="BU84" i="6"/>
  <c r="BU135" i="6"/>
  <c r="BU115" i="6"/>
  <c r="BU95" i="6"/>
  <c r="BU111" i="6"/>
  <c r="BU87" i="6"/>
  <c r="BU89" i="6"/>
  <c r="BU132" i="6"/>
  <c r="BU99" i="6"/>
  <c r="BI80" i="6"/>
  <c r="BI84" i="6"/>
  <c r="BI88" i="6"/>
  <c r="BI92" i="6"/>
  <c r="BI96" i="6"/>
  <c r="BI100" i="6"/>
  <c r="BI83" i="6"/>
  <c r="BI87" i="6"/>
  <c r="BI91" i="6"/>
  <c r="BI82" i="6"/>
  <c r="BI86" i="6"/>
  <c r="BI90" i="6"/>
  <c r="BI81" i="6"/>
  <c r="BI85" i="6"/>
  <c r="BI89" i="6"/>
  <c r="BI93" i="6"/>
  <c r="BI97" i="6"/>
  <c r="BI101" i="6"/>
  <c r="BI94" i="6"/>
  <c r="BI102" i="6"/>
  <c r="BI122" i="6"/>
  <c r="BI126" i="6"/>
  <c r="BI128" i="6"/>
  <c r="BI130" i="6"/>
  <c r="BI99" i="6"/>
  <c r="BI123" i="6"/>
  <c r="BI98" i="6"/>
  <c r="BI106" i="6"/>
  <c r="BI107" i="6"/>
  <c r="BI108" i="6"/>
  <c r="BI109" i="6"/>
  <c r="BI110" i="6"/>
  <c r="BI111" i="6"/>
  <c r="BI112" i="6"/>
  <c r="BI113" i="6"/>
  <c r="BI114" i="6"/>
  <c r="BI115" i="6"/>
  <c r="BI116" i="6"/>
  <c r="BI117" i="6"/>
  <c r="BI118" i="6"/>
  <c r="BI119" i="6"/>
  <c r="BI120" i="6"/>
  <c r="BI124" i="6"/>
  <c r="BI127" i="6"/>
  <c r="BI129" i="6"/>
  <c r="BI95" i="6"/>
  <c r="BI103" i="6"/>
  <c r="BI104" i="6"/>
  <c r="BI105" i="6"/>
  <c r="BI121" i="6"/>
  <c r="BI125" i="6"/>
  <c r="BI134" i="6"/>
  <c r="BI132" i="6"/>
  <c r="BI136" i="6"/>
  <c r="BI133" i="6"/>
  <c r="BI135" i="6"/>
  <c r="BI137" i="6"/>
  <c r="BI131" i="6"/>
  <c r="AZ134" i="6"/>
  <c r="AZ130" i="6"/>
  <c r="AZ126" i="6"/>
  <c r="AZ122" i="6"/>
  <c r="AZ121" i="6"/>
  <c r="AZ137" i="6"/>
  <c r="AZ133" i="6"/>
  <c r="AZ129" i="6"/>
  <c r="AZ125" i="6"/>
  <c r="AZ136" i="6"/>
  <c r="AZ132" i="6"/>
  <c r="AZ128" i="6"/>
  <c r="AZ124" i="6"/>
  <c r="AZ135" i="6"/>
  <c r="AZ131" i="6"/>
  <c r="AZ127" i="6"/>
  <c r="AZ123" i="6"/>
  <c r="AZ117" i="6"/>
  <c r="AZ107" i="6"/>
  <c r="AZ95" i="6"/>
  <c r="AZ87" i="6"/>
  <c r="AZ96" i="6"/>
  <c r="AZ88" i="6"/>
  <c r="AZ111" i="6"/>
  <c r="AZ105" i="6"/>
  <c r="AZ120" i="6"/>
  <c r="AZ116" i="6"/>
  <c r="AZ112" i="6"/>
  <c r="AZ108" i="6"/>
  <c r="AZ104" i="6"/>
  <c r="AZ97" i="6"/>
  <c r="AZ89" i="6"/>
  <c r="AZ98" i="6"/>
  <c r="AZ90" i="6"/>
  <c r="AZ81" i="6"/>
  <c r="AZ82" i="6"/>
  <c r="AZ115" i="6"/>
  <c r="AZ109" i="6"/>
  <c r="AZ99" i="6"/>
  <c r="AZ91" i="6"/>
  <c r="AZ100" i="6"/>
  <c r="AZ92" i="6"/>
  <c r="AZ83" i="6"/>
  <c r="AZ119" i="6"/>
  <c r="AZ113" i="6"/>
  <c r="AZ103" i="6"/>
  <c r="AZ118" i="6"/>
  <c r="AZ114" i="6"/>
  <c r="AZ110" i="6"/>
  <c r="AZ106" i="6"/>
  <c r="AZ101" i="6"/>
  <c r="AZ93" i="6"/>
  <c r="AZ85" i="6"/>
  <c r="AZ102" i="6"/>
  <c r="AZ94" i="6"/>
  <c r="AZ86" i="6"/>
  <c r="AZ84" i="6"/>
  <c r="AZ80" i="6"/>
  <c r="AZ154" i="6" s="1"/>
  <c r="AS83" i="6"/>
  <c r="AS87" i="6"/>
  <c r="AS91" i="6"/>
  <c r="AS95" i="6"/>
  <c r="AS99" i="6"/>
  <c r="AS103" i="6"/>
  <c r="AS104" i="6"/>
  <c r="AS105" i="6"/>
  <c r="AS82" i="6"/>
  <c r="AS86" i="6"/>
  <c r="AS90" i="6"/>
  <c r="AS81" i="6"/>
  <c r="AS85" i="6"/>
  <c r="AS89" i="6"/>
  <c r="AS80" i="6"/>
  <c r="AS84" i="6"/>
  <c r="AS88" i="6"/>
  <c r="AS92" i="6"/>
  <c r="AS96" i="6"/>
  <c r="AS100" i="6"/>
  <c r="AS97" i="6"/>
  <c r="AS123" i="6"/>
  <c r="AS94" i="6"/>
  <c r="AS102" i="6"/>
  <c r="AS112" i="6"/>
  <c r="AS113" i="6"/>
  <c r="AS114" i="6"/>
  <c r="AS115" i="6"/>
  <c r="AS116" i="6"/>
  <c r="AS117" i="6"/>
  <c r="AS118" i="6"/>
  <c r="AS119" i="6"/>
  <c r="AS120" i="6"/>
  <c r="AS124" i="6"/>
  <c r="AS93" i="6"/>
  <c r="AS101" i="6"/>
  <c r="AS106" i="6"/>
  <c r="AS107" i="6"/>
  <c r="AS108" i="6"/>
  <c r="AS109" i="6"/>
  <c r="AS110" i="6"/>
  <c r="AS111" i="6"/>
  <c r="AS121" i="6"/>
  <c r="AS125" i="6"/>
  <c r="AS98" i="6"/>
  <c r="AS122" i="6"/>
  <c r="AS126" i="6"/>
  <c r="AS128" i="6"/>
  <c r="AS130" i="6"/>
  <c r="AS132" i="6"/>
  <c r="AS136" i="6"/>
  <c r="AS131" i="6"/>
  <c r="AS127" i="6"/>
  <c r="AS133" i="6"/>
  <c r="AS135" i="6"/>
  <c r="AS129" i="6"/>
  <c r="AS137" i="6"/>
  <c r="AS134" i="6"/>
  <c r="AJ134" i="6"/>
  <c r="AJ130" i="6"/>
  <c r="AJ126" i="6"/>
  <c r="AJ122" i="6"/>
  <c r="AJ137" i="6"/>
  <c r="AJ133" i="6"/>
  <c r="AJ129" i="6"/>
  <c r="AJ125" i="6"/>
  <c r="AJ120" i="6"/>
  <c r="AJ136" i="6"/>
  <c r="AJ132" i="6"/>
  <c r="AJ128" i="6"/>
  <c r="AJ124" i="6"/>
  <c r="AJ135" i="6"/>
  <c r="AJ131" i="6"/>
  <c r="AJ127" i="6"/>
  <c r="AJ123" i="6"/>
  <c r="AJ118" i="6"/>
  <c r="AJ114" i="6"/>
  <c r="AJ110" i="6"/>
  <c r="AJ106" i="6"/>
  <c r="AJ108" i="6"/>
  <c r="AJ121" i="6"/>
  <c r="AJ117" i="6"/>
  <c r="AJ113" i="6"/>
  <c r="AJ109" i="6"/>
  <c r="AJ105" i="6"/>
  <c r="AJ98" i="6"/>
  <c r="AJ90" i="6"/>
  <c r="AJ99" i="6"/>
  <c r="AJ91" i="6"/>
  <c r="AJ82" i="6"/>
  <c r="AJ112" i="6"/>
  <c r="AJ100" i="6"/>
  <c r="AJ92" i="6"/>
  <c r="AJ101" i="6"/>
  <c r="AJ93" i="6"/>
  <c r="AJ84" i="6"/>
  <c r="AJ85" i="6"/>
  <c r="AJ116" i="6"/>
  <c r="AJ119" i="6"/>
  <c r="AJ115" i="6"/>
  <c r="AJ111" i="6"/>
  <c r="AJ107" i="6"/>
  <c r="AJ103" i="6"/>
  <c r="AJ102" i="6"/>
  <c r="AJ94" i="6"/>
  <c r="AJ86" i="6"/>
  <c r="AJ95" i="6"/>
  <c r="AJ87" i="6"/>
  <c r="AJ104" i="6"/>
  <c r="AJ96" i="6"/>
  <c r="AJ88" i="6"/>
  <c r="AJ97" i="6"/>
  <c r="AJ89" i="6"/>
  <c r="AJ80" i="6"/>
  <c r="AJ154" i="6" s="1"/>
  <c r="AJ81" i="6"/>
  <c r="AJ83" i="6"/>
  <c r="AB136" i="6"/>
  <c r="AB132" i="6"/>
  <c r="AB128" i="6"/>
  <c r="AB124" i="6"/>
  <c r="AB135" i="6"/>
  <c r="AB131" i="6"/>
  <c r="AB127" i="6"/>
  <c r="AB123" i="6"/>
  <c r="AB118" i="6"/>
  <c r="AB134" i="6"/>
  <c r="AB130" i="6"/>
  <c r="AB126" i="6"/>
  <c r="AB122" i="6"/>
  <c r="AB137" i="6"/>
  <c r="AB133" i="6"/>
  <c r="AB129" i="6"/>
  <c r="AB125" i="6"/>
  <c r="AB120" i="6"/>
  <c r="AB116" i="6"/>
  <c r="AB112" i="6"/>
  <c r="AB108" i="6"/>
  <c r="AB104" i="6"/>
  <c r="AB110" i="6"/>
  <c r="AB119" i="6"/>
  <c r="AB115" i="6"/>
  <c r="AB111" i="6"/>
  <c r="AB107" i="6"/>
  <c r="AB102" i="6"/>
  <c r="AB94" i="6"/>
  <c r="AB86" i="6"/>
  <c r="AB103" i="6"/>
  <c r="AB95" i="6"/>
  <c r="AB87" i="6"/>
  <c r="AB114" i="6"/>
  <c r="AB96" i="6"/>
  <c r="AB88" i="6"/>
  <c r="AB97" i="6"/>
  <c r="AB89" i="6"/>
  <c r="AB80" i="6"/>
  <c r="AB154" i="6" s="1"/>
  <c r="AB121" i="6"/>
  <c r="AB117" i="6"/>
  <c r="AB113" i="6"/>
  <c r="AB109" i="6"/>
  <c r="AB105" i="6"/>
  <c r="AB98" i="6"/>
  <c r="AB90" i="6"/>
  <c r="AB99" i="6"/>
  <c r="AB91" i="6"/>
  <c r="AB82" i="6"/>
  <c r="AB106" i="6"/>
  <c r="AB100" i="6"/>
  <c r="AB92" i="6"/>
  <c r="AB101" i="6"/>
  <c r="AB93" i="6"/>
  <c r="AB84" i="6"/>
  <c r="AB85" i="6"/>
  <c r="AB83" i="6"/>
  <c r="AB81" i="6"/>
  <c r="R136" i="6"/>
  <c r="R120" i="6"/>
  <c r="R104" i="6"/>
  <c r="R88" i="6"/>
  <c r="R115" i="6"/>
  <c r="R99" i="6"/>
  <c r="R83" i="6"/>
  <c r="R126" i="6"/>
  <c r="R110" i="6"/>
  <c r="R94" i="6"/>
  <c r="R125" i="6"/>
  <c r="R109" i="6"/>
  <c r="R93" i="6"/>
  <c r="R132" i="6"/>
  <c r="R116" i="6"/>
  <c r="R100" i="6"/>
  <c r="R84" i="6"/>
  <c r="R127" i="6"/>
  <c r="R111" i="6"/>
  <c r="R95" i="6"/>
  <c r="R122" i="6"/>
  <c r="R106" i="6"/>
  <c r="R90" i="6"/>
  <c r="R121" i="6"/>
  <c r="R105" i="6"/>
  <c r="R89" i="6"/>
  <c r="R128" i="6"/>
  <c r="R112" i="6"/>
  <c r="R96" i="6"/>
  <c r="R80" i="6"/>
  <c r="R123" i="6"/>
  <c r="R107" i="6"/>
  <c r="R91" i="6"/>
  <c r="R134" i="6"/>
  <c r="R118" i="6"/>
  <c r="R102" i="6"/>
  <c r="R86" i="6"/>
  <c r="R133" i="6"/>
  <c r="R117" i="6"/>
  <c r="R101" i="6"/>
  <c r="R85" i="6"/>
  <c r="R124" i="6"/>
  <c r="R108" i="6"/>
  <c r="R92" i="6"/>
  <c r="R135" i="6"/>
  <c r="R119" i="6"/>
  <c r="R103" i="6"/>
  <c r="R87" i="6"/>
  <c r="R130" i="6"/>
  <c r="R114" i="6"/>
  <c r="R98" i="6"/>
  <c r="R82" i="6"/>
  <c r="R129" i="6"/>
  <c r="R113" i="6"/>
  <c r="R97" i="6"/>
  <c r="R81" i="6"/>
  <c r="AX135" i="6"/>
  <c r="AX131" i="6"/>
  <c r="AX127" i="6"/>
  <c r="AX123" i="6"/>
  <c r="AX118" i="6"/>
  <c r="AX134" i="6"/>
  <c r="AX130" i="6"/>
  <c r="AX126" i="6"/>
  <c r="AX122" i="6"/>
  <c r="AX137" i="6"/>
  <c r="AX133" i="6"/>
  <c r="AX129" i="6"/>
  <c r="AX125" i="6"/>
  <c r="AX136" i="6"/>
  <c r="AX132" i="6"/>
  <c r="AX128" i="6"/>
  <c r="AX124" i="6"/>
  <c r="AX116" i="6"/>
  <c r="AX110" i="6"/>
  <c r="AX96" i="6"/>
  <c r="AX88" i="6"/>
  <c r="AX97" i="6"/>
  <c r="AX89" i="6"/>
  <c r="AX80" i="6"/>
  <c r="AX154" i="6" s="1"/>
  <c r="AX120" i="6"/>
  <c r="AX114" i="6"/>
  <c r="AX104" i="6"/>
  <c r="AX121" i="6"/>
  <c r="AX117" i="6"/>
  <c r="AX113" i="6"/>
  <c r="AX109" i="6"/>
  <c r="AX105" i="6"/>
  <c r="AX98" i="6"/>
  <c r="AX90" i="6"/>
  <c r="AX99" i="6"/>
  <c r="AX91" i="6"/>
  <c r="AX82" i="6"/>
  <c r="AX83" i="6"/>
  <c r="AX108" i="6"/>
  <c r="AX100" i="6"/>
  <c r="AX92" i="6"/>
  <c r="AX101" i="6"/>
  <c r="AX93" i="6"/>
  <c r="AX85" i="6"/>
  <c r="AX84" i="6"/>
  <c r="AX112" i="6"/>
  <c r="AX106" i="6"/>
  <c r="AX119" i="6"/>
  <c r="AX115" i="6"/>
  <c r="AX111" i="6"/>
  <c r="AX107" i="6"/>
  <c r="AX103" i="6"/>
  <c r="AX102" i="6"/>
  <c r="AX94" i="6"/>
  <c r="AX86" i="6"/>
  <c r="AX95" i="6"/>
  <c r="AX87" i="6"/>
  <c r="AX81" i="6"/>
  <c r="Q125" i="6"/>
  <c r="Q109" i="6"/>
  <c r="Q93" i="6"/>
  <c r="Q124" i="6"/>
  <c r="Q108" i="6"/>
  <c r="Q92" i="6"/>
  <c r="Q135" i="6"/>
  <c r="Q119" i="6"/>
  <c r="Q103" i="6"/>
  <c r="Q87" i="6"/>
  <c r="Q130" i="6"/>
  <c r="Q114" i="6"/>
  <c r="Q98" i="6"/>
  <c r="Q82" i="6"/>
  <c r="Q137" i="6"/>
  <c r="Q121" i="6"/>
  <c r="Q105" i="6"/>
  <c r="Q89" i="6"/>
  <c r="Q136" i="6"/>
  <c r="Q120" i="6"/>
  <c r="Q104" i="6"/>
  <c r="Q88" i="6"/>
  <c r="Q131" i="6"/>
  <c r="Q115" i="6"/>
  <c r="Q99" i="6"/>
  <c r="Q83" i="6"/>
  <c r="Q126" i="6"/>
  <c r="Q110" i="6"/>
  <c r="Q94" i="6"/>
  <c r="Q133" i="6"/>
  <c r="Q117" i="6"/>
  <c r="Q101" i="6"/>
  <c r="Q85" i="6"/>
  <c r="Q132" i="6"/>
  <c r="Q116" i="6"/>
  <c r="Q100" i="6"/>
  <c r="Q84" i="6"/>
  <c r="Q127" i="6"/>
  <c r="Q111" i="6"/>
  <c r="Q95" i="6"/>
  <c r="Q122" i="6"/>
  <c r="Q106" i="6"/>
  <c r="Q90" i="6"/>
  <c r="Q129" i="6"/>
  <c r="Q113" i="6"/>
  <c r="Q97" i="6"/>
  <c r="Q81" i="6"/>
  <c r="Q128" i="6"/>
  <c r="Q112" i="6"/>
  <c r="Q96" i="6"/>
  <c r="Q80" i="6"/>
  <c r="Q123" i="6"/>
  <c r="Q107" i="6"/>
  <c r="Q91" i="6"/>
  <c r="Q134" i="6"/>
  <c r="Q118" i="6"/>
  <c r="Q102" i="6"/>
  <c r="Q86" i="6"/>
  <c r="BL136" i="6"/>
  <c r="BL132" i="6"/>
  <c r="BL128" i="6"/>
  <c r="BL124" i="6"/>
  <c r="BL135" i="6"/>
  <c r="BL131" i="6"/>
  <c r="BL127" i="6"/>
  <c r="BL123" i="6"/>
  <c r="BL118" i="6"/>
  <c r="BL134" i="6"/>
  <c r="BL130" i="6"/>
  <c r="BL126" i="6"/>
  <c r="BL122" i="6"/>
  <c r="BL137" i="6"/>
  <c r="BL133" i="6"/>
  <c r="BL129" i="6"/>
  <c r="BL125" i="6"/>
  <c r="BL120" i="6"/>
  <c r="BL116" i="6"/>
  <c r="BL112" i="6"/>
  <c r="BL108" i="6"/>
  <c r="BL104" i="6"/>
  <c r="BL119" i="6"/>
  <c r="BL115" i="6"/>
  <c r="BL111" i="6"/>
  <c r="BL107" i="6"/>
  <c r="BL103" i="6"/>
  <c r="BL102" i="6"/>
  <c r="BL94" i="6"/>
  <c r="BL86" i="6"/>
  <c r="BL95" i="6"/>
  <c r="BL87" i="6"/>
  <c r="BL106" i="6"/>
  <c r="BL96" i="6"/>
  <c r="BL88" i="6"/>
  <c r="BL97" i="6"/>
  <c r="BL89" i="6"/>
  <c r="BL80" i="6"/>
  <c r="BL110" i="6"/>
  <c r="BL117" i="6"/>
  <c r="BL113" i="6"/>
  <c r="BL109" i="6"/>
  <c r="BL105" i="6"/>
  <c r="BL98" i="6"/>
  <c r="BL90" i="6"/>
  <c r="BL99" i="6"/>
  <c r="BL91" i="6"/>
  <c r="BL82" i="6"/>
  <c r="BL114" i="6"/>
  <c r="BL121" i="6"/>
  <c r="BL100" i="6"/>
  <c r="BL92" i="6"/>
  <c r="BL101" i="6"/>
  <c r="BL93" i="6"/>
  <c r="BL85" i="6"/>
  <c r="BL84" i="6"/>
  <c r="BL83" i="6"/>
  <c r="BL81" i="6"/>
  <c r="BO133" i="6"/>
  <c r="BO125" i="6"/>
  <c r="BO136" i="6"/>
  <c r="BO128" i="6"/>
  <c r="BO120" i="6"/>
  <c r="BO113" i="6"/>
  <c r="BO105" i="6"/>
  <c r="BO135" i="6"/>
  <c r="BO127" i="6"/>
  <c r="BO130" i="6"/>
  <c r="BO122" i="6"/>
  <c r="BO115" i="6"/>
  <c r="BO107" i="6"/>
  <c r="BO137" i="6"/>
  <c r="BO129" i="6"/>
  <c r="BO121" i="6"/>
  <c r="BO132" i="6"/>
  <c r="BO124" i="6"/>
  <c r="BO131" i="6"/>
  <c r="BO123" i="6"/>
  <c r="BO134" i="6"/>
  <c r="BO126" i="6"/>
  <c r="BO118" i="6"/>
  <c r="BO119" i="6"/>
  <c r="BO111" i="6"/>
  <c r="BO103" i="6"/>
  <c r="BO114" i="6"/>
  <c r="BO106" i="6"/>
  <c r="BO109" i="6"/>
  <c r="BO104" i="6"/>
  <c r="BO100" i="6"/>
  <c r="BO99" i="6"/>
  <c r="BO91" i="6"/>
  <c r="BO94" i="6"/>
  <c r="BO86" i="6"/>
  <c r="BO117" i="6"/>
  <c r="BO110" i="6"/>
  <c r="BO101" i="6"/>
  <c r="BO93" i="6"/>
  <c r="BO85" i="6"/>
  <c r="BO96" i="6"/>
  <c r="BO88" i="6"/>
  <c r="BO116" i="6"/>
  <c r="BO102" i="6"/>
  <c r="BO95" i="6"/>
  <c r="BO87" i="6"/>
  <c r="BO98" i="6"/>
  <c r="BO90" i="6"/>
  <c r="BO112" i="6"/>
  <c r="BO108" i="6"/>
  <c r="BO97" i="6"/>
  <c r="BO89" i="6"/>
  <c r="BO92" i="6"/>
  <c r="BO84" i="6"/>
  <c r="BO82" i="6"/>
  <c r="BO80" i="6"/>
  <c r="BO154" i="6" s="1"/>
  <c r="BO83" i="6"/>
  <c r="BO81" i="6"/>
  <c r="BS125" i="6"/>
  <c r="BS109" i="6"/>
  <c r="BS93" i="6"/>
  <c r="BS108" i="6"/>
  <c r="BS92" i="6"/>
  <c r="BS137" i="6"/>
  <c r="BS121" i="6"/>
  <c r="BS105" i="6"/>
  <c r="BS89" i="6"/>
  <c r="BS136" i="6"/>
  <c r="BS120" i="6"/>
  <c r="BS104" i="6"/>
  <c r="BS88" i="6"/>
  <c r="BS133" i="6"/>
  <c r="BS117" i="6"/>
  <c r="BS101" i="6"/>
  <c r="BS85" i="6"/>
  <c r="BS129" i="6"/>
  <c r="BS113" i="6"/>
  <c r="BS97" i="6"/>
  <c r="BS81" i="6"/>
  <c r="BS128" i="6"/>
  <c r="BS112" i="6"/>
  <c r="BS96" i="6"/>
  <c r="BS80" i="6"/>
  <c r="BS127" i="6"/>
  <c r="BS111" i="6"/>
  <c r="BS95" i="6"/>
  <c r="BS130" i="6"/>
  <c r="BS114" i="6"/>
  <c r="BS98" i="6"/>
  <c r="BS82" i="6"/>
  <c r="BS124" i="6"/>
  <c r="BS131" i="6"/>
  <c r="BS107" i="6"/>
  <c r="BS87" i="6"/>
  <c r="BS119" i="6"/>
  <c r="BS86" i="6"/>
  <c r="BS116" i="6"/>
  <c r="BS123" i="6"/>
  <c r="BS103" i="6"/>
  <c r="BS83" i="6"/>
  <c r="BS134" i="6"/>
  <c r="BS110" i="6"/>
  <c r="BS90" i="6"/>
  <c r="BS99" i="6"/>
  <c r="BS106" i="6"/>
  <c r="BS132" i="6"/>
  <c r="BS84" i="6"/>
  <c r="BS135" i="6"/>
  <c r="BS115" i="6"/>
  <c r="BS91" i="6"/>
  <c r="BS122" i="6"/>
  <c r="BS102" i="6"/>
  <c r="BS118" i="6"/>
  <c r="BS94" i="6"/>
  <c r="BS100" i="6"/>
  <c r="BS126" i="6"/>
  <c r="U136" i="6"/>
  <c r="U132" i="6"/>
  <c r="U128" i="6"/>
  <c r="U124" i="6"/>
  <c r="U119" i="6"/>
  <c r="U135" i="6"/>
  <c r="U131" i="6"/>
  <c r="U127" i="6"/>
  <c r="U123" i="6"/>
  <c r="U134" i="6"/>
  <c r="U130" i="6"/>
  <c r="U126" i="6"/>
  <c r="U137" i="6"/>
  <c r="U133" i="6"/>
  <c r="U129" i="6"/>
  <c r="U125" i="6"/>
  <c r="U121" i="6"/>
  <c r="U113" i="6"/>
  <c r="U107" i="6"/>
  <c r="U99" i="6"/>
  <c r="U91" i="6"/>
  <c r="U100" i="6"/>
  <c r="U92" i="6"/>
  <c r="U83" i="6"/>
  <c r="U117" i="6"/>
  <c r="U111" i="6"/>
  <c r="U118" i="6"/>
  <c r="U114" i="6"/>
  <c r="U110" i="6"/>
  <c r="U106" i="6"/>
  <c r="U101" i="6"/>
  <c r="U93" i="6"/>
  <c r="U102" i="6"/>
  <c r="U94" i="6"/>
  <c r="U86" i="6"/>
  <c r="U85" i="6"/>
  <c r="U115" i="6"/>
  <c r="U105" i="6"/>
  <c r="U122" i="6"/>
  <c r="U95" i="6"/>
  <c r="U87" i="6"/>
  <c r="U96" i="6"/>
  <c r="U88" i="6"/>
  <c r="U109" i="6"/>
  <c r="U103" i="6"/>
  <c r="U120" i="6"/>
  <c r="U116" i="6"/>
  <c r="U112" i="6"/>
  <c r="U108" i="6"/>
  <c r="U104" i="6"/>
  <c r="U97" i="6"/>
  <c r="U89" i="6"/>
  <c r="U98" i="6"/>
  <c r="U90" i="6"/>
  <c r="U81" i="6"/>
  <c r="U82" i="6"/>
  <c r="U84" i="6"/>
  <c r="U80" i="6"/>
  <c r="U154" i="6" s="1"/>
  <c r="AD134" i="6"/>
  <c r="AD130" i="6"/>
  <c r="AD126" i="6"/>
  <c r="AD121" i="6"/>
  <c r="AD137" i="6"/>
  <c r="AD133" i="6"/>
  <c r="AD129" i="6"/>
  <c r="AD125" i="6"/>
  <c r="AD136" i="6"/>
  <c r="AD132" i="6"/>
  <c r="AD128" i="6"/>
  <c r="AD135" i="6"/>
  <c r="AD131" i="6"/>
  <c r="AD127" i="6"/>
  <c r="AD123" i="6"/>
  <c r="AD124" i="6"/>
  <c r="AD119" i="6"/>
  <c r="AD111" i="6"/>
  <c r="AD105" i="6"/>
  <c r="AD95" i="6"/>
  <c r="AD87" i="6"/>
  <c r="AD96" i="6"/>
  <c r="AD88" i="6"/>
  <c r="AD115" i="6"/>
  <c r="AD109" i="6"/>
  <c r="AD122" i="6"/>
  <c r="AD120" i="6"/>
  <c r="AD116" i="6"/>
  <c r="AD112" i="6"/>
  <c r="AD108" i="6"/>
  <c r="AD104" i="6"/>
  <c r="AD97" i="6"/>
  <c r="AD89" i="6"/>
  <c r="AD98" i="6"/>
  <c r="AD90" i="6"/>
  <c r="AD81" i="6"/>
  <c r="AD82" i="6"/>
  <c r="AD113" i="6"/>
  <c r="AD103" i="6"/>
  <c r="AD99" i="6"/>
  <c r="AD91" i="6"/>
  <c r="AD100" i="6"/>
  <c r="AD92" i="6"/>
  <c r="AD83" i="6"/>
  <c r="AD117" i="6"/>
  <c r="AD107" i="6"/>
  <c r="AD118" i="6"/>
  <c r="AD114" i="6"/>
  <c r="AD110" i="6"/>
  <c r="AD106" i="6"/>
  <c r="AD101" i="6"/>
  <c r="AD93" i="6"/>
  <c r="AD85" i="6"/>
  <c r="AD102" i="6"/>
  <c r="AD94" i="6"/>
  <c r="AD86" i="6"/>
  <c r="AD84" i="6"/>
  <c r="AD80" i="6"/>
  <c r="B124" i="6"/>
  <c r="B119" i="6"/>
  <c r="B106" i="6"/>
  <c r="B82" i="6"/>
  <c r="B133" i="6"/>
  <c r="B117" i="6"/>
  <c r="B101" i="6"/>
  <c r="B85" i="6"/>
  <c r="B108" i="6"/>
  <c r="B84" i="6"/>
  <c r="B116" i="6"/>
  <c r="B115" i="6"/>
  <c r="B134" i="6"/>
  <c r="B98" i="6"/>
  <c r="B112" i="6"/>
  <c r="B111" i="6"/>
  <c r="B130" i="6"/>
  <c r="B102" i="6"/>
  <c r="B129" i="6"/>
  <c r="B113" i="6"/>
  <c r="B97" i="6"/>
  <c r="B81" i="6"/>
  <c r="B100" i="6"/>
  <c r="B80" i="6"/>
  <c r="B123" i="6"/>
  <c r="B96" i="6"/>
  <c r="B103" i="6"/>
  <c r="B126" i="6"/>
  <c r="B86" i="6"/>
  <c r="B104" i="6"/>
  <c r="B99" i="6"/>
  <c r="B122" i="6"/>
  <c r="B94" i="6"/>
  <c r="B125" i="6"/>
  <c r="B109" i="6"/>
  <c r="B93" i="6"/>
  <c r="B132" i="6"/>
  <c r="B92" i="6"/>
  <c r="B107" i="6"/>
  <c r="B135" i="6"/>
  <c r="B95" i="6"/>
  <c r="B118" i="6"/>
  <c r="B131" i="6"/>
  <c r="B91" i="6"/>
  <c r="B114" i="6"/>
  <c r="B90" i="6"/>
  <c r="B137" i="6"/>
  <c r="B121" i="6"/>
  <c r="B105" i="6"/>
  <c r="B89" i="6"/>
  <c r="B120" i="6"/>
  <c r="B88" i="6"/>
  <c r="B136" i="6"/>
  <c r="B83" i="6"/>
  <c r="B128" i="6"/>
  <c r="B127" i="6"/>
  <c r="B87" i="6"/>
  <c r="B110" i="6"/>
  <c r="BS79" i="6"/>
  <c r="U79" i="6"/>
  <c r="BR79" i="6"/>
  <c r="BU76" i="6"/>
  <c r="BK79" i="6"/>
  <c r="BO77" i="6"/>
  <c r="BM76" i="6"/>
  <c r="BV151" i="6"/>
  <c r="BC79" i="6"/>
  <c r="BJ77" i="6"/>
  <c r="BI76" i="6"/>
  <c r="AW79" i="6"/>
  <c r="BF77" i="6"/>
  <c r="BB77" i="6"/>
  <c r="BU79" i="6"/>
  <c r="BM79" i="6"/>
  <c r="BI79" i="6"/>
  <c r="BE79" i="6"/>
  <c r="AZ79" i="6"/>
  <c r="AU79" i="6"/>
  <c r="AS79" i="6"/>
  <c r="AN79" i="6"/>
  <c r="AJ79" i="6"/>
  <c r="AF79" i="6"/>
  <c r="AB79" i="6"/>
  <c r="W79" i="6"/>
  <c r="R79" i="6"/>
  <c r="BS77" i="6"/>
  <c r="BL77" i="6"/>
  <c r="BD77" i="6"/>
  <c r="AX77" i="6"/>
  <c r="AT77" i="6"/>
  <c r="AR77" i="6"/>
  <c r="AM77" i="6"/>
  <c r="AI77" i="6"/>
  <c r="AE77" i="6"/>
  <c r="Z77" i="6"/>
  <c r="U77" i="6"/>
  <c r="Q77" i="6"/>
  <c r="BR76" i="6"/>
  <c r="BK76" i="6"/>
  <c r="BC76" i="6"/>
  <c r="AW76" i="6"/>
  <c r="AP76" i="6"/>
  <c r="AL76" i="6"/>
  <c r="AH76" i="6"/>
  <c r="AD76" i="6"/>
  <c r="Y76" i="6"/>
  <c r="T76" i="6"/>
  <c r="P153" i="6"/>
  <c r="BS153" i="6"/>
  <c r="BL153" i="6"/>
  <c r="BD153" i="6"/>
  <c r="AX153" i="6"/>
  <c r="AT153" i="6"/>
  <c r="AR153" i="6"/>
  <c r="AM153" i="6"/>
  <c r="AI153" i="6"/>
  <c r="AE153" i="6"/>
  <c r="Z153" i="6"/>
  <c r="U153" i="6"/>
  <c r="Q153" i="6"/>
  <c r="BR151" i="6"/>
  <c r="BK151" i="6"/>
  <c r="BC151" i="6"/>
  <c r="AW151" i="6"/>
  <c r="AP151" i="6"/>
  <c r="AL151" i="6"/>
  <c r="AH151" i="6"/>
  <c r="AD151" i="6"/>
  <c r="Y151" i="6"/>
  <c r="T151" i="6"/>
  <c r="BV150" i="6"/>
  <c r="BO150" i="6"/>
  <c r="BJ150" i="6"/>
  <c r="BF150" i="6"/>
  <c r="BB150" i="6"/>
  <c r="AV150" i="6"/>
  <c r="AO150" i="6"/>
  <c r="AK150" i="6"/>
  <c r="AG150" i="6"/>
  <c r="AC150" i="6"/>
  <c r="X150" i="6"/>
  <c r="S150" i="6"/>
  <c r="P151" i="6"/>
  <c r="AP153" i="6"/>
  <c r="AL153" i="6"/>
  <c r="AH153" i="6"/>
  <c r="AD153" i="6"/>
  <c r="Y153" i="6"/>
  <c r="T153" i="6"/>
  <c r="AV151" i="6"/>
  <c r="AO151" i="6"/>
  <c r="AK151" i="6"/>
  <c r="AG151" i="6"/>
  <c r="AC151" i="6"/>
  <c r="X151" i="6"/>
  <c r="S151" i="6"/>
  <c r="BE150" i="6"/>
  <c r="AZ150" i="6"/>
  <c r="AU150" i="6"/>
  <c r="AS150" i="6"/>
  <c r="AN150" i="6"/>
  <c r="AJ150" i="6"/>
  <c r="AF150" i="6"/>
  <c r="AB150" i="6"/>
  <c r="W150" i="6"/>
  <c r="R150" i="6"/>
  <c r="BV153" i="6"/>
  <c r="BO153" i="6"/>
  <c r="BJ153" i="6"/>
  <c r="BF153" i="6"/>
  <c r="BB153" i="6"/>
  <c r="AV153" i="6"/>
  <c r="AO153" i="6"/>
  <c r="AK153" i="6"/>
  <c r="AG153" i="6"/>
  <c r="AC153" i="6"/>
  <c r="X153" i="6"/>
  <c r="S153" i="6"/>
  <c r="BU151" i="6"/>
  <c r="BM151" i="6"/>
  <c r="BI151" i="6"/>
  <c r="BE151" i="6"/>
  <c r="AZ151" i="6"/>
  <c r="AU151" i="6"/>
  <c r="AS151" i="6"/>
  <c r="AN151" i="6"/>
  <c r="AJ151" i="6"/>
  <c r="AF151" i="6"/>
  <c r="AB151" i="6"/>
  <c r="W151" i="6"/>
  <c r="R151" i="6"/>
  <c r="BS150" i="6"/>
  <c r="BL150" i="6"/>
  <c r="BD150" i="6"/>
  <c r="AX150" i="6"/>
  <c r="AT150" i="6"/>
  <c r="AR150" i="6"/>
  <c r="AM150" i="6"/>
  <c r="AI150" i="6"/>
  <c r="AE150" i="6"/>
  <c r="Z150" i="6"/>
  <c r="U150" i="6"/>
  <c r="Q150" i="6"/>
  <c r="O151" i="6"/>
  <c r="O153" i="6"/>
  <c r="O150" i="6"/>
  <c r="A77" i="6"/>
  <c r="A79" i="6"/>
  <c r="A76" i="6"/>
  <c r="O10" i="6"/>
  <c r="O77" i="6" s="1"/>
  <c r="O12" i="6"/>
  <c r="O79" i="6" s="1"/>
  <c r="O9" i="6"/>
  <c r="O76" i="6" s="1"/>
  <c r="G77" i="6"/>
  <c r="I77" i="6"/>
  <c r="I76" i="6"/>
  <c r="H77" i="6"/>
  <c r="H76" i="6"/>
  <c r="G76" i="6"/>
  <c r="F77" i="6"/>
  <c r="F76" i="6"/>
  <c r="E77" i="6"/>
  <c r="E76" i="6"/>
  <c r="C79" i="6"/>
  <c r="C77" i="6"/>
  <c r="C76" i="6"/>
  <c r="B138" i="6"/>
  <c r="B139" i="6"/>
  <c r="V215" i="6" l="1"/>
  <c r="BT215" i="6"/>
  <c r="AA206" i="6"/>
  <c r="BM197" i="6"/>
  <c r="BQ211" i="6"/>
  <c r="BQ185" i="6"/>
  <c r="AA211" i="6"/>
  <c r="AA205" i="6"/>
  <c r="BQ197" i="6"/>
  <c r="BQ164" i="6"/>
  <c r="AA203" i="6"/>
  <c r="AA210" i="6"/>
  <c r="AA208" i="6"/>
  <c r="BQ210" i="6"/>
  <c r="BQ203" i="6"/>
  <c r="BQ184" i="6"/>
  <c r="BQ176" i="6"/>
  <c r="AA202" i="6"/>
  <c r="AA207" i="6"/>
  <c r="BQ167" i="6"/>
  <c r="BQ207" i="6"/>
  <c r="BQ202" i="6"/>
  <c r="BQ157" i="6"/>
  <c r="AA209" i="6"/>
  <c r="AA204" i="6"/>
  <c r="AA201" i="6"/>
  <c r="AA215" i="6" s="1"/>
  <c r="E79" i="6"/>
  <c r="H79" i="6"/>
  <c r="AP164" i="6"/>
  <c r="Z192" i="6"/>
  <c r="AP196" i="6"/>
  <c r="AP204" i="6"/>
  <c r="AJ200" i="6"/>
  <c r="AP162" i="6"/>
  <c r="Z163" i="6"/>
  <c r="Z166" i="6"/>
  <c r="AJ183" i="6"/>
  <c r="AJ189" i="6"/>
  <c r="AP186" i="6"/>
  <c r="Z187" i="6"/>
  <c r="Z193" i="6"/>
  <c r="Z190" i="6"/>
  <c r="AJ191" i="6"/>
  <c r="Z164" i="6"/>
  <c r="AX192" i="6"/>
  <c r="AJ196" i="6"/>
  <c r="Z204" i="6"/>
  <c r="AX200" i="6"/>
  <c r="AX162" i="6"/>
  <c r="AP163" i="6"/>
  <c r="AJ166" i="6"/>
  <c r="Z183" i="6"/>
  <c r="AP189" i="6"/>
  <c r="AX186" i="6"/>
  <c r="AP187" i="6"/>
  <c r="AJ193" i="6"/>
  <c r="AJ190" i="6"/>
  <c r="Z191" i="6"/>
  <c r="AX164" i="6"/>
  <c r="AJ192" i="6"/>
  <c r="Z196" i="6"/>
  <c r="AX204" i="6"/>
  <c r="AP200" i="6"/>
  <c r="Z162" i="6"/>
  <c r="AX163" i="6"/>
  <c r="AP166" i="6"/>
  <c r="AP183" i="6"/>
  <c r="AX189" i="6"/>
  <c r="Z186" i="6"/>
  <c r="AX187" i="6"/>
  <c r="AP193" i="6"/>
  <c r="AP190" i="6"/>
  <c r="AP191" i="6"/>
  <c r="AJ164" i="6"/>
  <c r="AP192" i="6"/>
  <c r="AX196" i="6"/>
  <c r="AJ204" i="6"/>
  <c r="Z200" i="6"/>
  <c r="AJ162" i="6"/>
  <c r="AJ163" i="6"/>
  <c r="AX166" i="6"/>
  <c r="AX183" i="6"/>
  <c r="Z189" i="6"/>
  <c r="AJ186" i="6"/>
  <c r="AJ187" i="6"/>
  <c r="AX193" i="6"/>
  <c r="AX190" i="6"/>
  <c r="AX191" i="6"/>
  <c r="AP188" i="6"/>
  <c r="Z169" i="6"/>
  <c r="Z185" i="6"/>
  <c r="Z201" i="6"/>
  <c r="AJ165" i="6"/>
  <c r="AP178" i="6"/>
  <c r="Z179" i="6"/>
  <c r="Z182" i="6"/>
  <c r="AJ199" i="6"/>
  <c r="AJ205" i="6"/>
  <c r="AP202" i="6"/>
  <c r="Z203" i="6"/>
  <c r="Z209" i="6"/>
  <c r="Z206" i="6"/>
  <c r="AJ207" i="6"/>
  <c r="F79" i="6"/>
  <c r="AE155" i="6"/>
  <c r="AN155" i="6"/>
  <c r="AU158" i="6"/>
  <c r="AE158" i="6"/>
  <c r="AN172" i="6"/>
  <c r="AE191" i="6"/>
  <c r="AU191" i="6"/>
  <c r="AN191" i="6"/>
  <c r="AE200" i="6"/>
  <c r="AE211" i="6"/>
  <c r="AN211" i="6"/>
  <c r="AU189" i="6"/>
  <c r="AN198" i="6"/>
  <c r="AE167" i="6"/>
  <c r="AU161" i="6"/>
  <c r="AN168" i="6"/>
  <c r="AU168" i="6"/>
  <c r="AN171" i="6"/>
  <c r="AN165" i="6"/>
  <c r="AU196" i="6"/>
  <c r="AN207" i="6"/>
  <c r="AE163" i="6"/>
  <c r="AN205" i="6"/>
  <c r="AU160" i="6"/>
  <c r="AE160" i="6"/>
  <c r="AE183" i="6"/>
  <c r="AN177" i="6"/>
  <c r="AN170" i="6"/>
  <c r="AU192" i="6"/>
  <c r="AN158" i="6"/>
  <c r="AU169" i="6"/>
  <c r="AN178" i="6"/>
  <c r="AU200" i="6"/>
  <c r="AU211" i="6"/>
  <c r="AU198" i="6"/>
  <c r="AU167" i="6"/>
  <c r="AN161" i="6"/>
  <c r="AE165" i="6"/>
  <c r="AN174" i="6"/>
  <c r="AE196" i="6"/>
  <c r="AE185" i="6"/>
  <c r="AN185" i="6"/>
  <c r="AU164" i="6"/>
  <c r="AU205" i="6"/>
  <c r="AU183" i="6"/>
  <c r="AN192" i="6"/>
  <c r="AN188" i="6"/>
  <c r="AU188" i="6"/>
  <c r="AE169" i="6"/>
  <c r="AN200" i="6"/>
  <c r="AE198" i="6"/>
  <c r="AN167" i="6"/>
  <c r="AE168" i="6"/>
  <c r="AU171" i="6"/>
  <c r="AU165" i="6"/>
  <c r="AE174" i="6"/>
  <c r="AU207" i="6"/>
  <c r="AU185" i="6"/>
  <c r="AU194" i="6"/>
  <c r="AN194" i="6"/>
  <c r="AU163" i="6"/>
  <c r="AE164" i="6"/>
  <c r="AE205" i="6"/>
  <c r="AU170" i="6"/>
  <c r="AU155" i="6"/>
  <c r="AE188" i="6"/>
  <c r="AE172" i="6"/>
  <c r="AU172" i="6"/>
  <c r="AN169" i="6"/>
  <c r="AU178" i="6"/>
  <c r="AE178" i="6"/>
  <c r="AE189" i="6"/>
  <c r="AN189" i="6"/>
  <c r="AE161" i="6"/>
  <c r="AE171" i="6"/>
  <c r="AU174" i="6"/>
  <c r="AN196" i="6"/>
  <c r="AE207" i="6"/>
  <c r="AE194" i="6"/>
  <c r="AN163" i="6"/>
  <c r="AN164" i="6"/>
  <c r="AN160" i="6"/>
  <c r="AN183" i="6"/>
  <c r="AE177" i="6"/>
  <c r="AU177" i="6"/>
  <c r="AE170" i="6"/>
  <c r="AE192" i="6"/>
  <c r="BV156" i="6"/>
  <c r="AZ156" i="6"/>
  <c r="AG156" i="6"/>
  <c r="AQ164" i="6"/>
  <c r="AY164" i="6"/>
  <c r="AG164" i="6"/>
  <c r="AQ168" i="6"/>
  <c r="AZ168" i="6"/>
  <c r="AK168" i="6"/>
  <c r="AK196" i="6"/>
  <c r="BG196" i="6"/>
  <c r="BO192" i="6"/>
  <c r="BN192" i="6"/>
  <c r="U192" i="6"/>
  <c r="AY189" i="6"/>
  <c r="AB189" i="6"/>
  <c r="AQ189" i="6"/>
  <c r="AB190" i="6"/>
  <c r="BG190" i="6"/>
  <c r="BV190" i="6"/>
  <c r="AQ191" i="6"/>
  <c r="BN191" i="6"/>
  <c r="BO194" i="6"/>
  <c r="BG194" i="6"/>
  <c r="U194" i="6"/>
  <c r="AY195" i="6"/>
  <c r="BO195" i="6"/>
  <c r="AZ195" i="6"/>
  <c r="AG197" i="6"/>
  <c r="AB197" i="6"/>
  <c r="BV197" i="6"/>
  <c r="U167" i="6"/>
  <c r="AY167" i="6"/>
  <c r="AB167" i="6"/>
  <c r="BN185" i="6"/>
  <c r="BV185" i="6"/>
  <c r="AB186" i="6"/>
  <c r="U186" i="6"/>
  <c r="AK186" i="6"/>
  <c r="BN187" i="6"/>
  <c r="AK187" i="6"/>
  <c r="U187" i="6"/>
  <c r="BQ188" i="6"/>
  <c r="BQ200" i="6"/>
  <c r="AG180" i="6"/>
  <c r="AQ180" i="6"/>
  <c r="AK180" i="6"/>
  <c r="BO184" i="6"/>
  <c r="AG184" i="6"/>
  <c r="BV184" i="6"/>
  <c r="BO188" i="6"/>
  <c r="BN188" i="6"/>
  <c r="BG193" i="6"/>
  <c r="AK193" i="6"/>
  <c r="AZ193" i="6"/>
  <c r="AB208" i="6"/>
  <c r="AZ208" i="6"/>
  <c r="AG208" i="6"/>
  <c r="AG205" i="6"/>
  <c r="U205" i="6"/>
  <c r="BO205" i="6"/>
  <c r="AZ206" i="6"/>
  <c r="AG206" i="6"/>
  <c r="AZ207" i="6"/>
  <c r="BN207" i="6"/>
  <c r="AB207" i="6"/>
  <c r="BO210" i="6"/>
  <c r="AY210" i="6"/>
  <c r="AG210" i="6"/>
  <c r="AY211" i="6"/>
  <c r="AG211" i="6"/>
  <c r="BV211" i="6"/>
  <c r="AQ166" i="6"/>
  <c r="AZ166" i="6"/>
  <c r="AY166" i="6"/>
  <c r="BN183" i="6"/>
  <c r="U183" i="6"/>
  <c r="BG201" i="6"/>
  <c r="U201" i="6"/>
  <c r="BN201" i="6"/>
  <c r="AQ202" i="6"/>
  <c r="AZ202" i="6"/>
  <c r="BN202" i="6"/>
  <c r="AG203" i="6"/>
  <c r="U203" i="6"/>
  <c r="BV203" i="6"/>
  <c r="U156" i="6"/>
  <c r="AY156" i="6"/>
  <c r="U164" i="6"/>
  <c r="BV164" i="6"/>
  <c r="AG168" i="6"/>
  <c r="BG168" i="6"/>
  <c r="BO196" i="6"/>
  <c r="AZ196" i="6"/>
  <c r="BN196" i="6"/>
  <c r="AQ192" i="6"/>
  <c r="AY192" i="6"/>
  <c r="AG192" i="6"/>
  <c r="AG189" i="6"/>
  <c r="BO189" i="6"/>
  <c r="U189" i="6"/>
  <c r="U190" i="6"/>
  <c r="AY190" i="6"/>
  <c r="BG191" i="6"/>
  <c r="AZ191" i="6"/>
  <c r="AK191" i="6"/>
  <c r="AQ194" i="6"/>
  <c r="AY194" i="6"/>
  <c r="BN194" i="6"/>
  <c r="AG195" i="6"/>
  <c r="AK195" i="6"/>
  <c r="BV195" i="6"/>
  <c r="AK197" i="6"/>
  <c r="BN197" i="6"/>
  <c r="AG167" i="6"/>
  <c r="AQ167" i="6"/>
  <c r="AG185" i="6"/>
  <c r="AQ185" i="6"/>
  <c r="AY185" i="6"/>
  <c r="AQ186" i="6"/>
  <c r="AY186" i="6"/>
  <c r="AG186" i="6"/>
  <c r="BG187" i="6"/>
  <c r="AZ187" i="6"/>
  <c r="BV187" i="6"/>
  <c r="BQ209" i="6"/>
  <c r="BQ177" i="6"/>
  <c r="BQ159" i="6"/>
  <c r="BO180" i="6"/>
  <c r="BN180" i="6"/>
  <c r="BV180" i="6"/>
  <c r="AK184" i="6"/>
  <c r="AB184" i="6"/>
  <c r="AB188" i="6"/>
  <c r="U188" i="6"/>
  <c r="AY188" i="6"/>
  <c r="AY193" i="6"/>
  <c r="BV193" i="6"/>
  <c r="AB193" i="6"/>
  <c r="AQ208" i="6"/>
  <c r="AY208" i="6"/>
  <c r="BV208" i="6"/>
  <c r="AQ205" i="6"/>
  <c r="AB205" i="6"/>
  <c r="BO206" i="6"/>
  <c r="BG206" i="6"/>
  <c r="BN206" i="6"/>
  <c r="BG207" i="6"/>
  <c r="AG207" i="6"/>
  <c r="AK207" i="6"/>
  <c r="AQ210" i="6"/>
  <c r="U210" i="6"/>
  <c r="BV210" i="6"/>
  <c r="AZ211" i="6"/>
  <c r="BO211" i="6"/>
  <c r="BN166" i="6"/>
  <c r="AG166" i="6"/>
  <c r="AZ183" i="6"/>
  <c r="AB183" i="6"/>
  <c r="AK183" i="6"/>
  <c r="AY201" i="6"/>
  <c r="AK201" i="6"/>
  <c r="BV201" i="6"/>
  <c r="AY202" i="6"/>
  <c r="BG202" i="6"/>
  <c r="BV202" i="6"/>
  <c r="AQ203" i="6"/>
  <c r="AK203" i="6"/>
  <c r="AB156" i="6"/>
  <c r="BG156" i="6"/>
  <c r="BN156" i="6"/>
  <c r="BO164" i="6"/>
  <c r="BG164" i="6"/>
  <c r="AK164" i="6"/>
  <c r="AB168" i="6"/>
  <c r="BN168" i="6"/>
  <c r="U168" i="6"/>
  <c r="AQ196" i="6"/>
  <c r="AB196" i="6"/>
  <c r="AY196" i="6"/>
  <c r="BG192" i="6"/>
  <c r="AZ192" i="6"/>
  <c r="BV192" i="6"/>
  <c r="AK189" i="6"/>
  <c r="BV189" i="6"/>
  <c r="BO190" i="6"/>
  <c r="AG190" i="6"/>
  <c r="AZ190" i="6"/>
  <c r="AY191" i="6"/>
  <c r="BO191" i="6"/>
  <c r="U191" i="6"/>
  <c r="AG194" i="6"/>
  <c r="AZ194" i="6"/>
  <c r="BV194" i="6"/>
  <c r="BN195" i="6"/>
  <c r="AQ195" i="6"/>
  <c r="BG197" i="6"/>
  <c r="AQ197" i="6"/>
  <c r="BO197" i="6"/>
  <c r="AZ167" i="6"/>
  <c r="BN167" i="6"/>
  <c r="BO167" i="6"/>
  <c r="U185" i="6"/>
  <c r="BG185" i="6"/>
  <c r="AB185" i="6"/>
  <c r="AZ186" i="6"/>
  <c r="BO186" i="6"/>
  <c r="BV186" i="6"/>
  <c r="AY187" i="6"/>
  <c r="AB187" i="6"/>
  <c r="BQ172" i="6"/>
  <c r="BQ155" i="6"/>
  <c r="BQ163" i="6"/>
  <c r="BQ166" i="6"/>
  <c r="U180" i="6"/>
  <c r="AY180" i="6"/>
  <c r="BN184" i="6"/>
  <c r="AQ184" i="6"/>
  <c r="U184" i="6"/>
  <c r="AZ188" i="6"/>
  <c r="BG188" i="6"/>
  <c r="AK188" i="6"/>
  <c r="AG193" i="6"/>
  <c r="BN193" i="6"/>
  <c r="BO193" i="6"/>
  <c r="U208" i="6"/>
  <c r="BN208" i="6"/>
  <c r="BG205" i="6"/>
  <c r="AK205" i="6"/>
  <c r="BV205" i="6"/>
  <c r="AQ206" i="6"/>
  <c r="AK206" i="6"/>
  <c r="AY206" i="6"/>
  <c r="U207" i="6"/>
  <c r="BO207" i="6"/>
  <c r="BV207" i="6"/>
  <c r="BN210" i="6"/>
  <c r="AK210" i="6"/>
  <c r="BN211" i="6"/>
  <c r="AK211" i="6"/>
  <c r="AQ211" i="6"/>
  <c r="AB166" i="6"/>
  <c r="BG166" i="6"/>
  <c r="BV166" i="6"/>
  <c r="AG183" i="6"/>
  <c r="AQ183" i="6"/>
  <c r="BO183" i="6"/>
  <c r="AG201" i="6"/>
  <c r="AZ201" i="6"/>
  <c r="AB201" i="6"/>
  <c r="AB202" i="6"/>
  <c r="U202" i="6"/>
  <c r="BG203" i="6"/>
  <c r="BN203" i="6"/>
  <c r="AB203" i="6"/>
  <c r="AQ156" i="6"/>
  <c r="BO156" i="6"/>
  <c r="AK156" i="6"/>
  <c r="AB164" i="6"/>
  <c r="AZ164" i="6"/>
  <c r="BN164" i="6"/>
  <c r="BO168" i="6"/>
  <c r="BV168" i="6"/>
  <c r="AY168" i="6"/>
  <c r="AG196" i="6"/>
  <c r="U196" i="6"/>
  <c r="BV196" i="6"/>
  <c r="AB192" i="6"/>
  <c r="AK192" i="6"/>
  <c r="BG189" i="6"/>
  <c r="BN189" i="6"/>
  <c r="AZ189" i="6"/>
  <c r="AQ190" i="6"/>
  <c r="BN190" i="6"/>
  <c r="AK190" i="6"/>
  <c r="AG191" i="6"/>
  <c r="AB191" i="6"/>
  <c r="BV191" i="6"/>
  <c r="AB194" i="6"/>
  <c r="AK194" i="6"/>
  <c r="BG195" i="6"/>
  <c r="U195" i="6"/>
  <c r="AB195" i="6"/>
  <c r="AY197" i="6"/>
  <c r="U197" i="6"/>
  <c r="AZ197" i="6"/>
  <c r="AK167" i="6"/>
  <c r="BG167" i="6"/>
  <c r="BV167" i="6"/>
  <c r="AK185" i="6"/>
  <c r="AZ185" i="6"/>
  <c r="BO185" i="6"/>
  <c r="BG186" i="6"/>
  <c r="BN186" i="6"/>
  <c r="AG187" i="6"/>
  <c r="BO187" i="6"/>
  <c r="AQ187" i="6"/>
  <c r="BQ196" i="6"/>
  <c r="BQ160" i="6"/>
  <c r="BQ205" i="6"/>
  <c r="BQ162" i="6"/>
  <c r="BQ183" i="6"/>
  <c r="AZ180" i="6"/>
  <c r="BG180" i="6"/>
  <c r="AB180" i="6"/>
  <c r="AY184" i="6"/>
  <c r="AZ184" i="6"/>
  <c r="BG184" i="6"/>
  <c r="AG188" i="6"/>
  <c r="AQ188" i="6"/>
  <c r="BV188" i="6"/>
  <c r="U193" i="6"/>
  <c r="AQ193" i="6"/>
  <c r="BO208" i="6"/>
  <c r="BG208" i="6"/>
  <c r="AK208" i="6"/>
  <c r="AY205" i="6"/>
  <c r="AZ205" i="6"/>
  <c r="BN205" i="6"/>
  <c r="AB206" i="6"/>
  <c r="U206" i="6"/>
  <c r="BV206" i="6"/>
  <c r="AY207" i="6"/>
  <c r="AQ207" i="6"/>
  <c r="AB210" i="6"/>
  <c r="AZ210" i="6"/>
  <c r="BG210" i="6"/>
  <c r="BG211" i="6"/>
  <c r="U211" i="6"/>
  <c r="AB211" i="6"/>
  <c r="BO166" i="6"/>
  <c r="AK166" i="6"/>
  <c r="U166" i="6"/>
  <c r="BG183" i="6"/>
  <c r="AY183" i="6"/>
  <c r="BV183" i="6"/>
  <c r="AQ201" i="6"/>
  <c r="BO201" i="6"/>
  <c r="BO202" i="6"/>
  <c r="AG202" i="6"/>
  <c r="AK202" i="6"/>
  <c r="AY203" i="6"/>
  <c r="AZ203" i="6"/>
  <c r="BO203" i="6"/>
  <c r="BQ158" i="6"/>
  <c r="BQ208" i="6"/>
  <c r="AY200" i="6"/>
  <c r="AB200" i="6"/>
  <c r="BV200" i="6"/>
  <c r="BG204" i="6"/>
  <c r="AG204" i="6"/>
  <c r="U177" i="6"/>
  <c r="AZ177" i="6"/>
  <c r="BN177" i="6"/>
  <c r="AB160" i="6"/>
  <c r="AZ160" i="6"/>
  <c r="BV160" i="6"/>
  <c r="AZ157" i="6"/>
  <c r="AY157" i="6"/>
  <c r="AK157" i="6"/>
  <c r="AB158" i="6"/>
  <c r="AZ158" i="6"/>
  <c r="BO158" i="6"/>
  <c r="BQ174" i="6"/>
  <c r="BQ189" i="6"/>
  <c r="Z175" i="6"/>
  <c r="AJ174" i="6"/>
  <c r="AJ177" i="6"/>
  <c r="AP171" i="6"/>
  <c r="AX170" i="6"/>
  <c r="AP173" i="6"/>
  <c r="Z167" i="6"/>
  <c r="AP211" i="6"/>
  <c r="AJ210" i="6"/>
  <c r="AX197" i="6"/>
  <c r="AX184" i="6"/>
  <c r="Z180" i="6"/>
  <c r="AX176" i="6"/>
  <c r="Z172" i="6"/>
  <c r="AO200" i="6"/>
  <c r="AV163" i="6"/>
  <c r="T163" i="6"/>
  <c r="BM163" i="6"/>
  <c r="AW169" i="6"/>
  <c r="BM169" i="6"/>
  <c r="AO207" i="6"/>
  <c r="Y207" i="6"/>
  <c r="T207" i="6"/>
  <c r="AW190" i="6"/>
  <c r="AF190" i="6"/>
  <c r="BM204" i="6"/>
  <c r="BF204" i="6"/>
  <c r="AF177" i="6"/>
  <c r="Y155" i="6"/>
  <c r="AW155" i="6"/>
  <c r="T155" i="6"/>
  <c r="BU199" i="6"/>
  <c r="Y199" i="6"/>
  <c r="BF199" i="6"/>
  <c r="BF182" i="6"/>
  <c r="Y182" i="6"/>
  <c r="BM192" i="6"/>
  <c r="AV192" i="6"/>
  <c r="AF192" i="6"/>
  <c r="Y168" i="6"/>
  <c r="AV168" i="6"/>
  <c r="BM156" i="6"/>
  <c r="T156" i="6"/>
  <c r="AF156" i="6"/>
  <c r="AE209" i="6"/>
  <c r="AN182" i="6"/>
  <c r="AU195" i="6"/>
  <c r="AU204" i="6"/>
  <c r="AE175" i="6"/>
  <c r="AU175" i="6"/>
  <c r="AE206" i="6"/>
  <c r="AN203" i="6"/>
  <c r="AE203" i="6"/>
  <c r="AQ171" i="6"/>
  <c r="U171" i="6"/>
  <c r="AK171" i="6"/>
  <c r="U170" i="6"/>
  <c r="BV170" i="6"/>
  <c r="BO170" i="6"/>
  <c r="AB169" i="6"/>
  <c r="BG169" i="6"/>
  <c r="AK169" i="6"/>
  <c r="AG198" i="6"/>
  <c r="AB198" i="6"/>
  <c r="AQ198" i="6"/>
  <c r="AY181" i="6"/>
  <c r="AB181" i="6"/>
  <c r="AG181" i="6"/>
  <c r="AK179" i="6"/>
  <c r="AZ179" i="6"/>
  <c r="BV178" i="6"/>
  <c r="AY178" i="6"/>
  <c r="AG178" i="6"/>
  <c r="AG175" i="6"/>
  <c r="AY175" i="6"/>
  <c r="BG175" i="6"/>
  <c r="AG174" i="6"/>
  <c r="AY174" i="6"/>
  <c r="U174" i="6"/>
  <c r="AG173" i="6"/>
  <c r="AB173" i="6"/>
  <c r="BG173" i="6"/>
  <c r="BV176" i="6"/>
  <c r="AZ176" i="6"/>
  <c r="BO176" i="6"/>
  <c r="BV172" i="6"/>
  <c r="BN172" i="6"/>
  <c r="AZ172" i="6"/>
  <c r="AQ161" i="6"/>
  <c r="BO161" i="6"/>
  <c r="BV161" i="6"/>
  <c r="BV209" i="6"/>
  <c r="AG209" i="6"/>
  <c r="BG209" i="6"/>
  <c r="BQ195" i="6"/>
  <c r="BQ168" i="6"/>
  <c r="BQ161" i="6"/>
  <c r="BQ190" i="6"/>
  <c r="BQ169" i="6"/>
  <c r="Z159" i="6"/>
  <c r="AJ158" i="6"/>
  <c r="AJ161" i="6"/>
  <c r="AP155" i="6"/>
  <c r="AP157" i="6"/>
  <c r="AJ198" i="6"/>
  <c r="AP195" i="6"/>
  <c r="AX194" i="6"/>
  <c r="AP181" i="6"/>
  <c r="AX168" i="6"/>
  <c r="AX160" i="6"/>
  <c r="Z156" i="6"/>
  <c r="AX208" i="6"/>
  <c r="AV211" i="6"/>
  <c r="AF211" i="6"/>
  <c r="T194" i="6"/>
  <c r="Y194" i="6"/>
  <c r="BF194" i="6"/>
  <c r="AO210" i="6"/>
  <c r="AV210" i="6"/>
  <c r="AW191" i="6"/>
  <c r="BM191" i="6"/>
  <c r="T174" i="6"/>
  <c r="AF174" i="6"/>
  <c r="T206" i="6"/>
  <c r="BM206" i="6"/>
  <c r="AV203" i="6"/>
  <c r="BM203" i="6"/>
  <c r="T202" i="6"/>
  <c r="AW202" i="6"/>
  <c r="T205" i="6"/>
  <c r="AV205" i="6"/>
  <c r="BU183" i="6"/>
  <c r="Y183" i="6"/>
  <c r="BF183" i="6"/>
  <c r="T166" i="6"/>
  <c r="AO166" i="6"/>
  <c r="Y176" i="6"/>
  <c r="AO176" i="6"/>
  <c r="BM184" i="6"/>
  <c r="AV161" i="6"/>
  <c r="AO161" i="6"/>
  <c r="BM161" i="6"/>
  <c r="AE186" i="6"/>
  <c r="AE193" i="6"/>
  <c r="AU166" i="6"/>
  <c r="AN157" i="6"/>
  <c r="AN159" i="6"/>
  <c r="AE190" i="6"/>
  <c r="AU181" i="6"/>
  <c r="AN187" i="6"/>
  <c r="AU187" i="6"/>
  <c r="AB155" i="6"/>
  <c r="BV155" i="6"/>
  <c r="BO155" i="6"/>
  <c r="AQ199" i="6"/>
  <c r="AB199" i="6"/>
  <c r="AY199" i="6"/>
  <c r="AZ182" i="6"/>
  <c r="BN182" i="6"/>
  <c r="AQ182" i="6"/>
  <c r="AY165" i="6"/>
  <c r="U165" i="6"/>
  <c r="AQ163" i="6"/>
  <c r="U163" i="6"/>
  <c r="BO162" i="6"/>
  <c r="BG162" i="6"/>
  <c r="AQ159" i="6"/>
  <c r="AY159" i="6"/>
  <c r="U158" i="6"/>
  <c r="AQ158" i="6"/>
  <c r="BG157" i="6"/>
  <c r="U157" i="6"/>
  <c r="BN160" i="6"/>
  <c r="BO160" i="6"/>
  <c r="AB177" i="6"/>
  <c r="BO177" i="6"/>
  <c r="BV204" i="6"/>
  <c r="AK204" i="6"/>
  <c r="BO204" i="6"/>
  <c r="AK200" i="6"/>
  <c r="BO200" i="6"/>
  <c r="BQ178" i="6"/>
  <c r="BQ206" i="6"/>
  <c r="BQ173" i="6"/>
  <c r="AX207" i="6"/>
  <c r="AJ206" i="6"/>
  <c r="AJ203" i="6"/>
  <c r="AJ202" i="6"/>
  <c r="AP205" i="6"/>
  <c r="AX182" i="6"/>
  <c r="AX179" i="6"/>
  <c r="AX178" i="6"/>
  <c r="AX201" i="6"/>
  <c r="AP185" i="6"/>
  <c r="AJ169" i="6"/>
  <c r="BF201" i="6"/>
  <c r="Y201" i="6"/>
  <c r="AF195" i="6"/>
  <c r="T178" i="6"/>
  <c r="AW197" i="6"/>
  <c r="AJ175" i="6"/>
  <c r="Z174" i="6"/>
  <c r="Z177" i="6"/>
  <c r="Z171" i="6"/>
  <c r="AP170" i="6"/>
  <c r="AJ173" i="6"/>
  <c r="AJ167" i="6"/>
  <c r="Z211" i="6"/>
  <c r="AX210" i="6"/>
  <c r="AJ197" i="6"/>
  <c r="Z184" i="6"/>
  <c r="AP180" i="6"/>
  <c r="Z176" i="6"/>
  <c r="AP172" i="6"/>
  <c r="BU200" i="6"/>
  <c r="AV200" i="6"/>
  <c r="AW200" i="6"/>
  <c r="AW163" i="6"/>
  <c r="AO163" i="6"/>
  <c r="BU169" i="6"/>
  <c r="T169" i="6"/>
  <c r="AV169" i="6"/>
  <c r="AW207" i="6"/>
  <c r="BU190" i="6"/>
  <c r="BF190" i="6"/>
  <c r="Y190" i="6"/>
  <c r="AF204" i="6"/>
  <c r="AO204" i="6"/>
  <c r="AW177" i="6"/>
  <c r="AO177" i="6"/>
  <c r="Y177" i="6"/>
  <c r="BU155" i="6"/>
  <c r="AW199" i="6"/>
  <c r="T182" i="6"/>
  <c r="AO182" i="6"/>
  <c r="AW182" i="6"/>
  <c r="Y192" i="6"/>
  <c r="BF192" i="6"/>
  <c r="BM168" i="6"/>
  <c r="AW168" i="6"/>
  <c r="AO168" i="6"/>
  <c r="AW156" i="6"/>
  <c r="BF156" i="6"/>
  <c r="AN202" i="6"/>
  <c r="AU209" i="6"/>
  <c r="AN209" i="6"/>
  <c r="AU176" i="6"/>
  <c r="AE208" i="6"/>
  <c r="AE182" i="6"/>
  <c r="AN173" i="6"/>
  <c r="AE173" i="6"/>
  <c r="AE162" i="6"/>
  <c r="AE204" i="6"/>
  <c r="AN204" i="6"/>
  <c r="AN197" i="6"/>
  <c r="AE197" i="6"/>
  <c r="BO171" i="6"/>
  <c r="BG171" i="6"/>
  <c r="BN171" i="6"/>
  <c r="AK170" i="6"/>
  <c r="AG170" i="6"/>
  <c r="AB170" i="6"/>
  <c r="BO169" i="6"/>
  <c r="BV169" i="6"/>
  <c r="U169" i="6"/>
  <c r="AZ198" i="6"/>
  <c r="BG198" i="6"/>
  <c r="BO198" i="6"/>
  <c r="AQ181" i="6"/>
  <c r="AZ181" i="6"/>
  <c r="BV179" i="6"/>
  <c r="U179" i="6"/>
  <c r="BG179" i="6"/>
  <c r="AK178" i="6"/>
  <c r="U178" i="6"/>
  <c r="AQ178" i="6"/>
  <c r="BN175" i="6"/>
  <c r="U175" i="6"/>
  <c r="AZ175" i="6"/>
  <c r="AZ174" i="6"/>
  <c r="BN174" i="6"/>
  <c r="BO174" i="6"/>
  <c r="BN173" i="6"/>
  <c r="AY173" i="6"/>
  <c r="AZ173" i="6"/>
  <c r="AK176" i="6"/>
  <c r="AQ176" i="6"/>
  <c r="BN176" i="6"/>
  <c r="AB172" i="6"/>
  <c r="AK172" i="6"/>
  <c r="BO172" i="6"/>
  <c r="AB161" i="6"/>
  <c r="AY161" i="6"/>
  <c r="U161" i="6"/>
  <c r="AK209" i="6"/>
  <c r="AZ209" i="6"/>
  <c r="U209" i="6"/>
  <c r="BQ198" i="6"/>
  <c r="BQ187" i="6"/>
  <c r="BQ156" i="6"/>
  <c r="AJ159" i="6"/>
  <c r="Z158" i="6"/>
  <c r="Z161" i="6"/>
  <c r="Z155" i="6"/>
  <c r="AJ157" i="6"/>
  <c r="Z198" i="6"/>
  <c r="Z195" i="6"/>
  <c r="AP194" i="6"/>
  <c r="AJ181" i="6"/>
  <c r="Z168" i="6"/>
  <c r="Z160" i="6"/>
  <c r="AP156" i="6"/>
  <c r="Z208" i="6"/>
  <c r="BU211" i="6"/>
  <c r="AW211" i="6"/>
  <c r="T211" i="6"/>
  <c r="AW194" i="6"/>
  <c r="BU210" i="6"/>
  <c r="Y210" i="6"/>
  <c r="AW210" i="6"/>
  <c r="AF191" i="6"/>
  <c r="AO191" i="6"/>
  <c r="BM174" i="6"/>
  <c r="AO174" i="6"/>
  <c r="AV206" i="6"/>
  <c r="AW206" i="6"/>
  <c r="BU203" i="6"/>
  <c r="AW203" i="6"/>
  <c r="AF203" i="6"/>
  <c r="AF202" i="6"/>
  <c r="BM202" i="6"/>
  <c r="BU205" i="6"/>
  <c r="Y205" i="6"/>
  <c r="BF205" i="6"/>
  <c r="T183" i="6"/>
  <c r="BM166" i="6"/>
  <c r="AV166" i="6"/>
  <c r="BU166" i="6"/>
  <c r="AV176" i="6"/>
  <c r="AW176" i="6"/>
  <c r="BU184" i="6"/>
  <c r="AO184" i="6"/>
  <c r="AW184" i="6"/>
  <c r="BF161" i="6"/>
  <c r="T161" i="6"/>
  <c r="AU186" i="6"/>
  <c r="AU193" i="6"/>
  <c r="AN199" i="6"/>
  <c r="AE184" i="6"/>
  <c r="AN166" i="6"/>
  <c r="AU157" i="6"/>
  <c r="AE157" i="6"/>
  <c r="AE179" i="6"/>
  <c r="AE201" i="6"/>
  <c r="AU159" i="6"/>
  <c r="AU190" i="6"/>
  <c r="AN181" i="6"/>
  <c r="AE181" i="6"/>
  <c r="AG155" i="6"/>
  <c r="AY155" i="6"/>
  <c r="BN155" i="6"/>
  <c r="BN199" i="6"/>
  <c r="U199" i="6"/>
  <c r="BG199" i="6"/>
  <c r="BO182" i="6"/>
  <c r="AG182" i="6"/>
  <c r="AQ165" i="6"/>
  <c r="BV165" i="6"/>
  <c r="AG165" i="6"/>
  <c r="BV163" i="6"/>
  <c r="AK163" i="6"/>
  <c r="BG163" i="6"/>
  <c r="AY162" i="6"/>
  <c r="AG162" i="6"/>
  <c r="AZ162" i="6"/>
  <c r="BG159" i="6"/>
  <c r="BV159" i="6"/>
  <c r="BN159" i="6"/>
  <c r="BV158" i="6"/>
  <c r="AK158" i="6"/>
  <c r="BO157" i="6"/>
  <c r="BV157" i="6"/>
  <c r="AK160" i="6"/>
  <c r="BG160" i="6"/>
  <c r="AY177" i="6"/>
  <c r="BV177" i="6"/>
  <c r="BN204" i="6"/>
  <c r="AZ204" i="6"/>
  <c r="U200" i="6"/>
  <c r="BN200" i="6"/>
  <c r="BQ171" i="6"/>
  <c r="BQ165" i="6"/>
  <c r="BQ201" i="6"/>
  <c r="BQ192" i="6"/>
  <c r="Z207" i="6"/>
  <c r="AX209" i="6"/>
  <c r="AX203" i="6"/>
  <c r="AX202" i="6"/>
  <c r="AX199" i="6"/>
  <c r="AP182" i="6"/>
  <c r="AP179" i="6"/>
  <c r="Z165" i="6"/>
  <c r="AP201" i="6"/>
  <c r="AJ185" i="6"/>
  <c r="AJ188" i="6"/>
  <c r="T201" i="6"/>
  <c r="AW201" i="6"/>
  <c r="AW195" i="6"/>
  <c r="BM195" i="6"/>
  <c r="BU178" i="6"/>
  <c r="AF178" i="6"/>
  <c r="T197" i="6"/>
  <c r="G79" i="6"/>
  <c r="AV172" i="6"/>
  <c r="BM172" i="6"/>
  <c r="AW180" i="6"/>
  <c r="T180" i="6"/>
  <c r="AV188" i="6"/>
  <c r="AW188" i="6"/>
  <c r="T188" i="6"/>
  <c r="AO157" i="6"/>
  <c r="BU157" i="6"/>
  <c r="Y198" i="6"/>
  <c r="BF198" i="6"/>
  <c r="BU198" i="6"/>
  <c r="T208" i="6"/>
  <c r="Y208" i="6"/>
  <c r="AW170" i="6"/>
  <c r="BF170" i="6"/>
  <c r="BM170" i="6"/>
  <c r="Y171" i="6"/>
  <c r="AW171" i="6"/>
  <c r="BM193" i="6"/>
  <c r="AO193" i="6"/>
  <c r="BU193" i="6"/>
  <c r="AF165" i="6"/>
  <c r="AW165" i="6"/>
  <c r="T159" i="6"/>
  <c r="BM159" i="6"/>
  <c r="AF159" i="6"/>
  <c r="AV181" i="6"/>
  <c r="AW181" i="6"/>
  <c r="AV162" i="6"/>
  <c r="Y162" i="6"/>
  <c r="BM162" i="6"/>
  <c r="BF179" i="6"/>
  <c r="T179" i="6"/>
  <c r="T185" i="6"/>
  <c r="AF185" i="6"/>
  <c r="BU185" i="6"/>
  <c r="AO196" i="6"/>
  <c r="AF196" i="6"/>
  <c r="AF164" i="6"/>
  <c r="AO164" i="6"/>
  <c r="T160" i="6"/>
  <c r="Y160" i="6"/>
  <c r="Y173" i="6"/>
  <c r="AF173" i="6"/>
  <c r="AO173" i="6"/>
  <c r="BU167" i="6"/>
  <c r="AF167" i="6"/>
  <c r="BM189" i="6"/>
  <c r="AV189" i="6"/>
  <c r="AO189" i="6"/>
  <c r="AV186" i="6"/>
  <c r="AO186" i="6"/>
  <c r="Y187" i="6"/>
  <c r="BF187" i="6"/>
  <c r="AO187" i="6"/>
  <c r="BM209" i="6"/>
  <c r="Y158" i="6"/>
  <c r="AW158" i="6"/>
  <c r="BF175" i="6"/>
  <c r="T175" i="6"/>
  <c r="AF172" i="6"/>
  <c r="AO172" i="6"/>
  <c r="BF180" i="6"/>
  <c r="AV180" i="6"/>
  <c r="AO180" i="6"/>
  <c r="BM188" i="6"/>
  <c r="AV157" i="6"/>
  <c r="BF157" i="6"/>
  <c r="Y157" i="6"/>
  <c r="AF198" i="6"/>
  <c r="AW198" i="6"/>
  <c r="AF208" i="6"/>
  <c r="BF208" i="6"/>
  <c r="BM208" i="6"/>
  <c r="AO170" i="6"/>
  <c r="Y170" i="6"/>
  <c r="AF171" i="6"/>
  <c r="BM171" i="6"/>
  <c r="T171" i="6"/>
  <c r="AF193" i="6"/>
  <c r="AV165" i="6"/>
  <c r="BU165" i="6"/>
  <c r="T165" i="6"/>
  <c r="AO159" i="6"/>
  <c r="Y181" i="6"/>
  <c r="T181" i="6"/>
  <c r="AF181" i="6"/>
  <c r="BU162" i="6"/>
  <c r="AF162" i="6"/>
  <c r="AV179" i="6"/>
  <c r="BM179" i="6"/>
  <c r="BU179" i="6"/>
  <c r="BM185" i="6"/>
  <c r="AW196" i="6"/>
  <c r="AV164" i="6"/>
  <c r="BF164" i="6"/>
  <c r="BM164" i="6"/>
  <c r="AF160" i="6"/>
  <c r="AV173" i="6"/>
  <c r="BM173" i="6"/>
  <c r="BF173" i="6"/>
  <c r="BF167" i="6"/>
  <c r="AW167" i="6"/>
  <c r="AW189" i="6"/>
  <c r="BU189" i="6"/>
  <c r="BM186" i="6"/>
  <c r="AF186" i="6"/>
  <c r="T187" i="6"/>
  <c r="AV187" i="6"/>
  <c r="BU187" i="6"/>
  <c r="AW209" i="6"/>
  <c r="AO209" i="6"/>
  <c r="BF158" i="6"/>
  <c r="BU158" i="6"/>
  <c r="AO158" i="6"/>
  <c r="AO175" i="6"/>
  <c r="AF175" i="6"/>
  <c r="BU172" i="6"/>
  <c r="T172" i="6"/>
  <c r="BM180" i="6"/>
  <c r="Y180" i="6"/>
  <c r="Y188" i="6"/>
  <c r="AO188" i="6"/>
  <c r="T157" i="6"/>
  <c r="AW157" i="6"/>
  <c r="AF157" i="6"/>
  <c r="BM198" i="6"/>
  <c r="AV198" i="6"/>
  <c r="AO208" i="6"/>
  <c r="AV208" i="6"/>
  <c r="BU208" i="6"/>
  <c r="AV170" i="6"/>
  <c r="AF170" i="6"/>
  <c r="AV171" i="6"/>
  <c r="BU171" i="6"/>
  <c r="BF171" i="6"/>
  <c r="AW193" i="6"/>
  <c r="T193" i="6"/>
  <c r="BM165" i="6"/>
  <c r="AO165" i="6"/>
  <c r="BF159" i="6"/>
  <c r="AV159" i="6"/>
  <c r="BM181" i="6"/>
  <c r="BU181" i="6"/>
  <c r="AO181" i="6"/>
  <c r="AO162" i="6"/>
  <c r="AW162" i="6"/>
  <c r="Y179" i="6"/>
  <c r="AW179" i="6"/>
  <c r="AW185" i="6"/>
  <c r="AO185" i="6"/>
  <c r="BF196" i="6"/>
  <c r="Y196" i="6"/>
  <c r="BM196" i="6"/>
  <c r="BU164" i="6"/>
  <c r="Y164" i="6"/>
  <c r="BF160" i="6"/>
  <c r="BU160" i="6"/>
  <c r="BM160" i="6"/>
  <c r="T173" i="6"/>
  <c r="AW173" i="6"/>
  <c r="Y167" i="6"/>
  <c r="AV167" i="6"/>
  <c r="AO167" i="6"/>
  <c r="T189" i="6"/>
  <c r="Y189" i="6"/>
  <c r="BF186" i="6"/>
  <c r="T186" i="6"/>
  <c r="AF187" i="6"/>
  <c r="BM187" i="6"/>
  <c r="AV209" i="6"/>
  <c r="Y209" i="6"/>
  <c r="BF209" i="6"/>
  <c r="AV158" i="6"/>
  <c r="AF158" i="6"/>
  <c r="AV175" i="6"/>
  <c r="BU175" i="6"/>
  <c r="AW175" i="6"/>
  <c r="BF172" i="6"/>
  <c r="AW172" i="6"/>
  <c r="Y172" i="6"/>
  <c r="AF180" i="6"/>
  <c r="BU180" i="6"/>
  <c r="BF188" i="6"/>
  <c r="AF188" i="6"/>
  <c r="BU188" i="6"/>
  <c r="BM157" i="6"/>
  <c r="AO198" i="6"/>
  <c r="T198" i="6"/>
  <c r="AW208" i="6"/>
  <c r="T170" i="6"/>
  <c r="BU170" i="6"/>
  <c r="AO171" i="6"/>
  <c r="AV193" i="6"/>
  <c r="Y193" i="6"/>
  <c r="BF193" i="6"/>
  <c r="Y165" i="6"/>
  <c r="BF165" i="6"/>
  <c r="Y159" i="6"/>
  <c r="AW159" i="6"/>
  <c r="BU159" i="6"/>
  <c r="BF181" i="6"/>
  <c r="BF162" i="6"/>
  <c r="T162" i="6"/>
  <c r="AF179" i="6"/>
  <c r="AO179" i="6"/>
  <c r="AV185" i="6"/>
  <c r="Y185" i="6"/>
  <c r="BF185" i="6"/>
  <c r="AV196" i="6"/>
  <c r="T196" i="6"/>
  <c r="BU196" i="6"/>
  <c r="AW164" i="6"/>
  <c r="T164" i="6"/>
  <c r="AV160" i="6"/>
  <c r="AW160" i="6"/>
  <c r="AO160" i="6"/>
  <c r="BU173" i="6"/>
  <c r="BM167" i="6"/>
  <c r="T167" i="6"/>
  <c r="BF189" i="6"/>
  <c r="AF189" i="6"/>
  <c r="AW186" i="6"/>
  <c r="Y186" i="6"/>
  <c r="BU186" i="6"/>
  <c r="AW187" i="6"/>
  <c r="T209" i="6"/>
  <c r="AF209" i="6"/>
  <c r="BU209" i="6"/>
  <c r="T158" i="6"/>
  <c r="BM158" i="6"/>
  <c r="Y175" i="6"/>
  <c r="BM175" i="6"/>
  <c r="BF197" i="6"/>
  <c r="Y197" i="6"/>
  <c r="BF178" i="6"/>
  <c r="BM178" i="6"/>
  <c r="Y178" i="6"/>
  <c r="AO195" i="6"/>
  <c r="AV195" i="6"/>
  <c r="AF201" i="6"/>
  <c r="BU201" i="6"/>
  <c r="AX175" i="6"/>
  <c r="AX174" i="6"/>
  <c r="AX177" i="6"/>
  <c r="AJ171" i="6"/>
  <c r="AJ170" i="6"/>
  <c r="Z173" i="6"/>
  <c r="AX167" i="6"/>
  <c r="AX211" i="6"/>
  <c r="AP210" i="6"/>
  <c r="AP197" i="6"/>
  <c r="AP184" i="6"/>
  <c r="AJ180" i="6"/>
  <c r="AP176" i="6"/>
  <c r="AJ172" i="6"/>
  <c r="BM200" i="6"/>
  <c r="BF200" i="6"/>
  <c r="AF200" i="6"/>
  <c r="BF163" i="6"/>
  <c r="Y163" i="6"/>
  <c r="BF169" i="6"/>
  <c r="Y169" i="6"/>
  <c r="AF207" i="6"/>
  <c r="AV207" i="6"/>
  <c r="T190" i="6"/>
  <c r="AO190" i="6"/>
  <c r="T204" i="6"/>
  <c r="AV204" i="6"/>
  <c r="T177" i="6"/>
  <c r="BF177" i="6"/>
  <c r="AV177" i="6"/>
  <c r="AV155" i="6"/>
  <c r="AO155" i="6"/>
  <c r="AF199" i="6"/>
  <c r="BM199" i="6"/>
  <c r="BU182" i="6"/>
  <c r="BM182" i="6"/>
  <c r="AW192" i="6"/>
  <c r="T192" i="6"/>
  <c r="BU168" i="6"/>
  <c r="BF168" i="6"/>
  <c r="AV156" i="6"/>
  <c r="AU202" i="6"/>
  <c r="AE202" i="6"/>
  <c r="AN176" i="6"/>
  <c r="AE176" i="6"/>
  <c r="AU208" i="6"/>
  <c r="AU182" i="6"/>
  <c r="AU173" i="6"/>
  <c r="AN195" i="6"/>
  <c r="AE180" i="6"/>
  <c r="AU162" i="6"/>
  <c r="AU206" i="6"/>
  <c r="AU197" i="6"/>
  <c r="AU203" i="6"/>
  <c r="BV171" i="6"/>
  <c r="AZ171" i="6"/>
  <c r="AY170" i="6"/>
  <c r="AZ170" i="6"/>
  <c r="AY169" i="6"/>
  <c r="AG169" i="6"/>
  <c r="AY198" i="6"/>
  <c r="U198" i="6"/>
  <c r="BO181" i="6"/>
  <c r="BG181" i="6"/>
  <c r="AK181" i="6"/>
  <c r="AQ179" i="6"/>
  <c r="BO179" i="6"/>
  <c r="AG179" i="6"/>
  <c r="BN178" i="6"/>
  <c r="BG178" i="6"/>
  <c r="AB178" i="6"/>
  <c r="AK175" i="6"/>
  <c r="BO175" i="6"/>
  <c r="AK174" i="6"/>
  <c r="AQ174" i="6"/>
  <c r="AK173" i="6"/>
  <c r="U173" i="6"/>
  <c r="U176" i="6"/>
  <c r="AB176" i="6"/>
  <c r="BG172" i="6"/>
  <c r="AQ172" i="6"/>
  <c r="AK161" i="6"/>
  <c r="AZ161" i="6"/>
  <c r="BO209" i="6"/>
  <c r="AY209" i="6"/>
  <c r="BQ191" i="6"/>
  <c r="BQ181" i="6"/>
  <c r="BQ204" i="6"/>
  <c r="BQ193" i="6"/>
  <c r="AX159" i="6"/>
  <c r="AX158" i="6"/>
  <c r="AX161" i="6"/>
  <c r="AJ155" i="6"/>
  <c r="Z157" i="6"/>
  <c r="AX198" i="6"/>
  <c r="AJ195" i="6"/>
  <c r="AJ194" i="6"/>
  <c r="Z181" i="6"/>
  <c r="AP168" i="6"/>
  <c r="AP160" i="6"/>
  <c r="AJ156" i="6"/>
  <c r="AJ208" i="6"/>
  <c r="BF211" i="6"/>
  <c r="Y211" i="6"/>
  <c r="AF194" i="6"/>
  <c r="BM194" i="6"/>
  <c r="T210" i="6"/>
  <c r="BF210" i="6"/>
  <c r="T191" i="6"/>
  <c r="AV191" i="6"/>
  <c r="BU174" i="6"/>
  <c r="Y174" i="6"/>
  <c r="BF174" i="6"/>
  <c r="BF206" i="6"/>
  <c r="AF206" i="6"/>
  <c r="BF203" i="6"/>
  <c r="Y203" i="6"/>
  <c r="AO202" i="6"/>
  <c r="AV202" i="6"/>
  <c r="AO205" i="6"/>
  <c r="AW205" i="6"/>
  <c r="AF183" i="6"/>
  <c r="AV183" i="6"/>
  <c r="AF166" i="6"/>
  <c r="AW166" i="6"/>
  <c r="Y166" i="6"/>
  <c r="BU176" i="6"/>
  <c r="BF176" i="6"/>
  <c r="T184" i="6"/>
  <c r="AV184" i="6"/>
  <c r="AF184" i="6"/>
  <c r="BU161" i="6"/>
  <c r="Y161" i="6"/>
  <c r="AN186" i="6"/>
  <c r="AN193" i="6"/>
  <c r="AU184" i="6"/>
  <c r="AN184" i="6"/>
  <c r="AE166" i="6"/>
  <c r="AU179" i="6"/>
  <c r="AU210" i="6"/>
  <c r="AU201" i="6"/>
  <c r="AU156" i="6"/>
  <c r="AN156" i="6"/>
  <c r="AE187" i="6"/>
  <c r="AK155" i="6"/>
  <c r="U155" i="6"/>
  <c r="BO199" i="6"/>
  <c r="AZ199" i="6"/>
  <c r="BV182" i="6"/>
  <c r="AB182" i="6"/>
  <c r="AY182" i="6"/>
  <c r="BO165" i="6"/>
  <c r="BN165" i="6"/>
  <c r="AZ165" i="6"/>
  <c r="AB163" i="6"/>
  <c r="BO163" i="6"/>
  <c r="AZ163" i="6"/>
  <c r="BN162" i="6"/>
  <c r="U162" i="6"/>
  <c r="AQ162" i="6"/>
  <c r="AB159" i="6"/>
  <c r="AK159" i="6"/>
  <c r="U159" i="6"/>
  <c r="AY158" i="6"/>
  <c r="BG158" i="6"/>
  <c r="AG157" i="6"/>
  <c r="AB157" i="6"/>
  <c r="AY160" i="6"/>
  <c r="AQ160" i="6"/>
  <c r="AQ177" i="6"/>
  <c r="AK177" i="6"/>
  <c r="AB204" i="6"/>
  <c r="AY204" i="6"/>
  <c r="AG200" i="6"/>
  <c r="BG200" i="6"/>
  <c r="BQ199" i="6"/>
  <c r="AP206" i="6"/>
  <c r="AP209" i="6"/>
  <c r="AP203" i="6"/>
  <c r="Z205" i="6"/>
  <c r="Z199" i="6"/>
  <c r="AJ182" i="6"/>
  <c r="AJ178" i="6"/>
  <c r="AX165" i="6"/>
  <c r="AJ201" i="6"/>
  <c r="AX169" i="6"/>
  <c r="AX188" i="6"/>
  <c r="AO201" i="6"/>
  <c r="AV201" i="6"/>
  <c r="BF195" i="6"/>
  <c r="Y195" i="6"/>
  <c r="AO178" i="6"/>
  <c r="BU197" i="6"/>
  <c r="AV197" i="6"/>
  <c r="AP175" i="6"/>
  <c r="AP174" i="6"/>
  <c r="AP177" i="6"/>
  <c r="AX171" i="6"/>
  <c r="Z170" i="6"/>
  <c r="AX173" i="6"/>
  <c r="AP167" i="6"/>
  <c r="AJ211" i="6"/>
  <c r="Z210" i="6"/>
  <c r="Z197" i="6"/>
  <c r="AJ184" i="6"/>
  <c r="AX180" i="6"/>
  <c r="AJ176" i="6"/>
  <c r="AX172" i="6"/>
  <c r="Y200" i="6"/>
  <c r="T200" i="6"/>
  <c r="BU163" i="6"/>
  <c r="AF163" i="6"/>
  <c r="AO169" i="6"/>
  <c r="AF169" i="6"/>
  <c r="BU207" i="6"/>
  <c r="BM207" i="6"/>
  <c r="BF207" i="6"/>
  <c r="AV190" i="6"/>
  <c r="BM190" i="6"/>
  <c r="BU204" i="6"/>
  <c r="Y204" i="6"/>
  <c r="AW204" i="6"/>
  <c r="BU177" i="6"/>
  <c r="BM177" i="6"/>
  <c r="BM155" i="6"/>
  <c r="BF155" i="6"/>
  <c r="AF155" i="6"/>
  <c r="AO199" i="6"/>
  <c r="T199" i="6"/>
  <c r="AV199" i="6"/>
  <c r="AV182" i="6"/>
  <c r="AF182" i="6"/>
  <c r="BU192" i="6"/>
  <c r="AO192" i="6"/>
  <c r="AF168" i="6"/>
  <c r="T168" i="6"/>
  <c r="AO156" i="6"/>
  <c r="Y156" i="6"/>
  <c r="BU156" i="6"/>
  <c r="AN208" i="6"/>
  <c r="AE195" i="6"/>
  <c r="AU180" i="6"/>
  <c r="AN180" i="6"/>
  <c r="AN162" i="6"/>
  <c r="AN175" i="6"/>
  <c r="AN206" i="6"/>
  <c r="AB171" i="6"/>
  <c r="AY171" i="6"/>
  <c r="AG171" i="6"/>
  <c r="BG170" i="6"/>
  <c r="BN170" i="6"/>
  <c r="AQ170" i="6"/>
  <c r="AQ169" i="6"/>
  <c r="AZ169" i="6"/>
  <c r="BN169" i="6"/>
  <c r="BV198" i="6"/>
  <c r="BN198" i="6"/>
  <c r="AK198" i="6"/>
  <c r="BV181" i="6"/>
  <c r="U181" i="6"/>
  <c r="BN181" i="6"/>
  <c r="AB179" i="6"/>
  <c r="AY179" i="6"/>
  <c r="BN179" i="6"/>
  <c r="BO178" i="6"/>
  <c r="AZ178" i="6"/>
  <c r="BV175" i="6"/>
  <c r="AQ175" i="6"/>
  <c r="AB175" i="6"/>
  <c r="BV174" i="6"/>
  <c r="AB174" i="6"/>
  <c r="BG174" i="6"/>
  <c r="BO173" i="6"/>
  <c r="BV173" i="6"/>
  <c r="AQ173" i="6"/>
  <c r="AG176" i="6"/>
  <c r="AY176" i="6"/>
  <c r="BG176" i="6"/>
  <c r="U172" i="6"/>
  <c r="AG172" i="6"/>
  <c r="AY172" i="6"/>
  <c r="AG161" i="6"/>
  <c r="BG161" i="6"/>
  <c r="BN161" i="6"/>
  <c r="AQ209" i="6"/>
  <c r="AB209" i="6"/>
  <c r="BN209" i="6"/>
  <c r="BQ194" i="6"/>
  <c r="BQ186" i="6"/>
  <c r="AP159" i="6"/>
  <c r="AP158" i="6"/>
  <c r="AP161" i="6"/>
  <c r="AX155" i="6"/>
  <c r="AX157" i="6"/>
  <c r="AP198" i="6"/>
  <c r="AX195" i="6"/>
  <c r="Z194" i="6"/>
  <c r="AX181" i="6"/>
  <c r="AJ168" i="6"/>
  <c r="AJ160" i="6"/>
  <c r="AX156" i="6"/>
  <c r="AP208" i="6"/>
  <c r="AO211" i="6"/>
  <c r="BM211" i="6"/>
  <c r="BU194" i="6"/>
  <c r="AO194" i="6"/>
  <c r="AV194" i="6"/>
  <c r="AF210" i="6"/>
  <c r="BM210" i="6"/>
  <c r="BU191" i="6"/>
  <c r="Y191" i="6"/>
  <c r="BF191" i="6"/>
  <c r="AV174" i="6"/>
  <c r="AW174" i="6"/>
  <c r="BU206" i="6"/>
  <c r="AO206" i="6"/>
  <c r="Y206" i="6"/>
  <c r="T203" i="6"/>
  <c r="AO203" i="6"/>
  <c r="BU202" i="6"/>
  <c r="Y202" i="6"/>
  <c r="BF202" i="6"/>
  <c r="AF205" i="6"/>
  <c r="BM205" i="6"/>
  <c r="AO183" i="6"/>
  <c r="BM183" i="6"/>
  <c r="AW183" i="6"/>
  <c r="BF166" i="6"/>
  <c r="BM176" i="6"/>
  <c r="T176" i="6"/>
  <c r="AF176" i="6"/>
  <c r="Y184" i="6"/>
  <c r="BF184" i="6"/>
  <c r="AF161" i="6"/>
  <c r="AW161" i="6"/>
  <c r="AU199" i="6"/>
  <c r="AE199" i="6"/>
  <c r="AN179" i="6"/>
  <c r="AN210" i="6"/>
  <c r="AE210" i="6"/>
  <c r="AN201" i="6"/>
  <c r="AE156" i="6"/>
  <c r="AE159" i="6"/>
  <c r="AN190" i="6"/>
  <c r="BG155" i="6"/>
  <c r="AQ155" i="6"/>
  <c r="AZ155" i="6"/>
  <c r="BV199" i="6"/>
  <c r="AK199" i="6"/>
  <c r="AG199" i="6"/>
  <c r="BG182" i="6"/>
  <c r="AK182" i="6"/>
  <c r="U182" i="6"/>
  <c r="AB165" i="6"/>
  <c r="BG165" i="6"/>
  <c r="AK165" i="6"/>
  <c r="AG163" i="6"/>
  <c r="AY163" i="6"/>
  <c r="BN163" i="6"/>
  <c r="BV162" i="6"/>
  <c r="AK162" i="6"/>
  <c r="AB162" i="6"/>
  <c r="AG159" i="6"/>
  <c r="BO159" i="6"/>
  <c r="AZ159" i="6"/>
  <c r="AG158" i="6"/>
  <c r="BN158" i="6"/>
  <c r="AQ157" i="6"/>
  <c r="BN157" i="6"/>
  <c r="AG160" i="6"/>
  <c r="U160" i="6"/>
  <c r="BG177" i="6"/>
  <c r="AG177" i="6"/>
  <c r="U204" i="6"/>
  <c r="AQ204" i="6"/>
  <c r="AZ200" i="6"/>
  <c r="AQ200" i="6"/>
  <c r="BQ182" i="6"/>
  <c r="BQ179" i="6"/>
  <c r="BQ175" i="6"/>
  <c r="BQ170" i="6"/>
  <c r="BQ180" i="6"/>
  <c r="AP207" i="6"/>
  <c r="AX206" i="6"/>
  <c r="AJ209" i="6"/>
  <c r="Z202" i="6"/>
  <c r="AX205" i="6"/>
  <c r="AP199" i="6"/>
  <c r="AJ179" i="6"/>
  <c r="Z178" i="6"/>
  <c r="AP165" i="6"/>
  <c r="AX185" i="6"/>
  <c r="AP169" i="6"/>
  <c r="Z188" i="6"/>
  <c r="BM201" i="6"/>
  <c r="BU195" i="6"/>
  <c r="T195" i="6"/>
  <c r="AV178" i="6"/>
  <c r="AW178" i="6"/>
  <c r="AF197" i="6"/>
  <c r="AO197" i="6"/>
  <c r="I79" i="6"/>
  <c r="B79" i="6"/>
  <c r="B77" i="6"/>
  <c r="B76" i="6"/>
  <c r="BN215" i="6" l="1"/>
  <c r="AQ215" i="6"/>
  <c r="BP215" i="6"/>
  <c r="BH215" i="6"/>
  <c r="C16" i="5" l="1"/>
  <c r="I16" i="5"/>
  <c r="G21" i="16" l="1"/>
  <c r="G29" i="14"/>
  <c r="G17" i="16"/>
  <c r="G23" i="16"/>
  <c r="G21" i="14"/>
  <c r="P150" i="6"/>
  <c r="P76" i="6"/>
  <c r="I139" i="6"/>
  <c r="BQ213" i="6" s="1"/>
  <c r="G139" i="6"/>
  <c r="F139" i="6"/>
  <c r="E139" i="6"/>
  <c r="C139" i="6"/>
  <c r="I138" i="6"/>
  <c r="I142" i="6" s="1"/>
  <c r="H139" i="6"/>
  <c r="G138" i="6"/>
  <c r="F138" i="6"/>
  <c r="E138" i="6"/>
  <c r="C138" i="6"/>
  <c r="BV139" i="6"/>
  <c r="BU139" i="6"/>
  <c r="BS139" i="6"/>
  <c r="BR139" i="6"/>
  <c r="BO139" i="6"/>
  <c r="BM139" i="6"/>
  <c r="BL139" i="6"/>
  <c r="BK139" i="6"/>
  <c r="BJ139" i="6"/>
  <c r="BF139" i="6"/>
  <c r="BE139" i="6"/>
  <c r="BD139" i="6"/>
  <c r="BC139" i="6"/>
  <c r="BB139" i="6"/>
  <c r="AZ139" i="6"/>
  <c r="AX139" i="6"/>
  <c r="AW139" i="6"/>
  <c r="AV139" i="6"/>
  <c r="AU139" i="6"/>
  <c r="AT139" i="6"/>
  <c r="AS139" i="6"/>
  <c r="AR139" i="6"/>
  <c r="AP139" i="6"/>
  <c r="AO139" i="6"/>
  <c r="AN139" i="6"/>
  <c r="AM139" i="6"/>
  <c r="AM213" i="6" s="1"/>
  <c r="AK139" i="6"/>
  <c r="AJ139" i="6"/>
  <c r="AG139" i="6"/>
  <c r="AG213" i="6" s="1"/>
  <c r="AF139" i="6"/>
  <c r="AE139" i="6"/>
  <c r="AD139" i="6"/>
  <c r="AD213" i="6" s="1"/>
  <c r="AB139" i="6"/>
  <c r="Z139" i="6"/>
  <c r="Y139" i="6"/>
  <c r="X139" i="6"/>
  <c r="X213" i="6" s="1"/>
  <c r="W139" i="6"/>
  <c r="W213" i="6" s="1"/>
  <c r="U139" i="6"/>
  <c r="T139" i="6"/>
  <c r="S139" i="6"/>
  <c r="R139" i="6"/>
  <c r="Q139" i="6"/>
  <c r="P139" i="6"/>
  <c r="H138" i="6"/>
  <c r="BV138" i="6"/>
  <c r="BU138" i="6"/>
  <c r="BS138" i="6"/>
  <c r="BR138" i="6"/>
  <c r="BO138" i="6"/>
  <c r="BM138" i="6"/>
  <c r="BL138" i="6"/>
  <c r="BK138" i="6"/>
  <c r="BJ138" i="6"/>
  <c r="BF138" i="6"/>
  <c r="BE138" i="6"/>
  <c r="BD138" i="6"/>
  <c r="BC138" i="6"/>
  <c r="BB138" i="6"/>
  <c r="AZ138" i="6"/>
  <c r="AX138" i="6"/>
  <c r="AW138" i="6"/>
  <c r="AV138" i="6"/>
  <c r="AU138" i="6"/>
  <c r="AT138" i="6"/>
  <c r="AS138" i="6"/>
  <c r="AR138" i="6"/>
  <c r="AP138" i="6"/>
  <c r="AO138" i="6"/>
  <c r="AN138" i="6"/>
  <c r="AM138" i="6"/>
  <c r="AK138" i="6"/>
  <c r="AJ138" i="6"/>
  <c r="AG138" i="6"/>
  <c r="AF138" i="6"/>
  <c r="AE138" i="6"/>
  <c r="AD138" i="6"/>
  <c r="AB138" i="6"/>
  <c r="Z138" i="6"/>
  <c r="Y138" i="6"/>
  <c r="X138" i="6"/>
  <c r="W138" i="6"/>
  <c r="U138" i="6"/>
  <c r="T138" i="6"/>
  <c r="S138" i="6"/>
  <c r="R138" i="6"/>
  <c r="Q138" i="6"/>
  <c r="P138" i="6"/>
  <c r="H29" i="5"/>
  <c r="I29" i="5" s="1"/>
  <c r="C29" i="5"/>
  <c r="H28" i="5"/>
  <c r="I28" i="5" s="1"/>
  <c r="C28" i="5"/>
  <c r="H27" i="5"/>
  <c r="I27" i="5" s="1"/>
  <c r="C27" i="5"/>
  <c r="H26" i="5"/>
  <c r="I26" i="5" s="1"/>
  <c r="C26" i="5"/>
  <c r="H142" i="6" l="1"/>
  <c r="G142" i="6"/>
  <c r="E142" i="6"/>
  <c r="F142" i="6"/>
  <c r="AG212" i="6"/>
  <c r="AG215" i="6" s="1"/>
  <c r="BG212" i="6"/>
  <c r="BG215" i="6" s="1"/>
  <c r="BQ212" i="6"/>
  <c r="BQ215" i="6" s="1"/>
  <c r="AY212" i="6"/>
  <c r="AY213" i="6"/>
  <c r="G13" i="16"/>
  <c r="G25" i="14"/>
  <c r="AP212" i="6"/>
  <c r="BU213" i="6"/>
  <c r="BI138" i="6"/>
  <c r="BI139" i="6"/>
  <c r="Z213" i="6"/>
  <c r="AH138" i="6"/>
  <c r="AL138" i="6"/>
  <c r="AH139" i="6"/>
  <c r="AL139" i="6"/>
  <c r="Z212" i="6"/>
  <c r="AI138" i="6"/>
  <c r="AI139" i="6"/>
  <c r="AC138" i="6"/>
  <c r="AC139" i="6"/>
  <c r="AE212" i="6"/>
  <c r="AU212" i="6"/>
  <c r="Y213" i="6"/>
  <c r="BM213" i="6"/>
  <c r="AP213" i="6"/>
  <c r="AZ213" i="6"/>
  <c r="BV213" i="6"/>
  <c r="AZ212" i="6"/>
  <c r="AZ215" i="6" s="1"/>
  <c r="BV212" i="6"/>
  <c r="AW213" i="6"/>
  <c r="AV213" i="6"/>
  <c r="AW212" i="6"/>
  <c r="AW215" i="6" s="1"/>
  <c r="AV212" i="6"/>
  <c r="AE213" i="6"/>
  <c r="AU213" i="6"/>
  <c r="T213" i="6"/>
  <c r="T212" i="6"/>
  <c r="Y212" i="6"/>
  <c r="AB212" i="6"/>
  <c r="AF212" i="6"/>
  <c r="AF215" i="6" s="1"/>
  <c r="AC218" i="6" s="1"/>
  <c r="AJ212" i="6"/>
  <c r="AN212" i="6"/>
  <c r="AX212" i="6"/>
  <c r="AX215" i="6" s="1"/>
  <c r="BF212" i="6"/>
  <c r="BF215" i="6" s="1"/>
  <c r="BB218" i="6" s="1"/>
  <c r="AB213" i="6"/>
  <c r="AF213" i="6"/>
  <c r="AJ213" i="6"/>
  <c r="AN213" i="6"/>
  <c r="AX213" i="6"/>
  <c r="BF213" i="6"/>
  <c r="AK212" i="6"/>
  <c r="AK215" i="6" s="1"/>
  <c r="AO212" i="6"/>
  <c r="AO215" i="6" s="1"/>
  <c r="AK213" i="6"/>
  <c r="AO213" i="6"/>
  <c r="BM212" i="6"/>
  <c r="BM215" i="6" s="1"/>
  <c r="BI218" i="6" s="1"/>
  <c r="BU212" i="6"/>
  <c r="BU215" i="6" s="1"/>
  <c r="U212" i="6"/>
  <c r="BO212" i="6"/>
  <c r="U213" i="6"/>
  <c r="BO213" i="6"/>
  <c r="AB215" i="6" l="1"/>
  <c r="AP215" i="6"/>
  <c r="AL218" i="6" s="1"/>
  <c r="AY215" i="6"/>
  <c r="AT218" i="6" s="1"/>
  <c r="T227" i="6" s="1"/>
  <c r="T215" i="6"/>
  <c r="H146" i="6"/>
  <c r="BO215" i="6"/>
  <c r="AN215" i="6"/>
  <c r="Y215" i="6"/>
  <c r="AU215" i="6"/>
  <c r="U215" i="6"/>
  <c r="AJ215" i="6"/>
  <c r="AI218" i="6" s="1"/>
  <c r="AV215" i="6"/>
  <c r="BV215" i="6"/>
  <c r="BU218" i="6" s="1"/>
  <c r="AE215" i="6"/>
  <c r="Z215" i="6"/>
  <c r="W218" i="6" s="1"/>
  <c r="T237" i="6"/>
  <c r="P218" i="6" l="1"/>
  <c r="T229" i="6" s="1"/>
  <c r="T230" i="6"/>
  <c r="I7" i="5"/>
  <c r="I17" i="5" s="1"/>
  <c r="C7" i="5"/>
  <c r="C17" i="5" s="1"/>
  <c r="T238" i="6"/>
  <c r="T236" i="6"/>
  <c r="T234" i="6"/>
  <c r="T233" i="6"/>
  <c r="T228" i="6"/>
  <c r="H21" i="14" l="1"/>
  <c r="T231" i="6"/>
  <c r="I18" i="5"/>
  <c r="I20" i="5" s="1"/>
  <c r="K26" i="5" s="1"/>
  <c r="H17" i="16"/>
  <c r="H13" i="14"/>
  <c r="H25" i="14"/>
  <c r="H13" i="16"/>
  <c r="H19" i="16"/>
  <c r="H19" i="14"/>
  <c r="C18" i="5"/>
  <c r="C19" i="5" s="1"/>
  <c r="D27" i="5" s="1"/>
  <c r="H23" i="16" l="1"/>
  <c r="I19" i="5"/>
  <c r="J29" i="5" s="1"/>
  <c r="K29" i="5"/>
  <c r="K27" i="5"/>
  <c r="K28" i="5"/>
  <c r="H31" i="14"/>
  <c r="H15" i="16"/>
  <c r="H33" i="14"/>
  <c r="H29" i="16"/>
  <c r="H29" i="14"/>
  <c r="H21" i="16"/>
  <c r="H27" i="16"/>
  <c r="H17" i="14"/>
  <c r="H25" i="16"/>
  <c r="H15" i="14"/>
  <c r="H27" i="14"/>
  <c r="H11" i="16"/>
  <c r="C20" i="5"/>
  <c r="E26" i="5" s="1"/>
  <c r="D29" i="5"/>
  <c r="D26" i="5"/>
  <c r="D28" i="5"/>
  <c r="J28" i="5" l="1"/>
  <c r="J27" i="5"/>
  <c r="J26" i="5"/>
  <c r="E28" i="5"/>
  <c r="E27" i="5"/>
  <c r="E29" i="5"/>
</calcChain>
</file>

<file path=xl/sharedStrings.xml><?xml version="1.0" encoding="utf-8"?>
<sst xmlns="http://schemas.openxmlformats.org/spreadsheetml/2006/main" count="526" uniqueCount="267">
  <si>
    <t>BBB+</t>
  </si>
  <si>
    <t>AA+</t>
  </si>
  <si>
    <t>Calculation of the risk-free rate</t>
  </si>
  <si>
    <t>Calculation of the debt premium</t>
  </si>
  <si>
    <t>Raw data from Bloomberg on bid yield to maturity for New Zealand government bonds</t>
  </si>
  <si>
    <t>Raw data from Bloomberg on bid yield to maturity for vanilla NZ$ denominated corporate bonds</t>
  </si>
  <si>
    <t>MRP</t>
  </si>
  <si>
    <t>Vector</t>
  </si>
  <si>
    <t>WIAL</t>
  </si>
  <si>
    <t>Contact</t>
  </si>
  <si>
    <t>Powerco</t>
  </si>
  <si>
    <t>Transpower</t>
  </si>
  <si>
    <t>Fonterra</t>
  </si>
  <si>
    <t>Meridian</t>
  </si>
  <si>
    <t>CIAL</t>
  </si>
  <si>
    <t>Annualised bid yield to maturity for each business day</t>
  </si>
  <si>
    <t>Un-weighted arithmetic average of the daily annualised bid yields to maturity</t>
  </si>
  <si>
    <t>Average</t>
  </si>
  <si>
    <t>Calculation of the interpolated risk-free rate</t>
  </si>
  <si>
    <t>Calculation of the interpolated bid to bid spread between corporate bonds and New Zealand government bonds</t>
  </si>
  <si>
    <t>Un-weighted arithmetic average of the daily spreads</t>
  </si>
  <si>
    <t>In this case, the yield on the bond with the closest match to the required term to maturity is used when estimating the debt premium.</t>
  </si>
  <si>
    <t>Issuer</t>
  </si>
  <si>
    <t xml:space="preserve">  Issuers bond(s) analysed</t>
  </si>
  <si>
    <t>Industry</t>
  </si>
  <si>
    <t>Rating</t>
  </si>
  <si>
    <t>Debt premium</t>
  </si>
  <si>
    <t>AIAL</t>
  </si>
  <si>
    <t>Genesis Energy</t>
  </si>
  <si>
    <t>-</t>
  </si>
  <si>
    <t>Other</t>
  </si>
  <si>
    <t>Notes on bonds analysed:</t>
  </si>
  <si>
    <t>Parameters</t>
  </si>
  <si>
    <t>Inputs</t>
  </si>
  <si>
    <t>Estimates</t>
  </si>
  <si>
    <t>Std Error</t>
  </si>
  <si>
    <t>Risk-free rate</t>
  </si>
  <si>
    <t>Leverage</t>
  </si>
  <si>
    <t>Asset beta</t>
  </si>
  <si>
    <t>Debt beta</t>
  </si>
  <si>
    <t>TAMRP</t>
  </si>
  <si>
    <t>Corporate tax rate</t>
  </si>
  <si>
    <t>Investor tax rate</t>
  </si>
  <si>
    <t>Debt issuance costs</t>
  </si>
  <si>
    <t>Equity beta</t>
  </si>
  <si>
    <t>Cost of equity</t>
  </si>
  <si>
    <t>Cost of debt</t>
  </si>
  <si>
    <t>Vanilla WACC (mid-point)</t>
  </si>
  <si>
    <t>Post-tax WACC (mid-point)</t>
  </si>
  <si>
    <t>WACC</t>
  </si>
  <si>
    <t>Percentile</t>
  </si>
  <si>
    <t>Vanilla</t>
  </si>
  <si>
    <t>Post-tax</t>
  </si>
  <si>
    <r>
      <rPr>
        <b/>
        <sz val="11"/>
        <color indexed="8"/>
        <rFont val="Calibri"/>
        <family val="2"/>
        <scheme val="minor"/>
      </rPr>
      <t>Note:</t>
    </r>
    <r>
      <rPr>
        <sz val="11"/>
        <rFont val="Calibri"/>
        <family val="2"/>
        <scheme val="minor"/>
      </rPr>
      <t xml:space="preserve"> Cells are left blank where there is insufficient data to linearly interpolate the debt premium.</t>
    </r>
  </si>
  <si>
    <t>Majority owned by Crown or local authority?</t>
  </si>
  <si>
    <t>Yes</t>
  </si>
  <si>
    <t>No</t>
  </si>
  <si>
    <t>Spark</t>
  </si>
  <si>
    <t>Summary of data used to estimate 5-year debt premium</t>
  </si>
  <si>
    <t>EDB/GPB</t>
  </si>
  <si>
    <t>Subclause</t>
  </si>
  <si>
    <t>4(a)</t>
  </si>
  <si>
    <t>4(b)</t>
  </si>
  <si>
    <t>4(c)</t>
  </si>
  <si>
    <t>4(d)</t>
  </si>
  <si>
    <t xml:space="preserve">Note ref. </t>
  </si>
  <si>
    <t>WIANZ</t>
  </si>
  <si>
    <t>Security name</t>
  </si>
  <si>
    <t>Coupon frequency</t>
  </si>
  <si>
    <t>Issuer credit rating</t>
  </si>
  <si>
    <t>Bond credit rating</t>
  </si>
  <si>
    <t>AIANZ 7 1/4 11/07/15</t>
  </si>
  <si>
    <t>AIANZ 8 08/10/16</t>
  </si>
  <si>
    <t>AIANZ 8 11/15/16</t>
  </si>
  <si>
    <t>AIANZ 5.47 10/17/17</t>
  </si>
  <si>
    <t>AIANZ 4.73 12/13/19</t>
  </si>
  <si>
    <t>AIANZ 5.52 05/28/21</t>
  </si>
  <si>
    <t>GENEPO 7.65 03/15/16</t>
  </si>
  <si>
    <t>GENEPO 7.185 09/15/16</t>
  </si>
  <si>
    <t>GENEPO 5.205 11/01/19</t>
  </si>
  <si>
    <t>GENEPO 8.3 06/23/20</t>
  </si>
  <si>
    <t>GENEPO 5.81 03/08/23</t>
  </si>
  <si>
    <t>MRPNZ 8.36 05/15/13</t>
  </si>
  <si>
    <t>MRPNZ 7.55 10/12/16</t>
  </si>
  <si>
    <t>MRPNZ 5.029 03/06/19</t>
  </si>
  <si>
    <t>MRPNZ 8.21 02/11/20</t>
  </si>
  <si>
    <t>MRPNZ 5.793 03/06/23</t>
  </si>
  <si>
    <t>VCTNZ 7.8 10/15/14</t>
  </si>
  <si>
    <t>WIANZ 7 1/2 11/15/13</t>
  </si>
  <si>
    <t>WIANZ 5.27 06/11/20</t>
  </si>
  <si>
    <t>WIANZ 6 1/4 05/15/21</t>
  </si>
  <si>
    <t>CENNZ 8 05/15/14</t>
  </si>
  <si>
    <t>CENNZ 7.855 04/13/17</t>
  </si>
  <si>
    <t>CENNZ 4.8 05/24/18</t>
  </si>
  <si>
    <t>CENNZ 5.8 05/15/19</t>
  </si>
  <si>
    <t>CENNZ 5.277 05/27/20</t>
  </si>
  <si>
    <t>PIFAU 6.39 03/29/13</t>
  </si>
  <si>
    <t>PIFAU 6.53 06/29/15</t>
  </si>
  <si>
    <t>TPNZ 6.595 02/15/17</t>
  </si>
  <si>
    <t>TPNZ 5.14 11/30/18</t>
  </si>
  <si>
    <t>TPNZ 4.65 09/06/19</t>
  </si>
  <si>
    <t>TPNZ 7.19 11/12/19</t>
  </si>
  <si>
    <t>TPNZ 6.95 06/10/20</t>
  </si>
  <si>
    <t>TPNZ 5.448 03/15/23</t>
  </si>
  <si>
    <t>SPKNZ 6.92 03/22/13</t>
  </si>
  <si>
    <t>SPKNZ 8.65 06/15/15</t>
  </si>
  <si>
    <t>SPKNZ 8.35 06/15/15</t>
  </si>
  <si>
    <t>SPKNZ 7.04 03/22/16</t>
  </si>
  <si>
    <t>SPKNZ 5 1/4 10/25/19</t>
  </si>
  <si>
    <t>FCGNZ 6.86 04/21/14</t>
  </si>
  <si>
    <t>FCGNZ 7 3/4 03/10/15</t>
  </si>
  <si>
    <t>FCGNZ 6.83 03/04/16</t>
  </si>
  <si>
    <t>FCGNZ 4.6 10/24/17</t>
  </si>
  <si>
    <t>FCGNZ 5.52 02/25/20</t>
  </si>
  <si>
    <t>FCGNZ 5.9 02/25/22</t>
  </si>
  <si>
    <t>MERINZ 7.15 03/16/15</t>
  </si>
  <si>
    <t>MERINZ 7.55 03/16/17</t>
  </si>
  <si>
    <t>CHRINT 5.15 12/06/19</t>
  </si>
  <si>
    <t>CHRINT 6 1/4 10/04/21</t>
  </si>
  <si>
    <t>A-</t>
  </si>
  <si>
    <t>BBB</t>
  </si>
  <si>
    <t>AA-</t>
  </si>
  <si>
    <t>#N/A N/A</t>
  </si>
  <si>
    <t>NR</t>
  </si>
  <si>
    <t>S/A</t>
  </si>
  <si>
    <t>Qtrly</t>
  </si>
  <si>
    <t>7/11/2015</t>
  </si>
  <si>
    <t>10/08/2016</t>
  </si>
  <si>
    <t>15/11/2016</t>
  </si>
  <si>
    <t>17/10/2017</t>
  </si>
  <si>
    <t>13/12/2019</t>
  </si>
  <si>
    <t>28/05/2021</t>
  </si>
  <si>
    <t>15/03/2016</t>
  </si>
  <si>
    <t>15/09/2016</t>
  </si>
  <si>
    <t>1/11/2019</t>
  </si>
  <si>
    <t>23/06/2020</t>
  </si>
  <si>
    <t>8/03/2023</t>
  </si>
  <si>
    <t>15/05/2013</t>
  </si>
  <si>
    <t>12/10/2016</t>
  </si>
  <si>
    <t>6/03/2019</t>
  </si>
  <si>
    <t>11/02/2020</t>
  </si>
  <si>
    <t>6/03/2023</t>
  </si>
  <si>
    <t>15/10/2014</t>
  </si>
  <si>
    <t>15/11/2013</t>
  </si>
  <si>
    <t>11/06/2020</t>
  </si>
  <si>
    <t>15/05/2021</t>
  </si>
  <si>
    <t>15/05/2014</t>
  </si>
  <si>
    <t>13/04/2017</t>
  </si>
  <si>
    <t>24/05/2018</t>
  </si>
  <si>
    <t>15/05/2019</t>
  </si>
  <si>
    <t>27/05/2020</t>
  </si>
  <si>
    <t>29/03/2013</t>
  </si>
  <si>
    <t>29/06/2015</t>
  </si>
  <si>
    <t>15/02/2017</t>
  </si>
  <si>
    <t>30/11/2018</t>
  </si>
  <si>
    <t>6/09/2019</t>
  </si>
  <si>
    <t>12/11/2019</t>
  </si>
  <si>
    <t>10/06/2020</t>
  </si>
  <si>
    <t>15/03/2023</t>
  </si>
  <si>
    <t>22/03/2013</t>
  </si>
  <si>
    <t>15/06/2015</t>
  </si>
  <si>
    <t>22/03/2016</t>
  </si>
  <si>
    <t>25/10/2019</t>
  </si>
  <si>
    <t>21/04/2014</t>
  </si>
  <si>
    <t>10/03/2015</t>
  </si>
  <si>
    <t>4/03/2016</t>
  </si>
  <si>
    <t>24/10/2017</t>
  </si>
  <si>
    <t>25/02/2020</t>
  </si>
  <si>
    <t>25/02/2022</t>
  </si>
  <si>
    <t>16/03/2015</t>
  </si>
  <si>
    <t>16/03/2017</t>
  </si>
  <si>
    <t>6/12/2019</t>
  </si>
  <si>
    <t>4/10/2021</t>
  </si>
  <si>
    <t>NZGB 6 11/15/11</t>
  </si>
  <si>
    <t>NZGB 6 1/2 04/15/13</t>
  </si>
  <si>
    <t>NZGB 6 04/15/15</t>
  </si>
  <si>
    <t>NZGB 6 12/15/17</t>
  </si>
  <si>
    <t>NZGB 5 03/15/19</t>
  </si>
  <si>
    <t>NZGB 3 04/15/20</t>
  </si>
  <si>
    <t>NZGB 6 05/15/21</t>
  </si>
  <si>
    <t>NZGB 5 1/2 04/15/23</t>
  </si>
  <si>
    <t>15/11/2011</t>
  </si>
  <si>
    <t>15/04/2013</t>
  </si>
  <si>
    <t>15/04/2015</t>
  </si>
  <si>
    <t>15/12/2017</t>
  </si>
  <si>
    <t>15/03/2019</t>
  </si>
  <si>
    <t>15/04/2020</t>
  </si>
  <si>
    <t>15/04/2023</t>
  </si>
  <si>
    <t>Maturity date</t>
  </si>
  <si>
    <t>WACC estimated as at:</t>
  </si>
  <si>
    <t>AIANZ</t>
  </si>
  <si>
    <t>GENEPO</t>
  </si>
  <si>
    <t>MRPNZ</t>
  </si>
  <si>
    <t>VCTNZ</t>
  </si>
  <si>
    <t>CENNZ</t>
  </si>
  <si>
    <t>PIFAU</t>
  </si>
  <si>
    <t>TPNZ</t>
  </si>
  <si>
    <t>SPKNZ</t>
  </si>
  <si>
    <t>FCGNZ</t>
  </si>
  <si>
    <t>MERINZ</t>
  </si>
  <si>
    <t>CHRINT</t>
  </si>
  <si>
    <t>Annualisation reflects six monthly  or quarterly payment of interest</t>
  </si>
  <si>
    <t>Annualisation reflects six monthly or quarterly payment of interest</t>
  </si>
  <si>
    <t>Determined debt premium</t>
  </si>
  <si>
    <t>Term to maturity</t>
  </si>
  <si>
    <t>Term (years)</t>
  </si>
  <si>
    <t>NZGB 4 1/2 04/15/27</t>
  </si>
  <si>
    <t>15/04/2027</t>
  </si>
  <si>
    <t>TPNZ 5.893 03/15/28</t>
  </si>
  <si>
    <t>15/03/2028</t>
  </si>
  <si>
    <t>5 year debt premium</t>
  </si>
  <si>
    <t>AIAL 4.73% bond maturing 13/12/2019; 5.52% bond maturing 28/05/2021.</t>
  </si>
  <si>
    <t>N/A.</t>
  </si>
  <si>
    <t>CIAL 5.15% bond maturing 6/12/2019; 6.25% bond maturing 4/10/2021.</t>
  </si>
  <si>
    <t>Remaining term to Maturity</t>
  </si>
  <si>
    <t>Determined debt premium on an EDB/GPB-issued bond rated BBB+ with a remaining term of 5 years</t>
  </si>
  <si>
    <t>Determined debt premium on an Airport-issued bond rated A- with a remaining term of 5 years</t>
  </si>
  <si>
    <t>Airport</t>
  </si>
  <si>
    <t>SPKNZ 4 1/2 03/25/22</t>
  </si>
  <si>
    <t>25/03/2022</t>
  </si>
  <si>
    <t xml:space="preserve">Spark 5.25% bond maturing 25/10/2019; 4.5% bond maturing 25/03/2022. </t>
  </si>
  <si>
    <t>FCGNZ 4.33 10/20/21</t>
  </si>
  <si>
    <t>20/10/2021</t>
  </si>
  <si>
    <t>FCGNZ 5.08 06/19/25</t>
  </si>
  <si>
    <t>19/06/2025</t>
  </si>
  <si>
    <t>TPNZ 4.3 06/30/22</t>
  </si>
  <si>
    <t>30/06/2022</t>
  </si>
  <si>
    <t>Transpower 6.95% bond maturing 10/06/2020; 4.3% bond maturing 30/06/2022.</t>
  </si>
  <si>
    <t>WIAL 5.27% bond maturing 11/06/2020; 6.25% bond maturing 15/05/2021.</t>
  </si>
  <si>
    <t>Fonterra 5.52% bond maturing 25/02/2020; 4.33% bond maturing 20/10/2021.</t>
  </si>
  <si>
    <t>Remaining term to maturity</t>
  </si>
  <si>
    <t>CENNZ 4.4 11/15/21</t>
  </si>
  <si>
    <t>AIANZ 4.28 11/09/22</t>
  </si>
  <si>
    <t>9/11/2022</t>
  </si>
  <si>
    <t>SPKNZ 4.51 03/10/23</t>
  </si>
  <si>
    <t>10/03/2023</t>
  </si>
  <si>
    <t>NZGB 3 1/2 04/14/33</t>
  </si>
  <si>
    <t>MRP 8.21% bond maturing 11/02/2020; 5.79% bond maturing 6/03/2023.</t>
  </si>
  <si>
    <t>Contact Energy 5.28% bond maturing 27/05/2020; 4.40% bond maturing 15/11/2021.</t>
  </si>
  <si>
    <t>15/11/2021</t>
  </si>
  <si>
    <t>14/04/2033</t>
  </si>
  <si>
    <t>FCGNZ 4.42 03/07/23</t>
  </si>
  <si>
    <t>7/03/2023</t>
  </si>
  <si>
    <t>14/03/2023</t>
  </si>
  <si>
    <t>MERINZ 4.53 03/14/23</t>
  </si>
  <si>
    <t>NZGB 2 3/4 04/15/25</t>
  </si>
  <si>
    <t>15/04/2025</t>
  </si>
  <si>
    <t>GENEPO 4.14 03/18/22</t>
  </si>
  <si>
    <t>18/03/2022</t>
  </si>
  <si>
    <t>Genesis Energy 8.3% bond maturing 23/06/2020; 4.14% bond maturing 18/03/2022.</t>
  </si>
  <si>
    <t>EDB/Transpower/GPBs WACC estimate for a 5 year term</t>
  </si>
  <si>
    <t>Airports WACC estimate for a 5 year term</t>
  </si>
  <si>
    <t>Z-score</t>
  </si>
  <si>
    <t>(Estimated as at 1 April 2016)</t>
  </si>
  <si>
    <t>Debt premium table for EDBs, Transpower and GPBs</t>
  </si>
  <si>
    <t>Date:</t>
  </si>
  <si>
    <t>Meridian 4.53% bond maturing 14/03/2023.</t>
  </si>
  <si>
    <t>Calculation of risk-free rate and debt premiums on corporate bonds</t>
  </si>
  <si>
    <t>NSS estimate for airports</t>
  </si>
  <si>
    <t>NSS estimate for EDBs, Transpower and GPBs</t>
  </si>
  <si>
    <t>Debt premium table for airports</t>
  </si>
  <si>
    <t xml:space="preserve">  Indicates that the relevant bond has matured.</t>
  </si>
  <si>
    <t>Input methodologies review draft decisions</t>
  </si>
  <si>
    <t xml:space="preserve"> Cost of capital calculations spreadsheet </t>
  </si>
  <si>
    <r>
      <rPr>
        <b/>
        <sz val="11"/>
        <rFont val="Calibri"/>
        <family val="2"/>
        <scheme val="minor"/>
      </rPr>
      <t>Note:</t>
    </r>
    <r>
      <rPr>
        <sz val="11"/>
        <rFont val="Calibri"/>
        <family val="2"/>
        <scheme val="minor"/>
      </rPr>
      <t xml:space="preserve"> The standard error of the overall post-tax WACC estimate is calculated using the equation at paragraph H11.19 of the 2010 Input Methodologies reasons paper for EDBs and GPBs.</t>
    </r>
  </si>
  <si>
    <t>WACC estimates (as at 1 April 2016) based on the draft amended cost of capital IMs</t>
  </si>
  <si>
    <t xml:space="preserve">  Indicates that the interpolated bid to bid spread between the relevant corporate bond and New Zealand government bonds was unable to be calculated, because there is no available NZ Government bond maturing prior to 15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</si>
</sst>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0.000"/>
    <numFmt numFmtId="166" formatCode="0.0"/>
    <numFmt numFmtId="167" formatCode="0.0%"/>
    <numFmt numFmtId="168" formatCode="0.0000"/>
    <numFmt numFmtId="169" formatCode="#,##0.0"/>
    <numFmt numFmtId="170" formatCode="[$-1409]d\ mmmm\ yyyy;@"/>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1"/>
      <color indexed="8"/>
      <name val="Calibri"/>
      <family val="2"/>
    </font>
    <font>
      <sz val="9"/>
      <name val="TIMES"/>
    </font>
    <font>
      <i/>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u/>
      <sz val="11"/>
      <color theme="1"/>
      <name val="Calibri"/>
      <family val="2"/>
      <scheme val="minor"/>
    </font>
    <font>
      <b/>
      <sz val="18"/>
      <name val="Calibri"/>
      <family val="2"/>
      <scheme val="minor"/>
    </font>
    <font>
      <b/>
      <sz val="11"/>
      <name val="Calibri"/>
      <family val="2"/>
      <scheme val="minor"/>
    </font>
    <font>
      <b/>
      <sz val="14"/>
      <name val="Calibri"/>
      <family val="2"/>
      <scheme val="minor"/>
    </font>
    <font>
      <b/>
      <sz val="18"/>
      <color theme="1"/>
      <name val="Calibri"/>
      <family val="2"/>
      <scheme val="minor"/>
    </font>
    <font>
      <b/>
      <sz val="11"/>
      <color indexed="8"/>
      <name val="Calibri"/>
      <family val="2"/>
      <scheme val="minor"/>
    </font>
    <font>
      <sz val="14"/>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20"/>
      <name val="Calibri"/>
      <family val="2"/>
      <scheme val="minor"/>
    </font>
    <font>
      <i/>
      <sz val="1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4" tint="0.79998168889431442"/>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theme="0" tint="-0.34998626667073579"/>
      </top>
      <bottom/>
      <diagonal/>
    </border>
    <border>
      <left/>
      <right/>
      <top/>
      <bottom style="medium">
        <color theme="0" tint="-0.34998626667073579"/>
      </bottom>
      <diagonal/>
    </border>
  </borders>
  <cellStyleXfs count="523">
    <xf numFmtId="0" fontId="0" fillId="0" borderId="0"/>
    <xf numFmtId="0" fontId="10" fillId="0" borderId="0"/>
    <xf numFmtId="0" fontId="12" fillId="0" borderId="0" applyNumberFormat="0" applyFill="0" applyBorder="0" applyAlignment="0" applyProtection="0"/>
    <xf numFmtId="164" fontId="10" fillId="0" borderId="0" applyFont="0" applyFill="0" applyBorder="0" applyAlignment="0" applyProtection="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12"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0" fontId="10"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8" fillId="5" borderId="0" applyNumberFormat="0" applyBorder="0" applyAlignment="0" applyProtection="0"/>
    <xf numFmtId="0" fontId="29" fillId="22" borderId="16" applyNumberFormat="0" applyAlignment="0" applyProtection="0"/>
    <xf numFmtId="0" fontId="30" fillId="23" borderId="17" applyNumberFormat="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0" borderId="18"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0" applyNumberFormat="0" applyFill="0" applyBorder="0" applyAlignment="0" applyProtection="0"/>
    <xf numFmtId="0" fontId="36" fillId="9" borderId="16" applyNumberFormat="0" applyAlignment="0" applyProtection="0"/>
    <xf numFmtId="0" fontId="37" fillId="0" borderId="21" applyNumberFormat="0" applyFill="0" applyAlignment="0" applyProtection="0"/>
    <xf numFmtId="0" fontId="38" fillId="24" borderId="0" applyNumberFormat="0" applyBorder="0" applyAlignment="0" applyProtection="0"/>
    <xf numFmtId="0" fontId="11" fillId="0" borderId="0"/>
    <xf numFmtId="0" fontId="11" fillId="0" borderId="0"/>
    <xf numFmtId="0" fontId="11" fillId="0" borderId="0"/>
    <xf numFmtId="0" fontId="11" fillId="25" borderId="22" applyNumberFormat="0" applyFont="0" applyAlignment="0" applyProtection="0"/>
    <xf numFmtId="0" fontId="11" fillId="25" borderId="22" applyNumberFormat="0" applyFont="0" applyAlignment="0" applyProtection="0"/>
    <xf numFmtId="0" fontId="11" fillId="25" borderId="22" applyNumberFormat="0" applyFont="0" applyAlignment="0" applyProtection="0"/>
    <xf numFmtId="0" fontId="11" fillId="25" borderId="22" applyNumberFormat="0" applyFont="0" applyAlignment="0" applyProtection="0"/>
    <xf numFmtId="0" fontId="11" fillId="25" borderId="22" applyNumberFormat="0" applyFont="0" applyAlignment="0" applyProtection="0"/>
    <xf numFmtId="0" fontId="11" fillId="25" borderId="22" applyNumberFormat="0" applyFont="0" applyAlignment="0" applyProtection="0"/>
    <xf numFmtId="0" fontId="39" fillId="22" borderId="2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0" fillId="0" borderId="0" applyNumberFormat="0" applyFill="0" applyBorder="0" applyAlignment="0" applyProtection="0"/>
    <xf numFmtId="0" fontId="41" fillId="0" borderId="24" applyNumberFormat="0" applyFill="0" applyAlignment="0" applyProtection="0"/>
    <xf numFmtId="0" fontId="42"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0" fontId="11" fillId="0" borderId="0"/>
    <xf numFmtId="0" fontId="11" fillId="25" borderId="22" applyNumberFormat="0" applyFont="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6" fillId="0" borderId="0"/>
    <xf numFmtId="164" fontId="6"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11"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1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169" fontId="11" fillId="0" borderId="0">
      <alignment vertical="top"/>
    </xf>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0" fontId="1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1" fillId="0" borderId="0" applyFont="0" applyFill="0" applyBorder="0" applyAlignment="0" applyProtection="0"/>
    <xf numFmtId="0" fontId="11" fillId="0" borderId="0"/>
    <xf numFmtId="0" fontId="11" fillId="0" borderId="0"/>
    <xf numFmtId="169" fontId="11" fillId="0" borderId="0">
      <alignment vertical="top"/>
    </xf>
    <xf numFmtId="169" fontId="11" fillId="0" borderId="0">
      <alignment vertical="top"/>
    </xf>
    <xf numFmtId="43" fontId="11" fillId="0" borderId="0" applyFont="0" applyFill="0" applyBorder="0" applyAlignment="0" applyProtection="0"/>
    <xf numFmtId="169" fontId="11" fillId="0" borderId="0">
      <alignment vertical="top"/>
    </xf>
    <xf numFmtId="43" fontId="11" fillId="0" borderId="0" applyFont="0" applyFill="0" applyBorder="0" applyAlignment="0" applyProtection="0"/>
    <xf numFmtId="169" fontId="11" fillId="0" borderId="0">
      <alignment vertical="top"/>
    </xf>
    <xf numFmtId="43" fontId="1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457">
    <xf numFmtId="0" fontId="0" fillId="0" borderId="0" xfId="0"/>
    <xf numFmtId="0" fontId="21" fillId="2" borderId="0" xfId="0" applyFont="1" applyFill="1" applyBorder="1"/>
    <xf numFmtId="0" fontId="17" fillId="2" borderId="0" xfId="0" applyFont="1" applyFill="1" applyBorder="1"/>
    <xf numFmtId="0" fontId="17" fillId="2" borderId="0" xfId="0" applyFont="1" applyFill="1"/>
    <xf numFmtId="0" fontId="22" fillId="2" borderId="6" xfId="0" applyFont="1" applyFill="1" applyBorder="1"/>
    <xf numFmtId="0" fontId="17" fillId="2" borderId="7" xfId="0" applyFont="1" applyFill="1" applyBorder="1"/>
    <xf numFmtId="0" fontId="17" fillId="2" borderId="6" xfId="0" applyFont="1" applyFill="1" applyBorder="1"/>
    <xf numFmtId="0" fontId="22" fillId="2" borderId="0" xfId="0" applyFont="1" applyFill="1" applyBorder="1" applyAlignment="1">
      <alignment horizontal="center"/>
    </xf>
    <xf numFmtId="2" fontId="17" fillId="2" borderId="0" xfId="0" applyNumberFormat="1" applyFont="1" applyFill="1" applyBorder="1"/>
    <xf numFmtId="0" fontId="17" fillId="2" borderId="12" xfId="0" applyFont="1" applyFill="1" applyBorder="1"/>
    <xf numFmtId="0" fontId="17" fillId="2" borderId="15" xfId="0" applyFont="1" applyFill="1" applyBorder="1"/>
    <xf numFmtId="0" fontId="17" fillId="2" borderId="5" xfId="0" applyFont="1" applyFill="1" applyBorder="1"/>
    <xf numFmtId="10" fontId="17" fillId="2" borderId="0" xfId="0" applyNumberFormat="1" applyFont="1" applyFill="1"/>
    <xf numFmtId="0" fontId="17" fillId="2" borderId="10" xfId="0" applyFont="1" applyFill="1" applyBorder="1"/>
    <xf numFmtId="0" fontId="17" fillId="2" borderId="8" xfId="0" applyFont="1" applyFill="1" applyBorder="1"/>
    <xf numFmtId="0" fontId="22" fillId="2" borderId="12" xfId="0" applyFont="1" applyFill="1" applyBorder="1"/>
    <xf numFmtId="165" fontId="17" fillId="2" borderId="0" xfId="0" applyNumberFormat="1" applyFont="1" applyFill="1"/>
    <xf numFmtId="0" fontId="22" fillId="2" borderId="10" xfId="0" applyFont="1" applyFill="1" applyBorder="1"/>
    <xf numFmtId="165" fontId="17" fillId="2" borderId="9" xfId="0" applyNumberFormat="1" applyFont="1" applyFill="1" applyBorder="1"/>
    <xf numFmtId="10" fontId="17" fillId="2" borderId="0" xfId="24" applyNumberFormat="1" applyFont="1" applyFill="1"/>
    <xf numFmtId="10" fontId="17" fillId="2" borderId="0" xfId="24" applyNumberFormat="1" applyFont="1" applyFill="1" applyBorder="1"/>
    <xf numFmtId="10" fontId="17" fillId="2" borderId="7" xfId="24" applyNumberFormat="1" applyFont="1" applyFill="1" applyBorder="1"/>
    <xf numFmtId="0" fontId="17" fillId="2" borderId="9" xfId="0" applyFont="1" applyFill="1" applyBorder="1"/>
    <xf numFmtId="0" fontId="24" fillId="2" borderId="0" xfId="0" applyFont="1" applyFill="1"/>
    <xf numFmtId="0" fontId="13" fillId="2" borderId="0" xfId="0" applyFont="1" applyFill="1" applyBorder="1" applyAlignment="1"/>
    <xf numFmtId="0" fontId="13" fillId="2" borderId="0" xfId="0" applyFont="1" applyFill="1" applyBorder="1" applyAlignment="1">
      <alignment horizontal="center"/>
    </xf>
    <xf numFmtId="0" fontId="16" fillId="2" borderId="0" xfId="0" applyFont="1" applyFill="1" applyBorder="1" applyAlignment="1">
      <alignment horizontal="center"/>
    </xf>
    <xf numFmtId="164" fontId="9" fillId="2" borderId="0" xfId="141" applyFont="1" applyFill="1"/>
    <xf numFmtId="2" fontId="13" fillId="2" borderId="0" xfId="0" applyNumberFormat="1" applyFont="1" applyFill="1" applyBorder="1" applyAlignment="1"/>
    <xf numFmtId="2" fontId="13" fillId="2" borderId="0" xfId="0" applyNumberFormat="1" applyFont="1" applyFill="1" applyBorder="1" applyAlignment="1">
      <alignment horizontal="center"/>
    </xf>
    <xf numFmtId="2" fontId="16" fillId="2" borderId="0" xfId="0" applyNumberFormat="1" applyFont="1" applyFill="1" applyBorder="1" applyAlignment="1"/>
    <xf numFmtId="2" fontId="16" fillId="2" borderId="0" xfId="0" applyNumberFormat="1" applyFont="1" applyFill="1" applyBorder="1" applyAlignment="1">
      <alignment horizontal="center"/>
    </xf>
    <xf numFmtId="14" fontId="13" fillId="2" borderId="0" xfId="0" applyNumberFormat="1" applyFont="1" applyFill="1" applyBorder="1" applyAlignment="1">
      <alignment wrapText="1"/>
    </xf>
    <xf numFmtId="14" fontId="13" fillId="2" borderId="0" xfId="0" applyNumberFormat="1" applyFont="1" applyFill="1" applyBorder="1" applyAlignment="1">
      <alignment horizontal="center" wrapText="1"/>
    </xf>
    <xf numFmtId="165" fontId="13" fillId="2" borderId="0" xfId="0" applyNumberFormat="1" applyFont="1" applyFill="1" applyBorder="1" applyAlignment="1">
      <alignment horizontal="center"/>
    </xf>
    <xf numFmtId="165" fontId="13" fillId="2" borderId="0" xfId="0" applyNumberFormat="1" applyFont="1" applyFill="1" applyBorder="1"/>
    <xf numFmtId="0" fontId="18" fillId="2" borderId="0" xfId="0" applyFont="1" applyFill="1"/>
    <xf numFmtId="0" fontId="13" fillId="2" borderId="0" xfId="0" applyFont="1" applyFill="1"/>
    <xf numFmtId="0" fontId="13" fillId="2" borderId="0" xfId="0" applyFont="1" applyFill="1" applyAlignment="1">
      <alignment horizontal="right"/>
    </xf>
    <xf numFmtId="0" fontId="13" fillId="2" borderId="0" xfId="0" applyFont="1" applyFill="1" applyBorder="1"/>
    <xf numFmtId="165" fontId="13" fillId="2" borderId="8" xfId="0" applyNumberFormat="1" applyFont="1" applyFill="1" applyBorder="1"/>
    <xf numFmtId="0" fontId="13" fillId="2" borderId="8" xfId="0" applyFont="1" applyFill="1" applyBorder="1"/>
    <xf numFmtId="0" fontId="13" fillId="2" borderId="9" xfId="0" applyFont="1" applyFill="1" applyBorder="1"/>
    <xf numFmtId="0" fontId="13" fillId="2" borderId="0" xfId="0" applyFont="1" applyFill="1" applyBorder="1" applyAlignment="1">
      <alignment vertical="center"/>
    </xf>
    <xf numFmtId="0" fontId="13"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6" fillId="2" borderId="0" xfId="0" applyFont="1" applyFill="1" applyBorder="1" applyAlignment="1">
      <alignment horizontal="left" indent="1"/>
    </xf>
    <xf numFmtId="0" fontId="16" fillId="2" borderId="0" xfId="0" applyFont="1" applyFill="1" applyBorder="1"/>
    <xf numFmtId="166" fontId="16" fillId="2" borderId="0" xfId="0" applyNumberFormat="1" applyFont="1" applyFill="1" applyBorder="1" applyAlignment="1">
      <alignment horizontal="center"/>
    </xf>
    <xf numFmtId="0" fontId="13" fillId="2" borderId="0" xfId="0" applyFont="1" applyFill="1" applyBorder="1" applyAlignment="1">
      <alignment horizontal="right"/>
    </xf>
    <xf numFmtId="0" fontId="13" fillId="2" borderId="0" xfId="0" applyFont="1" applyFill="1" applyBorder="1" applyAlignment="1">
      <alignment wrapText="1"/>
    </xf>
    <xf numFmtId="0" fontId="13" fillId="2" borderId="0" xfId="0" applyFont="1" applyFill="1" applyBorder="1" applyAlignment="1">
      <alignment horizontal="center" wrapText="1"/>
    </xf>
    <xf numFmtId="2" fontId="9" fillId="2" borderId="0" xfId="26" applyNumberFormat="1" applyFont="1" applyFill="1" applyBorder="1" applyAlignment="1">
      <alignment horizontal="center"/>
    </xf>
    <xf numFmtId="0" fontId="9" fillId="2" borderId="13" xfId="140" applyFont="1" applyFill="1" applyBorder="1" applyAlignment="1">
      <alignment horizontal="right"/>
    </xf>
    <xf numFmtId="0" fontId="9" fillId="2" borderId="0" xfId="140" applyFont="1" applyFill="1" applyBorder="1" applyAlignment="1">
      <alignment horizontal="right"/>
    </xf>
    <xf numFmtId="0" fontId="17" fillId="2" borderId="14" xfId="0" applyFont="1" applyFill="1" applyBorder="1"/>
    <xf numFmtId="0" fontId="17" fillId="2" borderId="0" xfId="0" applyFont="1" applyFill="1" applyBorder="1" applyAlignment="1">
      <alignment horizontal="right"/>
    </xf>
    <xf numFmtId="0" fontId="17" fillId="2" borderId="14" xfId="0" applyFont="1" applyFill="1" applyBorder="1" applyAlignment="1">
      <alignment horizontal="right"/>
    </xf>
    <xf numFmtId="0" fontId="17" fillId="2" borderId="6" xfId="0" applyFont="1" applyFill="1" applyBorder="1" applyAlignment="1">
      <alignment horizontal="right"/>
    </xf>
    <xf numFmtId="0" fontId="17" fillId="2" borderId="13" xfId="0" applyFont="1" applyFill="1" applyBorder="1" applyAlignment="1">
      <alignment horizontal="right"/>
    </xf>
    <xf numFmtId="14" fontId="17" fillId="2" borderId="0" xfId="0" applyNumberFormat="1" applyFont="1" applyFill="1" applyBorder="1" applyAlignment="1">
      <alignment horizontal="right"/>
    </xf>
    <xf numFmtId="14" fontId="17" fillId="2" borderId="7" xfId="0" applyNumberFormat="1" applyFont="1" applyFill="1" applyBorder="1"/>
    <xf numFmtId="14" fontId="17" fillId="2" borderId="9" xfId="0" applyNumberFormat="1" applyFont="1" applyFill="1" applyBorder="1" applyAlignment="1">
      <alignment horizontal="right"/>
    </xf>
    <xf numFmtId="14" fontId="17" fillId="2" borderId="11" xfId="0" applyNumberFormat="1" applyFont="1" applyFill="1" applyBorder="1" applyAlignment="1">
      <alignment horizontal="right"/>
    </xf>
    <xf numFmtId="165" fontId="17" fillId="2" borderId="6" xfId="0" applyNumberFormat="1" applyFont="1" applyFill="1" applyBorder="1"/>
    <xf numFmtId="165" fontId="17" fillId="2" borderId="0" xfId="0" applyNumberFormat="1" applyFont="1" applyFill="1" applyBorder="1"/>
    <xf numFmtId="14" fontId="17" fillId="2" borderId="0" xfId="0" applyNumberFormat="1" applyFont="1" applyFill="1" applyBorder="1"/>
    <xf numFmtId="165" fontId="17" fillId="2" borderId="14" xfId="0" applyNumberFormat="1" applyFont="1" applyFill="1" applyBorder="1"/>
    <xf numFmtId="165" fontId="17" fillId="2" borderId="10" xfId="0" applyNumberFormat="1" applyFont="1" applyFill="1" applyBorder="1"/>
    <xf numFmtId="165" fontId="17" fillId="2" borderId="11" xfId="0" applyNumberFormat="1" applyFont="1" applyFill="1" applyBorder="1"/>
    <xf numFmtId="165" fontId="17" fillId="2" borderId="8" xfId="0" applyNumberFormat="1" applyFont="1" applyFill="1" applyBorder="1"/>
    <xf numFmtId="2" fontId="17" fillId="2" borderId="0" xfId="0" applyNumberFormat="1" applyFont="1" applyFill="1"/>
    <xf numFmtId="14" fontId="17" fillId="2" borderId="0" xfId="0" applyNumberFormat="1" applyFont="1" applyFill="1"/>
    <xf numFmtId="0" fontId="17" fillId="2" borderId="15" xfId="0" applyFont="1" applyFill="1" applyBorder="1" applyAlignment="1">
      <alignment horizontal="right"/>
    </xf>
    <xf numFmtId="14" fontId="17" fillId="2" borderId="0" xfId="0" applyNumberFormat="1" applyFont="1" applyFill="1" applyAlignment="1">
      <alignment horizontal="right" wrapText="1"/>
    </xf>
    <xf numFmtId="165" fontId="17" fillId="2" borderId="2" xfId="0" applyNumberFormat="1" applyFont="1" applyFill="1" applyBorder="1"/>
    <xf numFmtId="165" fontId="17" fillId="2" borderId="3" xfId="0" applyNumberFormat="1" applyFont="1" applyFill="1" applyBorder="1"/>
    <xf numFmtId="14" fontId="17" fillId="2" borderId="0" xfId="0" applyNumberFormat="1" applyFont="1" applyFill="1" applyAlignment="1">
      <alignment wrapText="1"/>
    </xf>
    <xf numFmtId="0" fontId="17" fillId="2" borderId="0" xfId="0" applyFont="1" applyFill="1" applyAlignment="1">
      <alignment horizontal="right"/>
    </xf>
    <xf numFmtId="0" fontId="17" fillId="2" borderId="2" xfId="0" applyFont="1" applyFill="1" applyBorder="1" applyAlignment="1">
      <alignment horizontal="right"/>
    </xf>
    <xf numFmtId="0" fontId="17" fillId="2" borderId="3" xfId="0" applyFont="1" applyFill="1" applyBorder="1" applyAlignment="1">
      <alignment horizontal="right"/>
    </xf>
    <xf numFmtId="0" fontId="17" fillId="2" borderId="4" xfId="0" applyFont="1" applyFill="1" applyBorder="1" applyAlignment="1">
      <alignment horizontal="right"/>
    </xf>
    <xf numFmtId="0" fontId="17" fillId="2" borderId="1" xfId="0" applyFont="1" applyFill="1" applyBorder="1" applyAlignment="1">
      <alignment horizontal="right"/>
    </xf>
    <xf numFmtId="165" fontId="17" fillId="2" borderId="3" xfId="0" applyNumberFormat="1" applyFont="1" applyFill="1" applyBorder="1" applyAlignment="1">
      <alignment horizontal="right"/>
    </xf>
    <xf numFmtId="165" fontId="17" fillId="2" borderId="4" xfId="0" applyNumberFormat="1" applyFont="1" applyFill="1" applyBorder="1" applyAlignment="1">
      <alignment horizontal="right"/>
    </xf>
    <xf numFmtId="0" fontId="17" fillId="2" borderId="3" xfId="0" applyFont="1" applyFill="1" applyBorder="1"/>
    <xf numFmtId="0" fontId="17" fillId="2" borderId="12" xfId="0" applyFont="1" applyFill="1" applyBorder="1" applyAlignment="1">
      <alignment horizontal="right"/>
    </xf>
    <xf numFmtId="0" fontId="17" fillId="2" borderId="0" xfId="0" applyFont="1" applyFill="1" applyBorder="1" applyAlignment="1">
      <alignment horizontal="left"/>
    </xf>
    <xf numFmtId="0" fontId="17" fillId="2" borderId="4" xfId="0" applyFont="1" applyFill="1" applyBorder="1"/>
    <xf numFmtId="0" fontId="17" fillId="2" borderId="0" xfId="0" applyFont="1" applyFill="1" applyAlignment="1">
      <alignment horizontal="left"/>
    </xf>
    <xf numFmtId="0" fontId="17" fillId="2" borderId="0" xfId="0" applyFont="1" applyFill="1" applyBorder="1" applyAlignment="1">
      <alignment horizontal="center"/>
    </xf>
    <xf numFmtId="2" fontId="17" fillId="2" borderId="0" xfId="0" applyNumberFormat="1" applyFont="1" applyFill="1" applyBorder="1" applyAlignment="1">
      <alignment horizontal="center"/>
    </xf>
    <xf numFmtId="166" fontId="17" fillId="2" borderId="0" xfId="0" applyNumberFormat="1" applyFont="1" applyFill="1" applyBorder="1" applyAlignment="1">
      <alignment horizontal="center"/>
    </xf>
    <xf numFmtId="0" fontId="17" fillId="2" borderId="0" xfId="0" applyFont="1" applyFill="1" applyBorder="1" applyAlignment="1">
      <alignment wrapText="1"/>
    </xf>
    <xf numFmtId="0" fontId="17" fillId="2" borderId="0" xfId="0" applyFont="1" applyFill="1" applyBorder="1" applyAlignment="1">
      <alignment horizontal="center" wrapText="1"/>
    </xf>
    <xf numFmtId="166" fontId="17" fillId="2" borderId="0" xfId="0" applyNumberFormat="1" applyFont="1" applyFill="1" applyBorder="1" applyAlignment="1">
      <alignment horizontal="center" wrapText="1"/>
    </xf>
    <xf numFmtId="2" fontId="17" fillId="2" borderId="0" xfId="0" applyNumberFormat="1" applyFont="1" applyFill="1" applyBorder="1" applyAlignment="1">
      <alignment horizontal="center" wrapText="1"/>
    </xf>
    <xf numFmtId="0" fontId="17" fillId="2" borderId="0" xfId="0" applyFont="1" applyFill="1" applyBorder="1" applyAlignment="1">
      <alignment horizontal="left" vertical="center"/>
    </xf>
    <xf numFmtId="2" fontId="17" fillId="2" borderId="0" xfId="0" applyNumberFormat="1" applyFont="1" applyFill="1" applyBorder="1" applyAlignment="1">
      <alignment horizontal="left"/>
    </xf>
    <xf numFmtId="166" fontId="17" fillId="2" borderId="0" xfId="0" applyNumberFormat="1" applyFont="1" applyFill="1" applyBorder="1" applyAlignment="1">
      <alignment horizontal="left"/>
    </xf>
    <xf numFmtId="2" fontId="9" fillId="2" borderId="0" xfId="0" applyNumberFormat="1" applyFont="1" applyFill="1" applyBorder="1"/>
    <xf numFmtId="14" fontId="9" fillId="2" borderId="0" xfId="0" applyNumberFormat="1" applyFont="1" applyFill="1"/>
    <xf numFmtId="2" fontId="9" fillId="2" borderId="0" xfId="0" applyNumberFormat="1" applyFont="1" applyFill="1"/>
    <xf numFmtId="10" fontId="9" fillId="2" borderId="0" xfId="0" applyNumberFormat="1" applyFont="1" applyFill="1"/>
    <xf numFmtId="10" fontId="17" fillId="2" borderId="0" xfId="0" applyNumberFormat="1" applyFont="1" applyFill="1" applyBorder="1"/>
    <xf numFmtId="0" fontId="21" fillId="2" borderId="0" xfId="0" applyFont="1" applyFill="1"/>
    <xf numFmtId="0" fontId="22" fillId="2" borderId="0" xfId="0" applyFont="1" applyFill="1"/>
    <xf numFmtId="0" fontId="17" fillId="2" borderId="5" xfId="0" applyFont="1" applyFill="1" applyBorder="1" applyAlignment="1">
      <alignment horizontal="right"/>
    </xf>
    <xf numFmtId="0" fontId="20" fillId="2" borderId="0" xfId="0" applyFont="1" applyFill="1" applyBorder="1" applyAlignment="1"/>
    <xf numFmtId="0" fontId="26" fillId="2" borderId="0" xfId="0" applyFont="1" applyFill="1"/>
    <xf numFmtId="0" fontId="0" fillId="2" borderId="0" xfId="0" applyFill="1"/>
    <xf numFmtId="9" fontId="17" fillId="2" borderId="0" xfId="0" applyNumberFormat="1" applyFont="1" applyFill="1"/>
    <xf numFmtId="10" fontId="17" fillId="2" borderId="7" xfId="0" applyNumberFormat="1" applyFont="1" applyFill="1" applyBorder="1"/>
    <xf numFmtId="10" fontId="17" fillId="2" borderId="5" xfId="142" applyNumberFormat="1" applyFont="1" applyFill="1" applyBorder="1"/>
    <xf numFmtId="10" fontId="17" fillId="2" borderId="9" xfId="142" applyNumberFormat="1" applyFont="1" applyFill="1" applyBorder="1"/>
    <xf numFmtId="0" fontId="0" fillId="26" borderId="0" xfId="0" applyFill="1" applyBorder="1" applyAlignment="1">
      <alignment horizontal="left"/>
    </xf>
    <xf numFmtId="0" fontId="13" fillId="26" borderId="0" xfId="0" applyFont="1" applyFill="1" applyBorder="1" applyAlignment="1">
      <alignment vertical="center"/>
    </xf>
    <xf numFmtId="0" fontId="11" fillId="26" borderId="0" xfId="0" applyFont="1" applyFill="1" applyBorder="1" applyAlignment="1">
      <alignment horizontal="left"/>
    </xf>
    <xf numFmtId="166" fontId="0" fillId="26" borderId="0" xfId="0" applyNumberFormat="1" applyFill="1" applyBorder="1" applyAlignment="1">
      <alignment horizontal="center"/>
    </xf>
    <xf numFmtId="2" fontId="0" fillId="26" borderId="0" xfId="0" applyNumberFormat="1" applyFill="1" applyBorder="1" applyAlignment="1">
      <alignment horizontal="center"/>
    </xf>
    <xf numFmtId="0" fontId="13" fillId="26" borderId="0" xfId="0" applyFont="1" applyFill="1" applyBorder="1"/>
    <xf numFmtId="0" fontId="13" fillId="26" borderId="0" xfId="0" applyFont="1" applyFill="1" applyBorder="1" applyAlignment="1">
      <alignment horizontal="left"/>
    </xf>
    <xf numFmtId="0" fontId="13" fillId="26" borderId="0" xfId="0" applyFont="1" applyFill="1" applyBorder="1" applyAlignment="1">
      <alignment horizontal="center" vertical="center"/>
    </xf>
    <xf numFmtId="0" fontId="13" fillId="26" borderId="0" xfId="0" applyFont="1" applyFill="1" applyBorder="1" applyAlignment="1">
      <alignment horizontal="center" vertical="center" wrapText="1"/>
    </xf>
    <xf numFmtId="0" fontId="22" fillId="2" borderId="0" xfId="0" applyFont="1" applyFill="1" applyAlignment="1">
      <alignment horizontal="left"/>
    </xf>
    <xf numFmtId="0" fontId="0" fillId="2" borderId="0" xfId="0" applyFill="1" applyBorder="1"/>
    <xf numFmtId="0" fontId="20" fillId="26" borderId="0" xfId="0" applyFont="1" applyFill="1" applyBorder="1" applyAlignment="1"/>
    <xf numFmtId="0" fontId="7" fillId="26" borderId="0" xfId="0" applyFont="1" applyFill="1" applyBorder="1" applyAlignment="1">
      <alignment horizontal="left"/>
    </xf>
    <xf numFmtId="166" fontId="7" fillId="26" borderId="0" xfId="0" applyNumberFormat="1" applyFont="1" applyFill="1" applyBorder="1" applyAlignment="1">
      <alignment horizontal="center"/>
    </xf>
    <xf numFmtId="0" fontId="0" fillId="26" borderId="25" xfId="0" applyFill="1" applyBorder="1"/>
    <xf numFmtId="0" fontId="13" fillId="26" borderId="25" xfId="0" applyFont="1" applyFill="1" applyBorder="1" applyAlignment="1">
      <alignment horizontal="right"/>
    </xf>
    <xf numFmtId="0" fontId="13" fillId="26" borderId="27" xfId="0" applyFont="1" applyFill="1" applyBorder="1" applyAlignment="1">
      <alignment vertical="center"/>
    </xf>
    <xf numFmtId="0" fontId="17" fillId="2" borderId="29" xfId="0" applyFont="1" applyFill="1" applyBorder="1"/>
    <xf numFmtId="0" fontId="17" fillId="2" borderId="25" xfId="0" applyFont="1" applyFill="1" applyBorder="1"/>
    <xf numFmtId="0" fontId="17" fillId="0" borderId="0" xfId="0" applyFont="1" applyFill="1"/>
    <xf numFmtId="0" fontId="17" fillId="2" borderId="7" xfId="0" applyFont="1" applyFill="1" applyBorder="1" applyAlignment="1">
      <alignment horizontal="right"/>
    </xf>
    <xf numFmtId="0" fontId="17" fillId="3" borderId="0" xfId="0" applyFont="1" applyFill="1"/>
    <xf numFmtId="0" fontId="17" fillId="27" borderId="0" xfId="0" applyFont="1" applyFill="1" applyBorder="1"/>
    <xf numFmtId="0" fontId="17" fillId="27" borderId="7" xfId="0" applyFont="1" applyFill="1" applyBorder="1"/>
    <xf numFmtId="0" fontId="22" fillId="2" borderId="0" xfId="0" applyFont="1" applyFill="1" applyBorder="1" applyAlignment="1">
      <alignment horizontal="center"/>
    </xf>
    <xf numFmtId="0" fontId="22" fillId="2" borderId="10" xfId="0" applyFont="1" applyFill="1" applyBorder="1" applyAlignment="1">
      <alignment horizontal="center"/>
    </xf>
    <xf numFmtId="0" fontId="22" fillId="2" borderId="8" xfId="0" applyFont="1" applyFill="1" applyBorder="1" applyAlignment="1">
      <alignment horizontal="center"/>
    </xf>
    <xf numFmtId="0" fontId="22" fillId="2" borderId="9" xfId="0" applyFont="1" applyFill="1" applyBorder="1" applyAlignment="1">
      <alignment horizontal="center"/>
    </xf>
    <xf numFmtId="14" fontId="17" fillId="2" borderId="10" xfId="0" applyNumberFormat="1" applyFont="1" applyFill="1" applyBorder="1" applyAlignment="1">
      <alignment horizontal="right"/>
    </xf>
    <xf numFmtId="0" fontId="9" fillId="2" borderId="14" xfId="140" applyFont="1" applyFill="1" applyBorder="1" applyAlignment="1">
      <alignment horizontal="right"/>
    </xf>
    <xf numFmtId="0" fontId="17" fillId="2" borderId="10" xfId="0" applyFont="1" applyFill="1" applyBorder="1" applyAlignment="1">
      <alignment horizontal="right"/>
    </xf>
    <xf numFmtId="0" fontId="17" fillId="2" borderId="8" xfId="0" applyFont="1" applyFill="1" applyBorder="1" applyAlignment="1">
      <alignment horizontal="right"/>
    </xf>
    <xf numFmtId="0" fontId="17" fillId="2" borderId="9" xfId="0" applyFont="1" applyFill="1" applyBorder="1" applyAlignment="1">
      <alignment horizontal="right"/>
    </xf>
    <xf numFmtId="0" fontId="17" fillId="2" borderId="11" xfId="0" applyFont="1" applyFill="1" applyBorder="1" applyAlignment="1">
      <alignment horizontal="right"/>
    </xf>
    <xf numFmtId="0" fontId="23" fillId="2" borderId="0" xfId="0" applyFont="1" applyFill="1"/>
    <xf numFmtId="0" fontId="44" fillId="2" borderId="0" xfId="0" applyFont="1" applyFill="1"/>
    <xf numFmtId="0" fontId="45" fillId="2" borderId="7" xfId="0" applyFont="1" applyFill="1" applyBorder="1" applyAlignment="1">
      <alignment horizontal="right"/>
    </xf>
    <xf numFmtId="14" fontId="45" fillId="2" borderId="7" xfId="0" applyNumberFormat="1" applyFont="1" applyFill="1" applyBorder="1" applyAlignment="1">
      <alignment horizontal="right"/>
    </xf>
    <xf numFmtId="0" fontId="45" fillId="2" borderId="0" xfId="0" applyFont="1" applyFill="1" applyAlignment="1">
      <alignment horizontal="right"/>
    </xf>
    <xf numFmtId="0" fontId="45" fillId="2" borderId="0" xfId="0" applyFont="1" applyFill="1" applyBorder="1" applyAlignment="1">
      <alignment horizontal="right"/>
    </xf>
    <xf numFmtId="14" fontId="17" fillId="2" borderId="8" xfId="0" applyNumberFormat="1" applyFont="1" applyFill="1" applyBorder="1" applyAlignment="1">
      <alignment horizontal="right"/>
    </xf>
    <xf numFmtId="14" fontId="9" fillId="2" borderId="11" xfId="140" applyNumberFormat="1" applyFont="1" applyFill="1" applyBorder="1" applyAlignment="1">
      <alignment horizontal="right"/>
    </xf>
    <xf numFmtId="14" fontId="9" fillId="2" borderId="8" xfId="140" applyNumberFormat="1" applyFont="1" applyFill="1" applyBorder="1" applyAlignment="1">
      <alignment horizontal="right"/>
    </xf>
    <xf numFmtId="10" fontId="17" fillId="2" borderId="7" xfId="142" applyNumberFormat="1" applyFont="1" applyFill="1" applyBorder="1" applyAlignment="1">
      <alignment horizontal="center"/>
    </xf>
    <xf numFmtId="165" fontId="17" fillId="2" borderId="7" xfId="0" applyNumberFormat="1" applyFont="1" applyFill="1" applyBorder="1" applyAlignment="1">
      <alignment horizontal="center"/>
    </xf>
    <xf numFmtId="2" fontId="7" fillId="27" borderId="0" xfId="0" applyNumberFormat="1" applyFont="1" applyFill="1" applyBorder="1" applyAlignment="1">
      <alignment horizontal="center"/>
    </xf>
    <xf numFmtId="0" fontId="17" fillId="27" borderId="8" xfId="0" applyFont="1" applyFill="1" applyBorder="1"/>
    <xf numFmtId="0" fontId="17" fillId="27" borderId="9" xfId="0" applyFont="1" applyFill="1" applyBorder="1"/>
    <xf numFmtId="165" fontId="13" fillId="27" borderId="10" xfId="0" applyNumberFormat="1" applyFont="1" applyFill="1" applyBorder="1"/>
    <xf numFmtId="165" fontId="13" fillId="27" borderId="8" xfId="0" applyNumberFormat="1" applyFont="1" applyFill="1" applyBorder="1"/>
    <xf numFmtId="0" fontId="13" fillId="27" borderId="11" xfId="0" applyFont="1" applyFill="1" applyBorder="1"/>
    <xf numFmtId="0" fontId="23" fillId="2" borderId="0" xfId="0" applyFont="1" applyFill="1" applyBorder="1" applyAlignment="1">
      <alignment horizontal="center"/>
    </xf>
    <xf numFmtId="2" fontId="17" fillId="27" borderId="8" xfId="0" applyNumberFormat="1" applyFont="1" applyFill="1" applyBorder="1"/>
    <xf numFmtId="0" fontId="17" fillId="27" borderId="13" xfId="0" applyFont="1" applyFill="1" applyBorder="1" applyAlignment="1">
      <alignment wrapText="1"/>
    </xf>
    <xf numFmtId="0" fontId="17" fillId="27" borderId="13" xfId="0" applyFont="1" applyFill="1" applyBorder="1" applyAlignment="1">
      <alignment horizontal="center" wrapText="1"/>
    </xf>
    <xf numFmtId="0" fontId="17" fillId="27" borderId="15" xfId="0" applyFont="1" applyFill="1" applyBorder="1" applyAlignment="1">
      <alignment horizontal="left" vertical="center"/>
    </xf>
    <xf numFmtId="0" fontId="13" fillId="27" borderId="15" xfId="0" applyFont="1" applyFill="1" applyBorder="1" applyAlignment="1">
      <alignment horizontal="left" vertical="center"/>
    </xf>
    <xf numFmtId="0" fontId="13" fillId="27" borderId="5" xfId="0" applyFont="1" applyFill="1" applyBorder="1" applyAlignment="1">
      <alignment horizontal="left" vertical="center"/>
    </xf>
    <xf numFmtId="0" fontId="8" fillId="27" borderId="0" xfId="0" applyFont="1" applyFill="1" applyBorder="1" applyAlignment="1">
      <alignment horizontal="center"/>
    </xf>
    <xf numFmtId="2" fontId="17" fillId="27" borderId="0" xfId="0" applyNumberFormat="1" applyFont="1" applyFill="1" applyBorder="1"/>
    <xf numFmtId="2" fontId="8" fillId="27" borderId="0" xfId="0" applyNumberFormat="1" applyFont="1" applyFill="1" applyBorder="1" applyAlignment="1">
      <alignment horizontal="center"/>
    </xf>
    <xf numFmtId="10" fontId="17" fillId="27" borderId="0" xfId="0" applyNumberFormat="1" applyFont="1" applyFill="1" applyBorder="1"/>
    <xf numFmtId="0" fontId="13" fillId="2" borderId="13" xfId="0" applyFont="1" applyFill="1" applyBorder="1" applyAlignment="1">
      <alignment wrapText="1"/>
    </xf>
    <xf numFmtId="0" fontId="13" fillId="2" borderId="13" xfId="0" applyFont="1" applyFill="1" applyBorder="1" applyAlignment="1">
      <alignment horizontal="center" wrapText="1"/>
    </xf>
    <xf numFmtId="0" fontId="13" fillId="2" borderId="12"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5" xfId="0" applyFont="1" applyFill="1" applyBorder="1" applyAlignment="1">
      <alignment horizontal="left" vertical="center"/>
    </xf>
    <xf numFmtId="2" fontId="17" fillId="27" borderId="7" xfId="0" applyNumberFormat="1" applyFont="1" applyFill="1" applyBorder="1"/>
    <xf numFmtId="0" fontId="8" fillId="27" borderId="15" xfId="0" applyFont="1" applyFill="1" applyBorder="1" applyAlignment="1">
      <alignment horizontal="center"/>
    </xf>
    <xf numFmtId="0" fontId="17" fillId="27" borderId="14" xfId="0" applyFont="1" applyFill="1" applyBorder="1"/>
    <xf numFmtId="0" fontId="17" fillId="27" borderId="14" xfId="0" applyFont="1" applyFill="1" applyBorder="1" applyAlignment="1">
      <alignment horizontal="center"/>
    </xf>
    <xf numFmtId="0" fontId="17" fillId="27" borderId="14" xfId="0" applyNumberFormat="1" applyFont="1" applyFill="1" applyBorder="1" applyAlignment="1">
      <alignment horizontal="center"/>
    </xf>
    <xf numFmtId="0" fontId="17" fillId="2" borderId="7" xfId="0" applyFont="1" applyFill="1" applyBorder="1" applyAlignment="1">
      <alignment horizontal="center"/>
    </xf>
    <xf numFmtId="0" fontId="17" fillId="2" borderId="15" xfId="0" applyFont="1" applyFill="1" applyBorder="1" applyAlignment="1">
      <alignment horizontal="center"/>
    </xf>
    <xf numFmtId="0" fontId="17" fillId="2" borderId="8" xfId="0" applyFont="1" applyFill="1" applyBorder="1" applyAlignment="1">
      <alignment horizontal="center"/>
    </xf>
    <xf numFmtId="0" fontId="17" fillId="2" borderId="6" xfId="0" applyFont="1" applyFill="1" applyBorder="1" applyAlignment="1">
      <alignment horizontal="center"/>
    </xf>
    <xf numFmtId="0" fontId="17" fillId="2" borderId="29" xfId="0" applyFont="1" applyFill="1" applyBorder="1" applyAlignment="1">
      <alignment horizontal="center"/>
    </xf>
    <xf numFmtId="0" fontId="13" fillId="26" borderId="26" xfId="0" applyFont="1" applyFill="1" applyBorder="1" applyAlignment="1">
      <alignment horizontal="center" vertical="center" wrapText="1"/>
    </xf>
    <xf numFmtId="0" fontId="17" fillId="2" borderId="25" xfId="0" applyFont="1" applyFill="1" applyBorder="1" applyAlignment="1">
      <alignment horizontal="center"/>
    </xf>
    <xf numFmtId="0" fontId="13" fillId="26" borderId="26" xfId="0" applyFont="1" applyFill="1" applyBorder="1" applyAlignment="1">
      <alignment horizontal="center" vertical="center"/>
    </xf>
    <xf numFmtId="0" fontId="13" fillId="26" borderId="27" xfId="0" applyFont="1" applyFill="1" applyBorder="1" applyAlignment="1">
      <alignment horizontal="center" vertical="center" wrapText="1"/>
    </xf>
    <xf numFmtId="0" fontId="17" fillId="2" borderId="0" xfId="282" applyFont="1" applyFill="1" applyBorder="1" applyAlignment="1">
      <alignment horizontal="left"/>
    </xf>
    <xf numFmtId="0" fontId="13" fillId="26" borderId="27" xfId="0" applyFont="1" applyFill="1" applyBorder="1" applyAlignment="1">
      <alignment horizontal="center" vertical="center"/>
    </xf>
    <xf numFmtId="165" fontId="13" fillId="2" borderId="12" xfId="0" applyNumberFormat="1" applyFont="1" applyFill="1" applyBorder="1" applyAlignment="1">
      <alignment horizontal="center"/>
    </xf>
    <xf numFmtId="165" fontId="13" fillId="2" borderId="15" xfId="0" applyNumberFormat="1" applyFont="1" applyFill="1" applyBorder="1" applyAlignment="1">
      <alignment horizontal="center"/>
    </xf>
    <xf numFmtId="165" fontId="13" fillId="2" borderId="5" xfId="0" applyNumberFormat="1" applyFont="1" applyFill="1" applyBorder="1" applyAlignment="1">
      <alignment horizontal="center"/>
    </xf>
    <xf numFmtId="0" fontId="5" fillId="26" borderId="0" xfId="0" applyFont="1" applyFill="1" applyBorder="1" applyAlignment="1">
      <alignment horizontal="center"/>
    </xf>
    <xf numFmtId="0" fontId="17" fillId="2" borderId="0" xfId="0" applyFont="1" applyFill="1" applyBorder="1" applyAlignment="1">
      <alignment horizontal="center" vertical="center"/>
    </xf>
    <xf numFmtId="0" fontId="17" fillId="2" borderId="29" xfId="0" applyFont="1" applyFill="1" applyBorder="1" applyAlignment="1">
      <alignment vertical="center"/>
    </xf>
    <xf numFmtId="0" fontId="17" fillId="2" borderId="29" xfId="0" applyFont="1" applyFill="1" applyBorder="1" applyAlignment="1">
      <alignment horizontal="center" vertical="center"/>
    </xf>
    <xf numFmtId="0" fontId="17" fillId="2" borderId="25" xfId="0" applyFont="1" applyFill="1" applyBorder="1" applyAlignment="1">
      <alignment vertical="center"/>
    </xf>
    <xf numFmtId="0" fontId="17" fillId="2" borderId="25" xfId="0" applyFont="1" applyFill="1" applyBorder="1" applyAlignment="1">
      <alignment horizontal="center" vertical="center"/>
    </xf>
    <xf numFmtId="0" fontId="19" fillId="2" borderId="0" xfId="0" applyFont="1" applyFill="1"/>
    <xf numFmtId="0" fontId="13" fillId="26" borderId="27" xfId="0" applyFont="1" applyFill="1" applyBorder="1" applyAlignment="1">
      <alignment horizontal="center" vertical="center"/>
    </xf>
    <xf numFmtId="0" fontId="4" fillId="26" borderId="0" xfId="0" applyFont="1" applyFill="1" applyBorder="1" applyAlignment="1">
      <alignment horizontal="left"/>
    </xf>
    <xf numFmtId="0" fontId="4" fillId="26" borderId="0" xfId="0" applyFont="1" applyFill="1" applyBorder="1" applyAlignment="1">
      <alignment horizontal="center"/>
    </xf>
    <xf numFmtId="166" fontId="4" fillId="26" borderId="0" xfId="0" applyNumberFormat="1" applyFont="1" applyFill="1" applyBorder="1" applyAlignment="1">
      <alignment horizontal="center"/>
    </xf>
    <xf numFmtId="2" fontId="4" fillId="27" borderId="0" xfId="0" applyNumberFormat="1" applyFont="1" applyFill="1" applyBorder="1" applyAlignment="1">
      <alignment horizontal="center"/>
    </xf>
    <xf numFmtId="2" fontId="4" fillId="2" borderId="0" xfId="0" applyNumberFormat="1" applyFont="1" applyFill="1" applyBorder="1"/>
    <xf numFmtId="2" fontId="4" fillId="2" borderId="0" xfId="0" applyNumberFormat="1" applyFont="1" applyFill="1"/>
    <xf numFmtId="14" fontId="4" fillId="2" borderId="0" xfId="0" applyNumberFormat="1" applyFont="1" applyFill="1"/>
    <xf numFmtId="10" fontId="4" fillId="2" borderId="0" xfId="0" applyNumberFormat="1" applyFont="1" applyFill="1"/>
    <xf numFmtId="0" fontId="17" fillId="26" borderId="0" xfId="0" applyFont="1" applyFill="1" applyBorder="1" applyAlignment="1">
      <alignment horizontal="left"/>
    </xf>
    <xf numFmtId="0" fontId="17" fillId="26" borderId="25" xfId="0" applyFont="1" applyFill="1" applyBorder="1"/>
    <xf numFmtId="0" fontId="17" fillId="26" borderId="28" xfId="0" applyFont="1" applyFill="1" applyBorder="1" applyAlignment="1">
      <alignment horizontal="left" vertical="center"/>
    </xf>
    <xf numFmtId="0" fontId="17" fillId="26" borderId="28" xfId="0" applyFont="1" applyFill="1" applyBorder="1" applyAlignment="1">
      <alignment horizontal="center" vertical="center"/>
    </xf>
    <xf numFmtId="0" fontId="17" fillId="26" borderId="29" xfId="0" applyFont="1" applyFill="1" applyBorder="1" applyAlignment="1">
      <alignment horizontal="left" vertical="center"/>
    </xf>
    <xf numFmtId="0" fontId="17" fillId="26" borderId="29" xfId="0" applyFont="1" applyFill="1" applyBorder="1" applyAlignment="1">
      <alignment horizontal="center" vertical="center"/>
    </xf>
    <xf numFmtId="166" fontId="17" fillId="26" borderId="28" xfId="0" applyNumberFormat="1" applyFont="1" applyFill="1" applyBorder="1" applyAlignment="1">
      <alignment horizontal="center" vertical="center"/>
    </xf>
    <xf numFmtId="2" fontId="17" fillId="26" borderId="28" xfId="0" applyNumberFormat="1" applyFont="1" applyFill="1" applyBorder="1" applyAlignment="1">
      <alignment horizontal="center" vertical="center"/>
    </xf>
    <xf numFmtId="0" fontId="17" fillId="26" borderId="0" xfId="0" applyFont="1" applyFill="1" applyBorder="1" applyAlignment="1">
      <alignment horizontal="left" vertical="center"/>
    </xf>
    <xf numFmtId="0" fontId="17" fillId="26" borderId="0" xfId="0" applyFont="1" applyFill="1" applyBorder="1" applyAlignment="1">
      <alignment horizontal="center" vertical="center"/>
    </xf>
    <xf numFmtId="166" fontId="17" fillId="26" borderId="0" xfId="0" applyNumberFormat="1" applyFont="1" applyFill="1" applyBorder="1" applyAlignment="1">
      <alignment horizontal="center" vertical="center"/>
    </xf>
    <xf numFmtId="2" fontId="17" fillId="26" borderId="0" xfId="0" applyNumberFormat="1" applyFont="1" applyFill="1" applyBorder="1" applyAlignment="1">
      <alignment horizontal="center" vertical="center"/>
    </xf>
    <xf numFmtId="166" fontId="17" fillId="26" borderId="29" xfId="0" applyNumberFormat="1" applyFont="1" applyFill="1" applyBorder="1" applyAlignment="1">
      <alignment horizontal="center" vertical="center"/>
    </xf>
    <xf numFmtId="2" fontId="17" fillId="26" borderId="29" xfId="0" applyNumberFormat="1" applyFont="1" applyFill="1" applyBorder="1" applyAlignment="1">
      <alignment horizontal="center" vertical="center"/>
    </xf>
    <xf numFmtId="166" fontId="17" fillId="26" borderId="0" xfId="0" applyNumberFormat="1" applyFont="1" applyFill="1" applyBorder="1" applyAlignment="1">
      <alignment horizontal="center"/>
    </xf>
    <xf numFmtId="2" fontId="17" fillId="26" borderId="0" xfId="0" applyNumberFormat="1" applyFont="1" applyFill="1" applyBorder="1" applyAlignment="1">
      <alignment horizontal="center"/>
    </xf>
    <xf numFmtId="0" fontId="9" fillId="2" borderId="15" xfId="140" applyFont="1" applyFill="1" applyBorder="1" applyAlignment="1">
      <alignment horizontal="right"/>
    </xf>
    <xf numFmtId="2" fontId="13" fillId="2" borderId="0" xfId="0" applyNumberFormat="1" applyFont="1" applyFill="1" applyBorder="1" applyAlignment="1">
      <alignment horizontal="left" vertical="center"/>
    </xf>
    <xf numFmtId="0" fontId="17" fillId="27" borderId="6" xfId="0" applyFont="1" applyFill="1" applyBorder="1"/>
    <xf numFmtId="0" fontId="17" fillId="27" borderId="10" xfId="0" applyFont="1" applyFill="1" applyBorder="1"/>
    <xf numFmtId="2" fontId="8" fillId="27" borderId="6" xfId="0" applyNumberFormat="1" applyFont="1" applyFill="1" applyBorder="1" applyAlignment="1">
      <alignment horizontal="center"/>
    </xf>
    <xf numFmtId="0" fontId="17" fillId="27" borderId="6" xfId="0" applyFont="1" applyFill="1" applyBorder="1" applyAlignment="1">
      <alignment horizontal="center"/>
    </xf>
    <xf numFmtId="0" fontId="17" fillId="27" borderId="10" xfId="0" applyFont="1" applyFill="1" applyBorder="1" applyAlignment="1">
      <alignment horizontal="center"/>
    </xf>
    <xf numFmtId="0" fontId="17" fillId="27" borderId="6" xfId="0" applyNumberFormat="1" applyFont="1" applyFill="1" applyBorder="1" applyAlignment="1">
      <alignment horizontal="center"/>
    </xf>
    <xf numFmtId="166" fontId="17" fillId="27" borderId="6" xfId="0" applyNumberFormat="1" applyFont="1" applyFill="1" applyBorder="1" applyAlignment="1">
      <alignment horizontal="center"/>
    </xf>
    <xf numFmtId="166" fontId="17" fillId="27" borderId="10" xfId="0" applyNumberFormat="1" applyFont="1" applyFill="1" applyBorder="1" applyAlignment="1">
      <alignment horizontal="center"/>
    </xf>
    <xf numFmtId="2" fontId="9" fillId="27" borderId="6" xfId="26" applyNumberFormat="1" applyFont="1" applyFill="1" applyBorder="1" applyAlignment="1">
      <alignment horizontal="center"/>
    </xf>
    <xf numFmtId="2" fontId="9" fillId="27" borderId="10" xfId="26" applyNumberFormat="1" applyFont="1" applyFill="1" applyBorder="1" applyAlignment="1">
      <alignment horizontal="center"/>
    </xf>
    <xf numFmtId="2" fontId="17" fillId="27" borderId="10" xfId="0" applyNumberFormat="1" applyFont="1" applyFill="1" applyBorder="1"/>
    <xf numFmtId="2" fontId="8" fillId="27" borderId="10" xfId="0" applyNumberFormat="1" applyFont="1" applyFill="1" applyBorder="1" applyAlignment="1">
      <alignment horizontal="center"/>
    </xf>
    <xf numFmtId="14" fontId="17" fillId="2" borderId="0" xfId="0" applyNumberFormat="1" applyFont="1" applyFill="1" applyBorder="1" applyAlignment="1">
      <alignment horizontal="right"/>
    </xf>
    <xf numFmtId="2" fontId="17" fillId="27" borderId="12" xfId="0" applyNumberFormat="1" applyFont="1" applyFill="1" applyBorder="1" applyAlignment="1">
      <alignment horizontal="center"/>
    </xf>
    <xf numFmtId="2" fontId="17" fillId="27" borderId="6" xfId="26" applyNumberFormat="1" applyFont="1" applyFill="1" applyBorder="1" applyAlignment="1">
      <alignment horizontal="center"/>
    </xf>
    <xf numFmtId="2" fontId="17" fillId="27" borderId="6" xfId="0" applyNumberFormat="1" applyFont="1" applyFill="1" applyBorder="1"/>
    <xf numFmtId="2" fontId="17" fillId="27" borderId="12" xfId="0" applyNumberFormat="1" applyFont="1" applyFill="1" applyBorder="1"/>
    <xf numFmtId="0" fontId="9" fillId="2" borderId="11" xfId="140" applyFont="1" applyFill="1" applyBorder="1" applyAlignment="1">
      <alignment horizontal="right"/>
    </xf>
    <xf numFmtId="166" fontId="17" fillId="27" borderId="12" xfId="0" applyNumberFormat="1" applyFont="1" applyFill="1" applyBorder="1" applyAlignment="1">
      <alignment horizontal="center"/>
    </xf>
    <xf numFmtId="166" fontId="9" fillId="27" borderId="6" xfId="26" applyNumberFormat="1" applyFont="1" applyFill="1" applyBorder="1" applyAlignment="1">
      <alignment horizontal="center"/>
    </xf>
    <xf numFmtId="0" fontId="17" fillId="3" borderId="12" xfId="0" applyFont="1" applyFill="1" applyBorder="1" applyAlignment="1">
      <alignment horizontal="right"/>
    </xf>
    <xf numFmtId="0" fontId="17" fillId="3" borderId="13" xfId="0" applyFont="1" applyFill="1" applyBorder="1" applyAlignment="1">
      <alignment horizontal="right"/>
    </xf>
    <xf numFmtId="0" fontId="17" fillId="3" borderId="6" xfId="0" applyFont="1" applyFill="1" applyBorder="1" applyAlignment="1">
      <alignment horizontal="right"/>
    </xf>
    <xf numFmtId="0" fontId="17" fillId="3" borderId="14" xfId="0" applyFont="1" applyFill="1" applyBorder="1" applyAlignment="1">
      <alignment horizontal="right"/>
    </xf>
    <xf numFmtId="14" fontId="17" fillId="3" borderId="10" xfId="0" applyNumberFormat="1" applyFont="1" applyFill="1" applyBorder="1" applyAlignment="1">
      <alignment horizontal="right"/>
    </xf>
    <xf numFmtId="14" fontId="17" fillId="3" borderId="11" xfId="0" applyNumberFormat="1" applyFont="1" applyFill="1" applyBorder="1" applyAlignment="1">
      <alignment horizontal="right"/>
    </xf>
    <xf numFmtId="0" fontId="17" fillId="3" borderId="11" xfId="0" applyFont="1" applyFill="1" applyBorder="1" applyAlignment="1">
      <alignment horizontal="right"/>
    </xf>
    <xf numFmtId="165" fontId="17" fillId="3" borderId="14" xfId="0" applyNumberFormat="1" applyFont="1" applyFill="1" applyBorder="1"/>
    <xf numFmtId="165" fontId="17" fillId="3" borderId="14" xfId="85" applyNumberFormat="1" applyFont="1" applyFill="1" applyBorder="1"/>
    <xf numFmtId="165" fontId="9" fillId="3" borderId="14" xfId="140" applyNumberFormat="1" applyFont="1" applyFill="1" applyBorder="1"/>
    <xf numFmtId="165" fontId="9" fillId="3" borderId="11" xfId="140" applyNumberFormat="1" applyFont="1" applyFill="1" applyBorder="1"/>
    <xf numFmtId="0" fontId="17" fillId="3" borderId="15" xfId="0" applyFont="1" applyFill="1" applyBorder="1" applyAlignment="1">
      <alignment horizontal="right"/>
    </xf>
    <xf numFmtId="0" fontId="17" fillId="3" borderId="0" xfId="0" applyFont="1" applyFill="1" applyBorder="1" applyAlignment="1">
      <alignment horizontal="right"/>
    </xf>
    <xf numFmtId="14" fontId="17" fillId="3" borderId="8" xfId="0" applyNumberFormat="1" applyFont="1" applyFill="1" applyBorder="1" applyAlignment="1">
      <alignment horizontal="right"/>
    </xf>
    <xf numFmtId="165" fontId="17" fillId="3" borderId="0" xfId="108" applyNumberFormat="1" applyFont="1" applyFill="1" applyBorder="1"/>
    <xf numFmtId="165" fontId="17" fillId="3" borderId="8" xfId="108" applyNumberFormat="1" applyFont="1" applyFill="1" applyBorder="1"/>
    <xf numFmtId="165" fontId="17" fillId="3" borderId="0" xfId="111" applyNumberFormat="1" applyFont="1" applyFill="1" applyBorder="1"/>
    <xf numFmtId="165" fontId="17" fillId="3" borderId="8" xfId="111" applyNumberFormat="1" applyFont="1" applyFill="1" applyBorder="1"/>
    <xf numFmtId="165" fontId="9" fillId="3" borderId="7" xfId="140" applyNumberFormat="1" applyFont="1" applyFill="1" applyBorder="1"/>
    <xf numFmtId="165" fontId="9" fillId="3" borderId="9" xfId="140" applyNumberFormat="1" applyFont="1" applyFill="1" applyBorder="1"/>
    <xf numFmtId="165" fontId="17" fillId="3" borderId="0" xfId="115" applyNumberFormat="1" applyFont="1" applyFill="1" applyBorder="1"/>
    <xf numFmtId="165" fontId="17" fillId="3" borderId="8" xfId="115" applyNumberFormat="1" applyFont="1" applyFill="1" applyBorder="1"/>
    <xf numFmtId="165" fontId="17" fillId="3" borderId="0" xfId="121" applyNumberFormat="1" applyFont="1" applyFill="1" applyBorder="1"/>
    <xf numFmtId="165" fontId="17" fillId="3" borderId="14" xfId="122" applyNumberFormat="1" applyFont="1" applyFill="1" applyBorder="1"/>
    <xf numFmtId="165" fontId="17" fillId="3" borderId="8" xfId="121" applyNumberFormat="1" applyFont="1" applyFill="1" applyBorder="1"/>
    <xf numFmtId="165" fontId="17" fillId="3" borderId="11" xfId="122" applyNumberFormat="1" applyFont="1" applyFill="1" applyBorder="1"/>
    <xf numFmtId="14" fontId="17" fillId="3" borderId="15" xfId="0" applyNumberFormat="1" applyFont="1" applyFill="1" applyBorder="1" applyAlignment="1">
      <alignment horizontal="right"/>
    </xf>
    <xf numFmtId="14" fontId="17" fillId="3" borderId="0" xfId="0" applyNumberFormat="1" applyFont="1" applyFill="1" applyBorder="1" applyAlignment="1">
      <alignment horizontal="right"/>
    </xf>
    <xf numFmtId="165" fontId="17" fillId="3" borderId="0" xfId="127" applyNumberFormat="1" applyFont="1" applyFill="1" applyBorder="1"/>
    <xf numFmtId="165" fontId="17" fillId="3" borderId="14" xfId="128" applyNumberFormat="1" applyFont="1" applyFill="1" applyBorder="1"/>
    <xf numFmtId="165" fontId="17" fillId="3" borderId="8" xfId="127" applyNumberFormat="1" applyFont="1" applyFill="1" applyBorder="1"/>
    <xf numFmtId="165" fontId="17" fillId="3" borderId="11" xfId="128" applyNumberFormat="1" applyFont="1" applyFill="1" applyBorder="1"/>
    <xf numFmtId="165" fontId="17" fillId="3" borderId="14" xfId="130" applyNumberFormat="1" applyFont="1" applyFill="1" applyBorder="1"/>
    <xf numFmtId="165" fontId="17" fillId="3" borderId="11" xfId="130" applyNumberFormat="1" applyFont="1" applyFill="1" applyBorder="1"/>
    <xf numFmtId="2" fontId="22" fillId="0" borderId="0" xfId="0" applyNumberFormat="1" applyFont="1" applyFill="1" applyBorder="1"/>
    <xf numFmtId="165" fontId="17" fillId="3" borderId="11" xfId="0" applyNumberFormat="1" applyFont="1" applyFill="1" applyBorder="1"/>
    <xf numFmtId="165" fontId="17" fillId="3" borderId="11" xfId="85" applyNumberFormat="1" applyFont="1" applyFill="1" applyBorder="1"/>
    <xf numFmtId="10" fontId="17" fillId="2" borderId="0" xfId="0" applyNumberFormat="1" applyFont="1" applyFill="1" applyBorder="1" applyAlignment="1">
      <alignment horizontal="center"/>
    </xf>
    <xf numFmtId="9" fontId="17" fillId="2" borderId="0" xfId="0" applyNumberFormat="1" applyFont="1" applyFill="1" applyBorder="1" applyAlignment="1">
      <alignment horizontal="center"/>
    </xf>
    <xf numFmtId="167" fontId="17" fillId="2" borderId="0" xfId="0" applyNumberFormat="1" applyFont="1" applyFill="1" applyBorder="1" applyAlignment="1">
      <alignment horizontal="center"/>
    </xf>
    <xf numFmtId="10" fontId="17" fillId="2" borderId="0" xfId="24" applyNumberFormat="1" applyFont="1" applyFill="1" applyBorder="1" applyAlignment="1">
      <alignment horizontal="center"/>
    </xf>
    <xf numFmtId="10" fontId="17" fillId="2" borderId="15" xfId="0" applyNumberFormat="1" applyFont="1" applyFill="1" applyBorder="1" applyAlignment="1">
      <alignment horizontal="center"/>
    </xf>
    <xf numFmtId="10" fontId="22" fillId="2" borderId="15" xfId="142" applyNumberFormat="1" applyFont="1" applyFill="1" applyBorder="1" applyAlignment="1">
      <alignment horizontal="center"/>
    </xf>
    <xf numFmtId="10" fontId="22" fillId="2" borderId="8" xfId="0" applyNumberFormat="1" applyFont="1" applyFill="1" applyBorder="1" applyAlignment="1">
      <alignment horizontal="center"/>
    </xf>
    <xf numFmtId="168" fontId="17" fillId="2" borderId="8" xfId="0" applyNumberFormat="1" applyFont="1" applyFill="1" applyBorder="1" applyAlignment="1">
      <alignment horizontal="center"/>
    </xf>
    <xf numFmtId="10" fontId="17" fillId="2" borderId="15" xfId="142" applyNumberFormat="1" applyFont="1" applyFill="1" applyBorder="1" applyAlignment="1">
      <alignment horizontal="center"/>
    </xf>
    <xf numFmtId="10" fontId="17" fillId="2" borderId="8" xfId="0" applyNumberFormat="1" applyFont="1" applyFill="1" applyBorder="1" applyAlignment="1">
      <alignment horizontal="center"/>
    </xf>
    <xf numFmtId="10" fontId="22" fillId="2" borderId="15" xfId="0" applyNumberFormat="1" applyFont="1" applyFill="1" applyBorder="1" applyAlignment="1">
      <alignment horizontal="center"/>
    </xf>
    <xf numFmtId="10" fontId="17" fillId="2" borderId="7" xfId="24" applyNumberFormat="1" applyFont="1" applyFill="1" applyBorder="1" applyAlignment="1">
      <alignment horizontal="center"/>
    </xf>
    <xf numFmtId="10" fontId="17" fillId="2" borderId="6" xfId="142" applyNumberFormat="1" applyFont="1" applyFill="1" applyBorder="1" applyAlignment="1">
      <alignment horizontal="center"/>
    </xf>
    <xf numFmtId="0" fontId="17" fillId="2" borderId="10" xfId="0" applyFont="1" applyFill="1" applyBorder="1" applyAlignment="1">
      <alignment horizontal="center"/>
    </xf>
    <xf numFmtId="165" fontId="17" fillId="2" borderId="9" xfId="0" applyNumberFormat="1" applyFont="1" applyFill="1" applyBorder="1" applyAlignment="1">
      <alignment horizontal="center"/>
    </xf>
    <xf numFmtId="10" fontId="17" fillId="2" borderId="8" xfId="24" applyNumberFormat="1" applyFont="1" applyFill="1" applyBorder="1" applyAlignment="1">
      <alignment horizontal="center"/>
    </xf>
    <xf numFmtId="10" fontId="17" fillId="2" borderId="9" xfId="24" applyNumberFormat="1" applyFont="1" applyFill="1" applyBorder="1" applyAlignment="1">
      <alignment horizontal="center"/>
    </xf>
    <xf numFmtId="10" fontId="17" fillId="2" borderId="10" xfId="142" applyNumberFormat="1" applyFont="1" applyFill="1" applyBorder="1" applyAlignment="1">
      <alignment horizontal="center"/>
    </xf>
    <xf numFmtId="10" fontId="17" fillId="2" borderId="9" xfId="142" applyNumberFormat="1" applyFont="1" applyFill="1" applyBorder="1" applyAlignment="1">
      <alignment horizontal="center"/>
    </xf>
    <xf numFmtId="168" fontId="17" fillId="2" borderId="15" xfId="0" applyNumberFormat="1" applyFont="1" applyFill="1" applyBorder="1" applyAlignment="1">
      <alignment horizontal="center" vertical="center"/>
    </xf>
    <xf numFmtId="168" fontId="17" fillId="2" borderId="0" xfId="0" applyNumberFormat="1" applyFont="1" applyFill="1" applyBorder="1" applyAlignment="1">
      <alignment horizontal="center" vertical="center"/>
    </xf>
    <xf numFmtId="168" fontId="17" fillId="2" borderId="8" xfId="0" applyNumberFormat="1" applyFont="1" applyFill="1" applyBorder="1" applyAlignment="1">
      <alignment horizontal="center" vertical="center"/>
    </xf>
    <xf numFmtId="165" fontId="13" fillId="2" borderId="9" xfId="0" applyNumberFormat="1" applyFont="1" applyFill="1" applyBorder="1"/>
    <xf numFmtId="165" fontId="22" fillId="27" borderId="10" xfId="0" applyNumberFormat="1" applyFont="1" applyFill="1" applyBorder="1"/>
    <xf numFmtId="0" fontId="19" fillId="2" borderId="8" xfId="0" applyFont="1" applyFill="1" applyBorder="1"/>
    <xf numFmtId="170" fontId="17" fillId="2" borderId="0" xfId="0" applyNumberFormat="1" applyFont="1" applyFill="1"/>
    <xf numFmtId="165" fontId="17" fillId="2" borderId="4" xfId="0" applyNumberFormat="1" applyFont="1" applyFill="1" applyBorder="1"/>
    <xf numFmtId="0" fontId="17" fillId="26" borderId="13" xfId="0" applyFont="1" applyFill="1" applyBorder="1" applyAlignment="1">
      <alignment horizontal="right"/>
    </xf>
    <xf numFmtId="0" fontId="17" fillId="26" borderId="5" xfId="0" applyFont="1" applyFill="1" applyBorder="1" applyAlignment="1">
      <alignment horizontal="right"/>
    </xf>
    <xf numFmtId="0" fontId="17" fillId="26" borderId="14" xfId="0" applyFont="1" applyFill="1" applyBorder="1" applyAlignment="1">
      <alignment horizontal="right"/>
    </xf>
    <xf numFmtId="0" fontId="17" fillId="26" borderId="7" xfId="0" applyFont="1" applyFill="1" applyBorder="1" applyAlignment="1">
      <alignment horizontal="right"/>
    </xf>
    <xf numFmtId="14" fontId="17" fillId="26" borderId="11" xfId="0" applyNumberFormat="1" applyFont="1" applyFill="1" applyBorder="1" applyAlignment="1">
      <alignment horizontal="right"/>
    </xf>
    <xf numFmtId="14" fontId="17" fillId="26" borderId="9" xfId="0" applyNumberFormat="1" applyFont="1" applyFill="1" applyBorder="1" applyAlignment="1">
      <alignment horizontal="right"/>
    </xf>
    <xf numFmtId="0" fontId="17" fillId="3" borderId="10" xfId="0" applyFont="1" applyFill="1" applyBorder="1" applyAlignment="1">
      <alignment horizontal="right"/>
    </xf>
    <xf numFmtId="0" fontId="17" fillId="3" borderId="8" xfId="0" applyFont="1" applyFill="1" applyBorder="1" applyAlignment="1">
      <alignment horizontal="right"/>
    </xf>
    <xf numFmtId="165" fontId="17" fillId="3" borderId="6" xfId="0" applyNumberFormat="1" applyFont="1" applyFill="1" applyBorder="1"/>
    <xf numFmtId="165" fontId="17" fillId="3" borderId="10" xfId="0" applyNumberFormat="1" applyFont="1" applyFill="1" applyBorder="1"/>
    <xf numFmtId="0" fontId="43" fillId="3" borderId="0" xfId="0" applyFont="1" applyFill="1" applyBorder="1" applyAlignment="1"/>
    <xf numFmtId="0" fontId="13" fillId="3" borderId="0" xfId="0" applyFont="1" applyFill="1" applyBorder="1"/>
    <xf numFmtId="0" fontId="17" fillId="2" borderId="27" xfId="0" applyFont="1" applyFill="1" applyBorder="1" applyAlignment="1">
      <alignment vertical="center"/>
    </xf>
    <xf numFmtId="0" fontId="17" fillId="2" borderId="27" xfId="0" applyFont="1" applyFill="1" applyBorder="1" applyAlignment="1">
      <alignment horizontal="center" vertical="center"/>
    </xf>
    <xf numFmtId="2" fontId="17" fillId="2" borderId="27" xfId="0" applyNumberFormat="1" applyFont="1" applyFill="1" applyBorder="1" applyAlignment="1">
      <alignment horizontal="center" vertical="center"/>
    </xf>
    <xf numFmtId="166" fontId="17" fillId="2" borderId="27" xfId="0" applyNumberFormat="1" applyFont="1" applyFill="1" applyBorder="1" applyAlignment="1">
      <alignment horizontal="center" vertical="center"/>
    </xf>
    <xf numFmtId="0" fontId="17" fillId="26" borderId="28" xfId="0" applyFont="1" applyFill="1" applyBorder="1" applyAlignment="1">
      <alignment horizontal="left"/>
    </xf>
    <xf numFmtId="0" fontId="17" fillId="26" borderId="28" xfId="0" applyFont="1" applyFill="1" applyBorder="1" applyAlignment="1">
      <alignment horizontal="center"/>
    </xf>
    <xf numFmtId="166" fontId="17" fillId="26" borderId="28" xfId="0" applyNumberFormat="1" applyFont="1" applyFill="1" applyBorder="1" applyAlignment="1">
      <alignment horizontal="center"/>
    </xf>
    <xf numFmtId="2" fontId="17" fillId="26" borderId="28" xfId="0" applyNumberFormat="1" applyFont="1" applyFill="1" applyBorder="1" applyAlignment="1">
      <alignment horizontal="center"/>
    </xf>
    <xf numFmtId="0" fontId="17" fillId="26" borderId="29" xfId="0" applyFont="1" applyFill="1" applyBorder="1" applyAlignment="1">
      <alignment horizontal="left"/>
    </xf>
    <xf numFmtId="0" fontId="17" fillId="26" borderId="29" xfId="0" applyFont="1" applyFill="1" applyBorder="1" applyAlignment="1">
      <alignment horizontal="center"/>
    </xf>
    <xf numFmtId="0" fontId="17" fillId="26" borderId="0" xfId="0" applyFont="1" applyFill="1" applyBorder="1" applyAlignment="1">
      <alignment horizontal="center"/>
    </xf>
    <xf numFmtId="166" fontId="17" fillId="26" borderId="29" xfId="0" applyNumberFormat="1" applyFont="1" applyFill="1" applyBorder="1" applyAlignment="1">
      <alignment horizontal="center"/>
    </xf>
    <xf numFmtId="2" fontId="17" fillId="26" borderId="29" xfId="0" applyNumberFormat="1" applyFont="1" applyFill="1" applyBorder="1" applyAlignment="1">
      <alignment horizontal="center"/>
    </xf>
    <xf numFmtId="0" fontId="22" fillId="3" borderId="1" xfId="0" applyFont="1" applyFill="1" applyBorder="1"/>
    <xf numFmtId="2" fontId="13" fillId="27" borderId="8" xfId="0" applyNumberFormat="1" applyFont="1" applyFill="1" applyBorder="1" applyAlignment="1">
      <alignment horizontal="center"/>
    </xf>
    <xf numFmtId="165" fontId="17" fillId="28" borderId="1" xfId="0" applyNumberFormat="1" applyFont="1" applyFill="1" applyBorder="1"/>
    <xf numFmtId="165" fontId="17" fillId="28" borderId="14" xfId="0" applyNumberFormat="1" applyFont="1" applyFill="1" applyBorder="1"/>
    <xf numFmtId="165" fontId="17" fillId="28" borderId="11" xfId="0" applyNumberFormat="1" applyFont="1" applyFill="1" applyBorder="1"/>
    <xf numFmtId="165" fontId="17" fillId="2" borderId="14" xfId="85" applyNumberFormat="1" applyFont="1" applyFill="1" applyBorder="1"/>
    <xf numFmtId="165" fontId="17" fillId="2" borderId="14" xfId="86" applyNumberFormat="1" applyFont="1" applyFill="1" applyBorder="1"/>
    <xf numFmtId="165" fontId="17" fillId="2" borderId="14" xfId="87" applyNumberFormat="1" applyFont="1" applyFill="1" applyBorder="1"/>
    <xf numFmtId="165" fontId="17" fillId="2" borderId="0" xfId="88" applyNumberFormat="1" applyFont="1" applyFill="1" applyBorder="1"/>
    <xf numFmtId="165" fontId="17" fillId="2" borderId="14" xfId="89" applyNumberFormat="1" applyFont="1" applyFill="1" applyBorder="1"/>
    <xf numFmtId="165" fontId="17" fillId="2" borderId="11" xfId="85" applyNumberFormat="1" applyFont="1" applyFill="1" applyBorder="1"/>
    <xf numFmtId="165" fontId="17" fillId="2" borderId="11" xfId="86" applyNumberFormat="1" applyFont="1" applyFill="1" applyBorder="1"/>
    <xf numFmtId="165" fontId="17" fillId="2" borderId="11" xfId="87" applyNumberFormat="1" applyFont="1" applyFill="1" applyBorder="1"/>
    <xf numFmtId="165" fontId="17" fillId="2" borderId="0" xfId="94" applyNumberFormat="1" applyFont="1" applyFill="1" applyBorder="1"/>
    <xf numFmtId="165" fontId="17" fillId="2" borderId="13" xfId="94" applyNumberFormat="1" applyFont="1" applyFill="1" applyBorder="1"/>
    <xf numFmtId="165" fontId="17" fillId="2" borderId="7" xfId="98" applyNumberFormat="1" applyFont="1" applyFill="1" applyBorder="1"/>
    <xf numFmtId="165" fontId="17" fillId="2" borderId="14" xfId="98" applyNumberFormat="1" applyFont="1" applyFill="1" applyBorder="1"/>
    <xf numFmtId="165" fontId="17" fillId="2" borderId="13" xfId="99" applyNumberFormat="1" applyFont="1" applyFill="1" applyBorder="1"/>
    <xf numFmtId="165" fontId="17" fillId="2" borderId="15" xfId="100" applyNumberFormat="1" applyFont="1" applyFill="1" applyBorder="1"/>
    <xf numFmtId="165" fontId="17" fillId="2" borderId="13" xfId="101" applyNumberFormat="1" applyFont="1" applyFill="1" applyBorder="1"/>
    <xf numFmtId="165" fontId="17" fillId="2" borderId="5" xfId="102" applyNumberFormat="1" applyFont="1" applyFill="1" applyBorder="1"/>
    <xf numFmtId="165" fontId="17" fillId="2" borderId="13" xfId="103" applyNumberFormat="1" applyFont="1" applyFill="1" applyBorder="1"/>
    <xf numFmtId="165" fontId="17" fillId="2" borderId="14" xfId="94" applyNumberFormat="1" applyFont="1" applyFill="1" applyBorder="1"/>
    <xf numFmtId="165" fontId="17" fillId="2" borderId="14" xfId="99" applyNumberFormat="1" applyFont="1" applyFill="1" applyBorder="1"/>
    <xf numFmtId="165" fontId="17" fillId="2" borderId="0" xfId="100" applyNumberFormat="1" applyFont="1" applyFill="1" applyBorder="1"/>
    <xf numFmtId="165" fontId="17" fillId="2" borderId="14" xfId="101" applyNumberFormat="1" applyFont="1" applyFill="1" applyBorder="1"/>
    <xf numFmtId="165" fontId="17" fillId="2" borderId="7" xfId="102" applyNumberFormat="1" applyFont="1" applyFill="1" applyBorder="1"/>
    <xf numFmtId="165" fontId="17" fillId="2" borderId="14" xfId="103" applyNumberFormat="1" applyFont="1" applyFill="1" applyBorder="1"/>
    <xf numFmtId="165" fontId="17" fillId="2" borderId="14" xfId="100" applyNumberFormat="1" applyFont="1" applyFill="1" applyBorder="1"/>
    <xf numFmtId="165" fontId="17" fillId="2" borderId="14" xfId="102" applyNumberFormat="1" applyFont="1" applyFill="1" applyBorder="1"/>
    <xf numFmtId="165" fontId="17" fillId="2" borderId="7" xfId="103" applyNumberFormat="1" applyFont="1" applyFill="1" applyBorder="1"/>
    <xf numFmtId="165" fontId="17" fillId="2" borderId="8" xfId="94" applyNumberFormat="1" applyFont="1" applyFill="1" applyBorder="1"/>
    <xf numFmtId="165" fontId="17" fillId="2" borderId="11" xfId="94" applyNumberFormat="1" applyFont="1" applyFill="1" applyBorder="1"/>
    <xf numFmtId="165" fontId="17" fillId="2" borderId="15" xfId="104" applyNumberFormat="1" applyFont="1" applyFill="1" applyBorder="1"/>
    <xf numFmtId="165" fontId="17" fillId="2" borderId="13" xfId="105" applyNumberFormat="1" applyFont="1" applyFill="1" applyBorder="1"/>
    <xf numFmtId="165" fontId="17" fillId="2" borderId="15" xfId="106" applyNumberFormat="1" applyFont="1" applyFill="1" applyBorder="1"/>
    <xf numFmtId="165" fontId="17" fillId="2" borderId="13" xfId="107" applyNumberFormat="1" applyFont="1" applyFill="1" applyBorder="1"/>
    <xf numFmtId="165" fontId="17" fillId="2" borderId="0" xfId="104" applyNumberFormat="1" applyFont="1" applyFill="1" applyBorder="1"/>
    <xf numFmtId="165" fontId="17" fillId="2" borderId="14" xfId="105" applyNumberFormat="1" applyFont="1" applyFill="1" applyBorder="1"/>
    <xf numFmtId="165" fontId="17" fillId="2" borderId="0" xfId="106" applyNumberFormat="1" applyFont="1" applyFill="1" applyBorder="1"/>
    <xf numFmtId="165" fontId="17" fillId="2" borderId="14" xfId="107" applyNumberFormat="1" applyFont="1" applyFill="1" applyBorder="1"/>
    <xf numFmtId="165" fontId="17" fillId="2" borderId="14" xfId="106" applyNumberFormat="1" applyFont="1" applyFill="1" applyBorder="1"/>
    <xf numFmtId="165" fontId="17" fillId="2" borderId="7" xfId="107" applyNumberFormat="1" applyFont="1" applyFill="1" applyBorder="1"/>
    <xf numFmtId="165" fontId="17" fillId="2" borderId="14" xfId="104" applyNumberFormat="1" applyFont="1" applyFill="1" applyBorder="1"/>
    <xf numFmtId="165" fontId="17" fillId="2" borderId="7" xfId="104" applyNumberFormat="1" applyFont="1" applyFill="1" applyBorder="1"/>
    <xf numFmtId="165" fontId="17" fillId="2" borderId="11" xfId="104" applyNumberFormat="1" applyFont="1" applyFill="1" applyBorder="1"/>
    <xf numFmtId="165" fontId="17" fillId="2" borderId="9" xfId="104" applyNumberFormat="1" applyFont="1" applyFill="1" applyBorder="1"/>
    <xf numFmtId="165" fontId="17" fillId="2" borderId="15" xfId="109" applyNumberFormat="1" applyFont="1" applyFill="1" applyBorder="1"/>
    <xf numFmtId="165" fontId="17" fillId="2" borderId="13" xfId="110" applyNumberFormat="1" applyFont="1" applyFill="1" applyBorder="1"/>
    <xf numFmtId="165" fontId="17" fillId="2" borderId="0" xfId="109" applyNumberFormat="1" applyFont="1" applyFill="1" applyBorder="1"/>
    <xf numFmtId="165" fontId="17" fillId="2" borderId="14" xfId="110" applyNumberFormat="1" applyFont="1" applyFill="1" applyBorder="1"/>
    <xf numFmtId="165" fontId="17" fillId="2" borderId="14" xfId="109" applyNumberFormat="1" applyFont="1" applyFill="1" applyBorder="1"/>
    <xf numFmtId="165" fontId="17" fillId="2" borderId="7" xfId="110" applyNumberFormat="1" applyFont="1" applyFill="1" applyBorder="1"/>
    <xf numFmtId="165" fontId="17" fillId="2" borderId="13" xfId="112" applyNumberFormat="1" applyFont="1" applyFill="1" applyBorder="1"/>
    <xf numFmtId="165" fontId="17" fillId="2" borderId="15" xfId="113" applyNumberFormat="1" applyFont="1" applyFill="1" applyBorder="1"/>
    <xf numFmtId="165" fontId="17" fillId="2" borderId="13" xfId="113" applyNumberFormat="1" applyFont="1" applyFill="1" applyBorder="1"/>
    <xf numFmtId="165" fontId="17" fillId="2" borderId="13" xfId="114" applyNumberFormat="1" applyFont="1" applyFill="1" applyBorder="1"/>
    <xf numFmtId="165" fontId="17" fillId="2" borderId="5" xfId="114" applyNumberFormat="1" applyFont="1" applyFill="1" applyBorder="1"/>
    <xf numFmtId="165" fontId="17" fillId="2" borderId="14" xfId="112" applyNumberFormat="1" applyFont="1" applyFill="1" applyBorder="1"/>
    <xf numFmtId="165" fontId="17" fillId="2" borderId="0" xfId="113" applyNumberFormat="1" applyFont="1" applyFill="1" applyBorder="1"/>
    <xf numFmtId="165" fontId="17" fillId="2" borderId="14" xfId="113" applyNumberFormat="1" applyFont="1" applyFill="1" applyBorder="1"/>
    <xf numFmtId="165" fontId="17" fillId="2" borderId="14" xfId="114" applyNumberFormat="1" applyFont="1" applyFill="1" applyBorder="1"/>
    <xf numFmtId="165" fontId="17" fillId="2" borderId="7" xfId="114" applyNumberFormat="1" applyFont="1" applyFill="1" applyBorder="1"/>
    <xf numFmtId="165" fontId="17" fillId="2" borderId="11" xfId="112" applyNumberFormat="1" applyFont="1" applyFill="1" applyBorder="1"/>
    <xf numFmtId="165" fontId="17" fillId="2" borderId="13" xfId="118" applyNumberFormat="1" applyFont="1" applyFill="1" applyBorder="1"/>
    <xf numFmtId="165" fontId="17" fillId="2" borderId="5" xfId="119" applyNumberFormat="1" applyFont="1" applyFill="1" applyBorder="1"/>
    <xf numFmtId="165" fontId="17" fillId="2" borderId="13" xfId="120" applyNumberFormat="1" applyFont="1" applyFill="1" applyBorder="1"/>
    <xf numFmtId="165" fontId="17" fillId="2" borderId="12" xfId="120" applyNumberFormat="1" applyFont="1" applyFill="1" applyBorder="1"/>
    <xf numFmtId="165" fontId="17" fillId="2" borderId="14" xfId="118" applyNumberFormat="1" applyFont="1" applyFill="1" applyBorder="1"/>
    <xf numFmtId="165" fontId="17" fillId="2" borderId="7" xfId="119" applyNumberFormat="1" applyFont="1" applyFill="1" applyBorder="1"/>
    <xf numFmtId="165" fontId="17" fillId="2" borderId="14" xfId="120" applyNumberFormat="1" applyFont="1" applyFill="1" applyBorder="1"/>
    <xf numFmtId="165" fontId="17" fillId="2" borderId="6" xfId="120" applyNumberFormat="1" applyFont="1" applyFill="1" applyBorder="1"/>
    <xf numFmtId="165" fontId="17" fillId="2" borderId="15" xfId="123" applyNumberFormat="1" applyFont="1" applyFill="1" applyBorder="1"/>
    <xf numFmtId="165" fontId="17" fillId="2" borderId="13" xfId="124" applyNumberFormat="1" applyFont="1" applyFill="1" applyBorder="1"/>
    <xf numFmtId="165" fontId="17" fillId="2" borderId="14" xfId="124" applyNumberFormat="1" applyFont="1" applyFill="1" applyBorder="1"/>
    <xf numFmtId="165" fontId="17" fillId="2" borderId="0" xfId="123" applyNumberFormat="1" applyFont="1" applyFill="1" applyBorder="1"/>
    <xf numFmtId="165" fontId="17" fillId="2" borderId="13" xfId="129" applyNumberFormat="1" applyFont="1" applyFill="1" applyBorder="1"/>
    <xf numFmtId="165" fontId="17" fillId="2" borderId="15" xfId="129" applyNumberFormat="1" applyFont="1" applyFill="1" applyBorder="1"/>
    <xf numFmtId="165" fontId="17" fillId="2" borderId="14" xfId="129" applyNumberFormat="1" applyFont="1" applyFill="1" applyBorder="1"/>
    <xf numFmtId="165" fontId="17" fillId="2" borderId="0" xfId="129" applyNumberFormat="1" applyFont="1" applyFill="1" applyBorder="1"/>
    <xf numFmtId="165" fontId="17" fillId="2" borderId="13" xfId="130" applyNumberFormat="1" applyFont="1" applyFill="1" applyBorder="1"/>
    <xf numFmtId="165" fontId="17" fillId="2" borderId="13" xfId="131" applyNumberFormat="1" applyFont="1" applyFill="1" applyBorder="1"/>
    <xf numFmtId="165" fontId="17" fillId="2" borderId="14" xfId="130" applyNumberFormat="1" applyFont="1" applyFill="1" applyBorder="1"/>
    <xf numFmtId="165" fontId="17" fillId="2" borderId="14" xfId="131" applyNumberFormat="1" applyFont="1" applyFill="1" applyBorder="1"/>
    <xf numFmtId="0" fontId="22" fillId="2" borderId="0" xfId="0" applyFont="1" applyFill="1" applyBorder="1" applyAlignment="1">
      <alignment horizontal="center"/>
    </xf>
    <xf numFmtId="0" fontId="22" fillId="2" borderId="15" xfId="0" applyFont="1" applyFill="1" applyBorder="1" applyAlignment="1">
      <alignment horizontal="center"/>
    </xf>
    <xf numFmtId="0" fontId="22" fillId="2" borderId="5" xfId="0" applyFont="1" applyFill="1" applyBorder="1" applyAlignment="1">
      <alignment horizontal="center"/>
    </xf>
    <xf numFmtId="0" fontId="23" fillId="2" borderId="12" xfId="0" applyFont="1" applyFill="1" applyBorder="1" applyAlignment="1">
      <alignment horizontal="center"/>
    </xf>
    <xf numFmtId="0" fontId="23" fillId="2" borderId="15" xfId="0" applyFont="1" applyFill="1" applyBorder="1" applyAlignment="1">
      <alignment horizontal="center"/>
    </xf>
    <xf numFmtId="0" fontId="23" fillId="2" borderId="5" xfId="0" applyFont="1" applyFill="1" applyBorder="1" applyAlignment="1">
      <alignment horizontal="center"/>
    </xf>
    <xf numFmtId="0" fontId="22" fillId="2" borderId="10" xfId="0" applyFont="1" applyFill="1" applyBorder="1" applyAlignment="1">
      <alignment horizontal="center"/>
    </xf>
    <xf numFmtId="0" fontId="22" fillId="2" borderId="8" xfId="0" applyFont="1" applyFill="1" applyBorder="1" applyAlignment="1">
      <alignment horizontal="center"/>
    </xf>
    <xf numFmtId="0" fontId="22" fillId="2" borderId="9" xfId="0" applyFont="1" applyFill="1" applyBorder="1" applyAlignment="1">
      <alignment horizontal="center"/>
    </xf>
    <xf numFmtId="0" fontId="13" fillId="2" borderId="12" xfId="0" applyFont="1" applyFill="1" applyBorder="1" applyAlignment="1">
      <alignment horizontal="center"/>
    </xf>
    <xf numFmtId="0" fontId="13" fillId="2" borderId="15" xfId="0" applyFont="1" applyFill="1" applyBorder="1" applyAlignment="1">
      <alignment horizontal="center"/>
    </xf>
    <xf numFmtId="0" fontId="13" fillId="2" borderId="5" xfId="0" applyFont="1" applyFill="1" applyBorder="1" applyAlignment="1">
      <alignment horizontal="center"/>
    </xf>
    <xf numFmtId="0" fontId="16" fillId="2" borderId="10" xfId="0" applyFont="1" applyFill="1" applyBorder="1" applyAlignment="1">
      <alignment horizontal="center"/>
    </xf>
    <xf numFmtId="0" fontId="16" fillId="2" borderId="8" xfId="0" applyFont="1" applyFill="1" applyBorder="1" applyAlignment="1">
      <alignment horizontal="center"/>
    </xf>
    <xf numFmtId="0" fontId="16" fillId="2" borderId="0" xfId="0" applyFont="1" applyFill="1" applyBorder="1" applyAlignment="1">
      <alignment horizontal="center"/>
    </xf>
    <xf numFmtId="0" fontId="16" fillId="2" borderId="9" xfId="0" applyFont="1" applyFill="1" applyBorder="1" applyAlignment="1">
      <alignment horizontal="center"/>
    </xf>
    <xf numFmtId="165" fontId="13" fillId="2" borderId="2" xfId="0" applyNumberFormat="1" applyFont="1" applyFill="1" applyBorder="1" applyAlignment="1">
      <alignment horizontal="center"/>
    </xf>
    <xf numFmtId="165" fontId="13" fillId="2" borderId="3" xfId="0" applyNumberFormat="1" applyFont="1" applyFill="1" applyBorder="1" applyAlignment="1">
      <alignment horizontal="center"/>
    </xf>
    <xf numFmtId="165" fontId="13" fillId="2" borderId="4" xfId="0" applyNumberFormat="1" applyFont="1" applyFill="1" applyBorder="1" applyAlignment="1">
      <alignment horizontal="center"/>
    </xf>
    <xf numFmtId="2" fontId="13" fillId="2" borderId="12" xfId="0" applyNumberFormat="1" applyFont="1" applyFill="1" applyBorder="1" applyAlignment="1">
      <alignment horizontal="center"/>
    </xf>
    <xf numFmtId="2" fontId="13" fillId="2" borderId="15" xfId="0" applyNumberFormat="1" applyFont="1" applyFill="1" applyBorder="1" applyAlignment="1">
      <alignment horizontal="center"/>
    </xf>
    <xf numFmtId="2" fontId="13" fillId="2" borderId="5" xfId="0" applyNumberFormat="1" applyFont="1" applyFill="1" applyBorder="1" applyAlignment="1">
      <alignment horizontal="center"/>
    </xf>
    <xf numFmtId="2" fontId="16" fillId="2" borderId="10" xfId="0" applyNumberFormat="1" applyFont="1" applyFill="1" applyBorder="1" applyAlignment="1">
      <alignment horizontal="center"/>
    </xf>
    <xf numFmtId="2" fontId="16" fillId="2" borderId="8" xfId="0" applyNumberFormat="1" applyFont="1" applyFill="1" applyBorder="1" applyAlignment="1">
      <alignment horizontal="center"/>
    </xf>
    <xf numFmtId="2" fontId="16" fillId="2" borderId="9" xfId="0" applyNumberFormat="1" applyFont="1" applyFill="1" applyBorder="1" applyAlignment="1">
      <alignment horizontal="center"/>
    </xf>
    <xf numFmtId="14" fontId="13" fillId="2" borderId="2" xfId="0" applyNumberFormat="1" applyFont="1" applyFill="1" applyBorder="1" applyAlignment="1">
      <alignment horizontal="center" wrapText="1"/>
    </xf>
    <xf numFmtId="14" fontId="13" fillId="2" borderId="3" xfId="0" applyNumberFormat="1" applyFont="1" applyFill="1" applyBorder="1" applyAlignment="1">
      <alignment horizontal="center" wrapText="1"/>
    </xf>
    <xf numFmtId="14" fontId="13" fillId="2" borderId="4" xfId="0" applyNumberFormat="1" applyFont="1" applyFill="1" applyBorder="1" applyAlignment="1">
      <alignment horizontal="center" wrapText="1"/>
    </xf>
  </cellXfs>
  <cellStyles count="523">
    <cellStyle name="_x000a_bidires=100_x000d_" xfId="2"/>
    <cellStyle name="_x000a_bidires=100_x000d_ 2" xfId="145"/>
    <cellStyle name="_x000a_bidires=100_x000d_ 2 2" xfId="146"/>
    <cellStyle name="_x000a_bidires=100_x000d_ 2 3" xfId="147"/>
    <cellStyle name="_x000a_bidires=100_x000d_ 2 4" xfId="211"/>
    <cellStyle name="_x000a_bidires=100_x000d_ 3" xfId="148"/>
    <cellStyle name="_x000a_bidires=100_x000d_ 4" xfId="149"/>
    <cellStyle name="_x000a_bidires=100_x000d_ 5" xfId="144"/>
    <cellStyle name="20% - Accent1 2" xfId="150"/>
    <cellStyle name="20% - Accent2 2" xfId="151"/>
    <cellStyle name="20% - Accent3 2" xfId="152"/>
    <cellStyle name="20% - Accent4 2" xfId="153"/>
    <cellStyle name="20% - Accent5 2" xfId="154"/>
    <cellStyle name="20% - Accent6 2" xfId="155"/>
    <cellStyle name="40% - Accent1 2" xfId="156"/>
    <cellStyle name="40% - Accent2 2" xfId="157"/>
    <cellStyle name="40% - Accent3 2" xfId="158"/>
    <cellStyle name="40% - Accent4 2" xfId="159"/>
    <cellStyle name="40% - Accent5 2" xfId="160"/>
    <cellStyle name="40% - Accent6 2" xfId="161"/>
    <cellStyle name="60% - Accent1 2" xfId="162"/>
    <cellStyle name="60% - Accent2 2" xfId="163"/>
    <cellStyle name="60% - Accent3 2" xfId="164"/>
    <cellStyle name="60% - Accent4 2" xfId="165"/>
    <cellStyle name="60% - Accent5 2" xfId="166"/>
    <cellStyle name="60% - Accent6 2" xfId="167"/>
    <cellStyle name="Accent1 2" xfId="168"/>
    <cellStyle name="Accent2 2" xfId="169"/>
    <cellStyle name="Accent3 2" xfId="170"/>
    <cellStyle name="Accent4 2" xfId="171"/>
    <cellStyle name="Accent5 2" xfId="172"/>
    <cellStyle name="Accent6 2" xfId="173"/>
    <cellStyle name="Bad 2" xfId="174"/>
    <cellStyle name="Calculation 2" xfId="175"/>
    <cellStyle name="Check Cell 2" xfId="176"/>
    <cellStyle name="Comma" xfId="141" builtinId="3"/>
    <cellStyle name="Comma  - Style1" xfId="4"/>
    <cellStyle name="Comma 10" xfId="510"/>
    <cellStyle name="Comma 2" xfId="3"/>
    <cellStyle name="Comma 2 2" xfId="215"/>
    <cellStyle name="Comma 2 3" xfId="225"/>
    <cellStyle name="Comma 2 3 2" xfId="290"/>
    <cellStyle name="Comma 2 3 2 2" xfId="314"/>
    <cellStyle name="Comma 2 3 2 3" xfId="496"/>
    <cellStyle name="Comma 2 3 3" xfId="302"/>
    <cellStyle name="Comma 2 3 3 2" xfId="518"/>
    <cellStyle name="Comma 2 3 4" xfId="327"/>
    <cellStyle name="Comma 2 4" xfId="284"/>
    <cellStyle name="Comma 2 4 2" xfId="308"/>
    <cellStyle name="Comma 2 4 3" xfId="333"/>
    <cellStyle name="Comma 2 5" xfId="296"/>
    <cellStyle name="Comma 2 5 2" xfId="512"/>
    <cellStyle name="Comma 2 6" xfId="321"/>
    <cellStyle name="Comma 3" xfId="138"/>
    <cellStyle name="Comma 3 2" xfId="279"/>
    <cellStyle name="Comma 3 2 2" xfId="292"/>
    <cellStyle name="Comma 3 2 2 2" xfId="316"/>
    <cellStyle name="Comma 3 2 2 3" xfId="498"/>
    <cellStyle name="Comma 3 2 3" xfId="304"/>
    <cellStyle name="Comma 3 2 3 2" xfId="520"/>
    <cellStyle name="Comma 3 2 4" xfId="329"/>
    <cellStyle name="Comma 3 3" xfId="286"/>
    <cellStyle name="Comma 3 3 2" xfId="310"/>
    <cellStyle name="Comma 3 3 3" xfId="407"/>
    <cellStyle name="Comma 3 4" xfId="298"/>
    <cellStyle name="Comma 3 4 2" xfId="514"/>
    <cellStyle name="Comma 3 5" xfId="323"/>
    <cellStyle name="Comma 4" xfId="139"/>
    <cellStyle name="Comma 4 2" xfId="280"/>
    <cellStyle name="Comma 4 2 2" xfId="293"/>
    <cellStyle name="Comma 4 2 2 2" xfId="317"/>
    <cellStyle name="Comma 4 2 2 3" xfId="499"/>
    <cellStyle name="Comma 4 2 3" xfId="305"/>
    <cellStyle name="Comma 4 2 3 2" xfId="521"/>
    <cellStyle name="Comma 4 2 4" xfId="330"/>
    <cellStyle name="Comma 4 3" xfId="287"/>
    <cellStyle name="Comma 4 3 2" xfId="311"/>
    <cellStyle name="Comma 4 3 3" xfId="408"/>
    <cellStyle name="Comma 4 4" xfId="299"/>
    <cellStyle name="Comma 4 4 2" xfId="515"/>
    <cellStyle name="Comma 4 5" xfId="324"/>
    <cellStyle name="Comma 5" xfId="410"/>
    <cellStyle name="Comma 5 2" xfId="491"/>
    <cellStyle name="Comma 6" xfId="412"/>
    <cellStyle name="Comma 6 2" xfId="501"/>
    <cellStyle name="Comma 7" xfId="416"/>
    <cellStyle name="Comma 8" xfId="506"/>
    <cellStyle name="Comma 9" xfId="508"/>
    <cellStyle name="Curren - Style2" xfId="5"/>
    <cellStyle name="Explanatory Text 2" xfId="177"/>
    <cellStyle name="Good 2" xfId="178"/>
    <cellStyle name="Heading 1 2" xfId="179"/>
    <cellStyle name="Heading 2 2" xfId="180"/>
    <cellStyle name="Heading 3 2" xfId="181"/>
    <cellStyle name="Heading 4 2" xfId="182"/>
    <cellStyle name="Input 2" xfId="183"/>
    <cellStyle name="Linked Cell 2" xfId="184"/>
    <cellStyle name="Neutral 2" xfId="185"/>
    <cellStyle name="Normal" xfId="0" builtinId="0"/>
    <cellStyle name="Normal - Style3" xfId="6"/>
    <cellStyle name="Normal 10" xfId="7"/>
    <cellStyle name="Normal 10 2" xfId="334"/>
    <cellStyle name="Normal 10 2 2" xfId="418"/>
    <cellStyle name="Normal 100" xfId="111"/>
    <cellStyle name="Normal 100 2" xfId="255"/>
    <cellStyle name="Normal 101" xfId="112"/>
    <cellStyle name="Normal 101 2" xfId="256"/>
    <cellStyle name="Normal 102" xfId="113"/>
    <cellStyle name="Normal 102 2" xfId="257"/>
    <cellStyle name="Normal 103" xfId="114"/>
    <cellStyle name="Normal 103 2" xfId="258"/>
    <cellStyle name="Normal 104" xfId="115"/>
    <cellStyle name="Normal 104 2" xfId="259"/>
    <cellStyle name="Normal 105" xfId="116"/>
    <cellStyle name="Normal 105 2" xfId="260"/>
    <cellStyle name="Normal 106" xfId="117"/>
    <cellStyle name="Normal 106 2" xfId="261"/>
    <cellStyle name="Normal 107" xfId="118"/>
    <cellStyle name="Normal 107 2" xfId="262"/>
    <cellStyle name="Normal 108" xfId="119"/>
    <cellStyle name="Normal 108 2" xfId="263"/>
    <cellStyle name="Normal 109" xfId="120"/>
    <cellStyle name="Normal 109 2" xfId="264"/>
    <cellStyle name="Normal 11" xfId="8"/>
    <cellStyle name="Normal 11 2" xfId="335"/>
    <cellStyle name="Normal 11 2 2" xfId="419"/>
    <cellStyle name="Normal 110" xfId="121"/>
    <cellStyle name="Normal 110 2" xfId="265"/>
    <cellStyle name="Normal 111" xfId="122"/>
    <cellStyle name="Normal 111 2" xfId="266"/>
    <cellStyle name="Normal 112" xfId="123"/>
    <cellStyle name="Normal 112 2" xfId="267"/>
    <cellStyle name="Normal 113" xfId="124"/>
    <cellStyle name="Normal 113 2" xfId="268"/>
    <cellStyle name="Normal 114" xfId="125"/>
    <cellStyle name="Normal 114 2" xfId="269"/>
    <cellStyle name="Normal 115" xfId="126"/>
    <cellStyle name="Normal 115 2" xfId="270"/>
    <cellStyle name="Normal 116" xfId="127"/>
    <cellStyle name="Normal 116 2" xfId="271"/>
    <cellStyle name="Normal 117" xfId="128"/>
    <cellStyle name="Normal 117 2" xfId="272"/>
    <cellStyle name="Normal 118" xfId="129"/>
    <cellStyle name="Normal 118 2" xfId="273"/>
    <cellStyle name="Normal 119" xfId="130"/>
    <cellStyle name="Normal 119 2" xfId="274"/>
    <cellStyle name="Normal 12" xfId="9"/>
    <cellStyle name="Normal 12 2" xfId="336"/>
    <cellStyle name="Normal 12 2 2" xfId="420"/>
    <cellStyle name="Normal 120" xfId="131"/>
    <cellStyle name="Normal 120 2" xfId="275"/>
    <cellStyle name="Normal 121" xfId="132"/>
    <cellStyle name="Normal 121 2" xfId="276"/>
    <cellStyle name="Normal 122" xfId="133"/>
    <cellStyle name="Normal 122 2" xfId="277"/>
    <cellStyle name="Normal 123" xfId="134"/>
    <cellStyle name="Normal 123 2" xfId="403"/>
    <cellStyle name="Normal 123 2 2" xfId="488"/>
    <cellStyle name="Normal 124" xfId="135"/>
    <cellStyle name="Normal 124 2" xfId="404"/>
    <cellStyle name="Normal 124 2 2" xfId="489"/>
    <cellStyle name="Normal 125" xfId="136"/>
    <cellStyle name="Normal 125 2" xfId="405"/>
    <cellStyle name="Normal 125 2 2" xfId="490"/>
    <cellStyle name="Normal 126" xfId="1"/>
    <cellStyle name="Normal 126 2" xfId="224"/>
    <cellStyle name="Normal 126 2 2" xfId="289"/>
    <cellStyle name="Normal 126 2 2 2" xfId="313"/>
    <cellStyle name="Normal 126 2 2 3" xfId="495"/>
    <cellStyle name="Normal 126 2 3" xfId="301"/>
    <cellStyle name="Normal 126 2 3 2" xfId="517"/>
    <cellStyle name="Normal 126 2 4" xfId="326"/>
    <cellStyle name="Normal 126 3" xfId="283"/>
    <cellStyle name="Normal 126 3 2" xfId="307"/>
    <cellStyle name="Normal 126 3 3" xfId="332"/>
    <cellStyle name="Normal 126 4" xfId="295"/>
    <cellStyle name="Normal 126 4 2" xfId="511"/>
    <cellStyle name="Normal 126 5" xfId="320"/>
    <cellStyle name="Normal 127" xfId="137"/>
    <cellStyle name="Normal 127 2" xfId="278"/>
    <cellStyle name="Normal 127 2 2" xfId="291"/>
    <cellStyle name="Normal 127 2 2 2" xfId="315"/>
    <cellStyle name="Normal 127 2 2 3" xfId="497"/>
    <cellStyle name="Normal 127 2 3" xfId="303"/>
    <cellStyle name="Normal 127 2 3 2" xfId="519"/>
    <cellStyle name="Normal 127 2 4" xfId="328"/>
    <cellStyle name="Normal 127 3" xfId="285"/>
    <cellStyle name="Normal 127 3 2" xfId="309"/>
    <cellStyle name="Normal 127 3 3" xfId="406"/>
    <cellStyle name="Normal 127 4" xfId="297"/>
    <cellStyle name="Normal 127 4 2" xfId="513"/>
    <cellStyle name="Normal 127 5" xfId="322"/>
    <cellStyle name="Normal 128" xfId="140"/>
    <cellStyle name="Normal 128 2" xfId="281"/>
    <cellStyle name="Normal 128 2 2" xfId="294"/>
    <cellStyle name="Normal 128 2 2 2" xfId="318"/>
    <cellStyle name="Normal 128 2 2 3" xfId="500"/>
    <cellStyle name="Normal 128 2 3" xfId="306"/>
    <cellStyle name="Normal 128 2 3 2" xfId="522"/>
    <cellStyle name="Normal 128 2 4" xfId="331"/>
    <cellStyle name="Normal 128 3" xfId="288"/>
    <cellStyle name="Normal 128 3 2" xfId="312"/>
    <cellStyle name="Normal 128 3 3" xfId="409"/>
    <cellStyle name="Normal 128 4" xfId="300"/>
    <cellStyle name="Normal 128 4 2" xfId="516"/>
    <cellStyle name="Normal 128 5" xfId="325"/>
    <cellStyle name="Normal 129" xfId="143"/>
    <cellStyle name="Normal 13" xfId="10"/>
    <cellStyle name="Normal 13 2" xfId="337"/>
    <cellStyle name="Normal 13 2 2" xfId="421"/>
    <cellStyle name="Normal 130" xfId="187"/>
    <cellStyle name="Normal 131" xfId="212"/>
    <cellStyle name="Normal 132" xfId="213"/>
    <cellStyle name="Normal 133" xfId="214"/>
    <cellStyle name="Normal 134" xfId="186"/>
    <cellStyle name="Normal 135" xfId="216"/>
    <cellStyle name="Normal 136" xfId="217"/>
    <cellStyle name="Normal 137" xfId="218"/>
    <cellStyle name="Normal 138" xfId="210"/>
    <cellStyle name="Normal 139" xfId="221"/>
    <cellStyle name="Normal 14" xfId="11"/>
    <cellStyle name="Normal 14 2" xfId="338"/>
    <cellStyle name="Normal 14 2 2" xfId="422"/>
    <cellStyle name="Normal 140" xfId="222"/>
    <cellStyle name="Normal 141" xfId="223"/>
    <cellStyle name="Normal 142" xfId="282"/>
    <cellStyle name="Normal 143" xfId="417"/>
    <cellStyle name="Normal 144" xfId="432"/>
    <cellStyle name="Normal 145" xfId="413"/>
    <cellStyle name="Normal 146" xfId="494"/>
    <cellStyle name="Normal 147" xfId="492"/>
    <cellStyle name="Normal 148" xfId="502"/>
    <cellStyle name="Normal 149" xfId="503"/>
    <cellStyle name="Normal 15" xfId="12"/>
    <cellStyle name="Normal 15 2" xfId="339"/>
    <cellStyle name="Normal 15 2 2" xfId="423"/>
    <cellStyle name="Normal 150" xfId="493"/>
    <cellStyle name="Normal 151" xfId="415"/>
    <cellStyle name="Normal 152" xfId="414"/>
    <cellStyle name="Normal 153" xfId="505"/>
    <cellStyle name="Normal 154" xfId="507"/>
    <cellStyle name="Normal 155" xfId="509"/>
    <cellStyle name="Normal 156" xfId="319"/>
    <cellStyle name="Normal 16" xfId="13"/>
    <cellStyle name="Normal 16 2" xfId="340"/>
    <cellStyle name="Normal 16 2 2" xfId="424"/>
    <cellStyle name="Normal 17" xfId="28"/>
    <cellStyle name="Normal 17 2" xfId="348"/>
    <cellStyle name="Normal 17 2 2" xfId="433"/>
    <cellStyle name="Normal 18" xfId="29"/>
    <cellStyle name="Normal 18 2" xfId="349"/>
    <cellStyle name="Normal 18 2 2" xfId="434"/>
    <cellStyle name="Normal 19" xfId="30"/>
    <cellStyle name="Normal 19 2" xfId="350"/>
    <cellStyle name="Normal 19 2 2" xfId="435"/>
    <cellStyle name="Normal 2" xfId="14"/>
    <cellStyle name="Normal 2 2" xfId="15"/>
    <cellStyle name="Normal 2 2 2" xfId="226"/>
    <cellStyle name="Normal 2 3" xfId="188"/>
    <cellStyle name="Normal 2 4" xfId="504"/>
    <cellStyle name="Normal 20" xfId="31"/>
    <cellStyle name="Normal 20 2" xfId="351"/>
    <cellStyle name="Normal 20 2 2" xfId="436"/>
    <cellStyle name="Normal 21" xfId="32"/>
    <cellStyle name="Normal 21 2" xfId="352"/>
    <cellStyle name="Normal 21 2 2" xfId="437"/>
    <cellStyle name="Normal 22" xfId="33"/>
    <cellStyle name="Normal 22 2" xfId="353"/>
    <cellStyle name="Normal 22 2 2" xfId="438"/>
    <cellStyle name="Normal 23" xfId="34"/>
    <cellStyle name="Normal 23 2" xfId="354"/>
    <cellStyle name="Normal 23 2 2" xfId="439"/>
    <cellStyle name="Normal 24" xfId="35"/>
    <cellStyle name="Normal 24 2" xfId="355"/>
    <cellStyle name="Normal 24 2 2" xfId="440"/>
    <cellStyle name="Normal 25" xfId="36"/>
    <cellStyle name="Normal 25 2" xfId="356"/>
    <cellStyle name="Normal 25 2 2" xfId="441"/>
    <cellStyle name="Normal 26" xfId="37"/>
    <cellStyle name="Normal 26 2" xfId="357"/>
    <cellStyle name="Normal 26 2 2" xfId="442"/>
    <cellStyle name="Normal 27" xfId="38"/>
    <cellStyle name="Normal 27 2" xfId="358"/>
    <cellStyle name="Normal 27 2 2" xfId="443"/>
    <cellStyle name="Normal 28" xfId="39"/>
    <cellStyle name="Normal 28 2" xfId="359"/>
    <cellStyle name="Normal 28 2 2" xfId="444"/>
    <cellStyle name="Normal 29" xfId="40"/>
    <cellStyle name="Normal 29 2" xfId="360"/>
    <cellStyle name="Normal 29 2 2" xfId="445"/>
    <cellStyle name="Normal 3" xfId="16"/>
    <cellStyle name="Normal 3 2" xfId="341"/>
    <cellStyle name="Normal 3 2 2" xfId="425"/>
    <cellStyle name="Normal 30" xfId="41"/>
    <cellStyle name="Normal 30 2" xfId="361"/>
    <cellStyle name="Normal 30 2 2" xfId="446"/>
    <cellStyle name="Normal 31" xfId="42"/>
    <cellStyle name="Normal 31 2" xfId="362"/>
    <cellStyle name="Normal 31 2 2" xfId="447"/>
    <cellStyle name="Normal 32" xfId="43"/>
    <cellStyle name="Normal 32 2" xfId="363"/>
    <cellStyle name="Normal 32 2 2" xfId="448"/>
    <cellStyle name="Normal 33" xfId="44"/>
    <cellStyle name="Normal 33 2" xfId="364"/>
    <cellStyle name="Normal 33 2 2" xfId="449"/>
    <cellStyle name="Normal 34" xfId="45"/>
    <cellStyle name="Normal 34 2" xfId="365"/>
    <cellStyle name="Normal 34 2 2" xfId="450"/>
    <cellStyle name="Normal 35" xfId="46"/>
    <cellStyle name="Normal 35 2" xfId="366"/>
    <cellStyle name="Normal 35 2 2" xfId="451"/>
    <cellStyle name="Normal 36" xfId="47"/>
    <cellStyle name="Normal 36 2" xfId="367"/>
    <cellStyle name="Normal 36 2 2" xfId="452"/>
    <cellStyle name="Normal 37" xfId="48"/>
    <cellStyle name="Normal 37 2" xfId="368"/>
    <cellStyle name="Normal 37 2 2" xfId="453"/>
    <cellStyle name="Normal 38" xfId="49"/>
    <cellStyle name="Normal 38 2" xfId="369"/>
    <cellStyle name="Normal 38 2 2" xfId="454"/>
    <cellStyle name="Normal 39" xfId="50"/>
    <cellStyle name="Normal 39 2" xfId="370"/>
    <cellStyle name="Normal 39 2 2" xfId="455"/>
    <cellStyle name="Normal 4" xfId="17"/>
    <cellStyle name="Normal 4 2" xfId="342"/>
    <cellStyle name="Normal 4 2 2" xfId="426"/>
    <cellStyle name="Normal 40" xfId="51"/>
    <cellStyle name="Normal 40 2" xfId="371"/>
    <cellStyle name="Normal 40 2 2" xfId="456"/>
    <cellStyle name="Normal 41" xfId="52"/>
    <cellStyle name="Normal 41 2" xfId="372"/>
    <cellStyle name="Normal 41 2 2" xfId="457"/>
    <cellStyle name="Normal 42" xfId="53"/>
    <cellStyle name="Normal 42 2" xfId="373"/>
    <cellStyle name="Normal 42 2 2" xfId="458"/>
    <cellStyle name="Normal 43" xfId="54"/>
    <cellStyle name="Normal 43 2" xfId="374"/>
    <cellStyle name="Normal 43 2 2" xfId="459"/>
    <cellStyle name="Normal 44" xfId="55"/>
    <cellStyle name="Normal 44 2" xfId="375"/>
    <cellStyle name="Normal 44 2 2" xfId="460"/>
    <cellStyle name="Normal 45" xfId="56"/>
    <cellStyle name="Normal 45 2" xfId="376"/>
    <cellStyle name="Normal 45 2 2" xfId="461"/>
    <cellStyle name="Normal 46" xfId="57"/>
    <cellStyle name="Normal 46 2" xfId="377"/>
    <cellStyle name="Normal 46 2 2" xfId="462"/>
    <cellStyle name="Normal 47" xfId="58"/>
    <cellStyle name="Normal 47 2" xfId="378"/>
    <cellStyle name="Normal 47 2 2" xfId="463"/>
    <cellStyle name="Normal 48" xfId="59"/>
    <cellStyle name="Normal 48 2" xfId="379"/>
    <cellStyle name="Normal 48 2 2" xfId="464"/>
    <cellStyle name="Normal 49" xfId="60"/>
    <cellStyle name="Normal 49 2" xfId="380"/>
    <cellStyle name="Normal 49 2 2" xfId="465"/>
    <cellStyle name="Normal 5" xfId="18"/>
    <cellStyle name="Normal 5 2" xfId="343"/>
    <cellStyle name="Normal 5 2 2" xfId="427"/>
    <cellStyle name="Normal 50" xfId="61"/>
    <cellStyle name="Normal 50 2" xfId="381"/>
    <cellStyle name="Normal 50 2 2" xfId="466"/>
    <cellStyle name="Normal 51" xfId="62"/>
    <cellStyle name="Normal 51 2" xfId="382"/>
    <cellStyle name="Normal 51 2 2" xfId="467"/>
    <cellStyle name="Normal 52" xfId="63"/>
    <cellStyle name="Normal 52 2" xfId="383"/>
    <cellStyle name="Normal 52 2 2" xfId="468"/>
    <cellStyle name="Normal 53" xfId="64"/>
    <cellStyle name="Normal 53 2" xfId="384"/>
    <cellStyle name="Normal 53 2 2" xfId="469"/>
    <cellStyle name="Normal 54" xfId="65"/>
    <cellStyle name="Normal 54 2" xfId="385"/>
    <cellStyle name="Normal 54 2 2" xfId="470"/>
    <cellStyle name="Normal 55" xfId="66"/>
    <cellStyle name="Normal 55 2" xfId="386"/>
    <cellStyle name="Normal 55 2 2" xfId="471"/>
    <cellStyle name="Normal 56" xfId="67"/>
    <cellStyle name="Normal 56 2" xfId="387"/>
    <cellStyle name="Normal 56 2 2" xfId="472"/>
    <cellStyle name="Normal 57" xfId="68"/>
    <cellStyle name="Normal 57 2" xfId="388"/>
    <cellStyle name="Normal 57 2 2" xfId="473"/>
    <cellStyle name="Normal 58" xfId="69"/>
    <cellStyle name="Normal 58 2" xfId="389"/>
    <cellStyle name="Normal 58 2 2" xfId="474"/>
    <cellStyle name="Normal 59" xfId="70"/>
    <cellStyle name="Normal 59 2" xfId="390"/>
    <cellStyle name="Normal 59 2 2" xfId="475"/>
    <cellStyle name="Normal 6" xfId="19"/>
    <cellStyle name="Normal 6 2" xfId="344"/>
    <cellStyle name="Normal 6 2 2" xfId="428"/>
    <cellStyle name="Normal 60" xfId="71"/>
    <cellStyle name="Normal 60 2" xfId="391"/>
    <cellStyle name="Normal 60 2 2" xfId="476"/>
    <cellStyle name="Normal 61" xfId="72"/>
    <cellStyle name="Normal 61 2" xfId="392"/>
    <cellStyle name="Normal 61 2 2" xfId="477"/>
    <cellStyle name="Normal 62" xfId="73"/>
    <cellStyle name="Normal 62 2" xfId="393"/>
    <cellStyle name="Normal 62 2 2" xfId="478"/>
    <cellStyle name="Normal 63" xfId="74"/>
    <cellStyle name="Normal 63 2" xfId="394"/>
    <cellStyle name="Normal 63 2 2" xfId="479"/>
    <cellStyle name="Normal 64" xfId="75"/>
    <cellStyle name="Normal 64 2" xfId="395"/>
    <cellStyle name="Normal 64 2 2" xfId="480"/>
    <cellStyle name="Normal 65" xfId="76"/>
    <cellStyle name="Normal 65 2" xfId="396"/>
    <cellStyle name="Normal 65 2 2" xfId="481"/>
    <cellStyle name="Normal 66" xfId="77"/>
    <cellStyle name="Normal 66 2" xfId="397"/>
    <cellStyle name="Normal 66 2 2" xfId="482"/>
    <cellStyle name="Normal 67" xfId="78"/>
    <cellStyle name="Normal 67 2" xfId="398"/>
    <cellStyle name="Normal 67 2 2" xfId="483"/>
    <cellStyle name="Normal 68" xfId="79"/>
    <cellStyle name="Normal 68 2" xfId="399"/>
    <cellStyle name="Normal 68 2 2" xfId="484"/>
    <cellStyle name="Normal 69" xfId="80"/>
    <cellStyle name="Normal 69 2" xfId="400"/>
    <cellStyle name="Normal 69 2 2" xfId="485"/>
    <cellStyle name="Normal 7" xfId="20"/>
    <cellStyle name="Normal 7 2" xfId="345"/>
    <cellStyle name="Normal 7 2 2" xfId="429"/>
    <cellStyle name="Normal 70" xfId="81"/>
    <cellStyle name="Normal 70 2" xfId="401"/>
    <cellStyle name="Normal 70 2 2" xfId="486"/>
    <cellStyle name="Normal 71" xfId="82"/>
    <cellStyle name="Normal 71 2" xfId="402"/>
    <cellStyle name="Normal 71 2 2" xfId="487"/>
    <cellStyle name="Normal 72" xfId="83"/>
    <cellStyle name="Normal 72 2" xfId="227"/>
    <cellStyle name="Normal 73" xfId="84"/>
    <cellStyle name="Normal 73 2" xfId="228"/>
    <cellStyle name="Normal 74" xfId="85"/>
    <cellStyle name="Normal 74 2" xfId="229"/>
    <cellStyle name="Normal 75" xfId="86"/>
    <cellStyle name="Normal 75 2" xfId="230"/>
    <cellStyle name="Normal 76" xfId="87"/>
    <cellStyle name="Normal 76 2" xfId="231"/>
    <cellStyle name="Normal 77" xfId="88"/>
    <cellStyle name="Normal 77 2" xfId="232"/>
    <cellStyle name="Normal 78" xfId="89"/>
    <cellStyle name="Normal 78 2" xfId="233"/>
    <cellStyle name="Normal 79" xfId="90"/>
    <cellStyle name="Normal 79 2" xfId="234"/>
    <cellStyle name="Normal 8" xfId="21"/>
    <cellStyle name="Normal 8 2" xfId="346"/>
    <cellStyle name="Normal 8 2 2" xfId="430"/>
    <cellStyle name="Normal 80" xfId="91"/>
    <cellStyle name="Normal 80 2" xfId="235"/>
    <cellStyle name="Normal 81" xfId="92"/>
    <cellStyle name="Normal 81 2" xfId="236"/>
    <cellStyle name="Normal 82" xfId="93"/>
    <cellStyle name="Normal 82 2" xfId="237"/>
    <cellStyle name="Normal 83" xfId="94"/>
    <cellStyle name="Normal 83 2" xfId="238"/>
    <cellStyle name="Normal 84" xfId="95"/>
    <cellStyle name="Normal 84 2" xfId="239"/>
    <cellStyle name="Normal 85" xfId="96"/>
    <cellStyle name="Normal 85 2" xfId="240"/>
    <cellStyle name="Normal 86" xfId="97"/>
    <cellStyle name="Normal 86 2" xfId="241"/>
    <cellStyle name="Normal 87" xfId="98"/>
    <cellStyle name="Normal 87 2" xfId="242"/>
    <cellStyle name="Normal 88" xfId="99"/>
    <cellStyle name="Normal 88 2" xfId="243"/>
    <cellStyle name="Normal 89" xfId="100"/>
    <cellStyle name="Normal 89 2" xfId="244"/>
    <cellStyle name="Normal 9" xfId="22"/>
    <cellStyle name="Normal 9 2" xfId="347"/>
    <cellStyle name="Normal 9 2 2" xfId="431"/>
    <cellStyle name="Normal 90" xfId="101"/>
    <cellStyle name="Normal 90 2" xfId="245"/>
    <cellStyle name="Normal 91" xfId="102"/>
    <cellStyle name="Normal 91 2" xfId="246"/>
    <cellStyle name="Normal 92" xfId="103"/>
    <cellStyle name="Normal 92 2" xfId="247"/>
    <cellStyle name="Normal 93" xfId="104"/>
    <cellStyle name="Normal 93 2" xfId="248"/>
    <cellStyle name="Normal 94" xfId="105"/>
    <cellStyle name="Normal 94 2" xfId="249"/>
    <cellStyle name="Normal 95" xfId="106"/>
    <cellStyle name="Normal 95 2" xfId="250"/>
    <cellStyle name="Normal 96" xfId="107"/>
    <cellStyle name="Normal 96 2" xfId="251"/>
    <cellStyle name="Normal 97" xfId="108"/>
    <cellStyle name="Normal 97 2" xfId="252"/>
    <cellStyle name="Normal 98" xfId="109"/>
    <cellStyle name="Normal 98 2" xfId="253"/>
    <cellStyle name="Normal 99" xfId="110"/>
    <cellStyle name="Normal 99 2" xfId="254"/>
    <cellStyle name="Note 2" xfId="190"/>
    <cellStyle name="Note 2 2" xfId="191"/>
    <cellStyle name="Note 2 3" xfId="192"/>
    <cellStyle name="Note 2 4" xfId="219"/>
    <cellStyle name="Note 3" xfId="193"/>
    <cellStyle name="Note 4" xfId="194"/>
    <cellStyle name="Note 5" xfId="189"/>
    <cellStyle name="Output 2" xfId="195"/>
    <cellStyle name="Percent" xfId="142" builtinId="5"/>
    <cellStyle name="Percent 2" xfId="24"/>
    <cellStyle name="Percent 2 2" xfId="25"/>
    <cellStyle name="Percent 2 2 2" xfId="197"/>
    <cellStyle name="Percent 2 3" xfId="198"/>
    <cellStyle name="Percent 2 4" xfId="196"/>
    <cellStyle name="Percent 3" xfId="26"/>
    <cellStyle name="Percent 3 2" xfId="199"/>
    <cellStyle name="Percent 4" xfId="23"/>
    <cellStyle name="Percent 4 2" xfId="200"/>
    <cellStyle name="Percent 5" xfId="411"/>
    <cellStyle name="Style 1" xfId="27"/>
    <cellStyle name="Style 1 2" xfId="202"/>
    <cellStyle name="Style 1 2 2" xfId="203"/>
    <cellStyle name="Style 1 2 3" xfId="204"/>
    <cellStyle name="Style 1 2 4" xfId="220"/>
    <cellStyle name="Style 1 3" xfId="205"/>
    <cellStyle name="Style 1 4" xfId="206"/>
    <cellStyle name="Style 1 5" xfId="201"/>
    <cellStyle name="Title 2" xfId="207"/>
    <cellStyle name="Total 2" xfId="208"/>
    <cellStyle name="Warning Text 2" xfId="209"/>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FF"/>
      <color rgb="FFFFFF99"/>
      <color rgb="FFB155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161925</xdr:colOff>
      <xdr:row>4</xdr:row>
      <xdr:rowOff>85090</xdr:rowOff>
    </xdr:to>
    <xdr:pic>
      <xdr:nvPicPr>
        <xdr:cNvPr id="4" name="Picture 3" descr="C:\Users\dianap\AppData\Local\Microsoft\Windows\Temporary Internet Files\Content.Outlook\J10GMA6S\ComComNZ-CMYK.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0"/>
          <a:ext cx="2181225" cy="65659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8:E20"/>
  <sheetViews>
    <sheetView tabSelected="1" workbookViewId="0"/>
  </sheetViews>
  <sheetFormatPr defaultColWidth="9.140625" defaultRowHeight="15" x14ac:dyDescent="0.25"/>
  <cols>
    <col min="1" max="1" width="1.85546875" style="3" customWidth="1"/>
    <col min="2" max="2" width="9.140625" style="3"/>
    <col min="3" max="3" width="12" style="3" bestFit="1" customWidth="1"/>
    <col min="4" max="16384" width="9.140625" style="3"/>
  </cols>
  <sheetData>
    <row r="8" spans="2:2" ht="18.75" x14ac:dyDescent="0.3">
      <c r="B8" s="110"/>
    </row>
    <row r="10" spans="2:2" ht="26.25" x14ac:dyDescent="0.4">
      <c r="B10" s="151" t="s">
        <v>262</v>
      </c>
    </row>
    <row r="11" spans="2:2" ht="11.25" customHeight="1" x14ac:dyDescent="0.35">
      <c r="B11" s="106"/>
    </row>
    <row r="12" spans="2:2" ht="18.75" x14ac:dyDescent="0.3">
      <c r="B12" s="150"/>
    </row>
    <row r="13" spans="2:2" ht="18.75" x14ac:dyDescent="0.3">
      <c r="B13" s="150" t="s">
        <v>263</v>
      </c>
    </row>
    <row r="17" spans="2:5" x14ac:dyDescent="0.25">
      <c r="C17" s="135"/>
      <c r="E17" s="135"/>
    </row>
    <row r="20" spans="2:5" x14ac:dyDescent="0.25">
      <c r="B20" s="107" t="s">
        <v>255</v>
      </c>
      <c r="C20" s="318">
        <v>42537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Q59"/>
  <sheetViews>
    <sheetView zoomScale="90" zoomScaleNormal="90" workbookViewId="0"/>
  </sheetViews>
  <sheetFormatPr defaultColWidth="9.140625" defaultRowHeight="15" x14ac:dyDescent="0.25"/>
  <cols>
    <col min="1" max="1" width="3" style="3" customWidth="1"/>
    <col min="2" max="2" width="33.140625" style="3" customWidth="1"/>
    <col min="3" max="3" width="18.85546875" style="3" customWidth="1"/>
    <col min="4" max="4" width="11.28515625" style="3" customWidth="1"/>
    <col min="5" max="5" width="10.7109375" style="3" customWidth="1"/>
    <col min="6" max="6" width="2.85546875" style="3" customWidth="1"/>
    <col min="7" max="7" width="2.28515625" style="3" customWidth="1"/>
    <col min="8" max="8" width="33.140625" style="3" customWidth="1"/>
    <col min="9" max="9" width="19" style="3" customWidth="1"/>
    <col min="10" max="10" width="11.140625" style="3" customWidth="1"/>
    <col min="11" max="11" width="10.28515625" style="3" customWidth="1"/>
    <col min="12" max="12" width="4.85546875" style="3" customWidth="1"/>
    <col min="13" max="16384" width="9.140625" style="3"/>
  </cols>
  <sheetData>
    <row r="1" spans="1:12" ht="23.25" x14ac:dyDescent="0.35">
      <c r="A1" s="1" t="s">
        <v>265</v>
      </c>
      <c r="B1" s="2"/>
    </row>
    <row r="2" spans="1:12" ht="23.25" x14ac:dyDescent="0.35">
      <c r="A2" s="1"/>
      <c r="B2" s="2"/>
      <c r="G2" s="2"/>
      <c r="H2" s="2"/>
      <c r="I2" s="2"/>
      <c r="J2" s="2"/>
      <c r="K2" s="2"/>
      <c r="L2" s="2"/>
    </row>
    <row r="3" spans="1:12" ht="18.75" x14ac:dyDescent="0.3">
      <c r="A3" s="188"/>
      <c r="B3" s="432" t="s">
        <v>250</v>
      </c>
      <c r="C3" s="433"/>
      <c r="D3" s="433"/>
      <c r="E3" s="434"/>
      <c r="F3" s="167"/>
      <c r="G3" s="91"/>
      <c r="H3" s="432" t="s">
        <v>251</v>
      </c>
      <c r="I3" s="433"/>
      <c r="J3" s="433"/>
      <c r="K3" s="434"/>
      <c r="L3" s="2"/>
    </row>
    <row r="4" spans="1:12" x14ac:dyDescent="0.25">
      <c r="A4" s="91"/>
      <c r="B4" s="435" t="s">
        <v>253</v>
      </c>
      <c r="C4" s="436"/>
      <c r="D4" s="436"/>
      <c r="E4" s="437"/>
      <c r="F4" s="140"/>
      <c r="G4" s="91"/>
      <c r="H4" s="435" t="s">
        <v>253</v>
      </c>
      <c r="I4" s="436"/>
      <c r="J4" s="436"/>
      <c r="K4" s="437"/>
      <c r="L4" s="2"/>
    </row>
    <row r="5" spans="1:12" x14ac:dyDescent="0.25">
      <c r="A5" s="2"/>
      <c r="B5" s="4" t="s">
        <v>32</v>
      </c>
      <c r="C5" s="429" t="s">
        <v>33</v>
      </c>
      <c r="D5" s="429"/>
      <c r="E5" s="5"/>
      <c r="F5" s="2"/>
      <c r="G5" s="2"/>
      <c r="H5" s="15" t="s">
        <v>32</v>
      </c>
      <c r="I5" s="430" t="s">
        <v>33</v>
      </c>
      <c r="J5" s="430"/>
      <c r="K5" s="11"/>
      <c r="L5" s="2"/>
    </row>
    <row r="6" spans="1:12" x14ac:dyDescent="0.25">
      <c r="A6" s="2"/>
      <c r="B6" s="6"/>
      <c r="C6" s="7" t="s">
        <v>34</v>
      </c>
      <c r="D6" s="7" t="s">
        <v>35</v>
      </c>
      <c r="E6" s="5"/>
      <c r="F6" s="2"/>
      <c r="G6" s="2"/>
      <c r="H6" s="6"/>
      <c r="I6" s="140" t="s">
        <v>34</v>
      </c>
      <c r="J6" s="140" t="s">
        <v>35</v>
      </c>
      <c r="K6" s="5"/>
      <c r="L6" s="2"/>
    </row>
    <row r="7" spans="1:12" x14ac:dyDescent="0.25">
      <c r="A7" s="2"/>
      <c r="B7" s="6" t="s">
        <v>36</v>
      </c>
      <c r="C7" s="293">
        <f>ROUND('RFR and Debt Premium'!H146/100,4)</f>
        <v>2.5999999999999999E-2</v>
      </c>
      <c r="D7" s="91"/>
      <c r="E7" s="5"/>
      <c r="F7" s="2"/>
      <c r="G7" s="2"/>
      <c r="H7" s="6" t="s">
        <v>36</v>
      </c>
      <c r="I7" s="293">
        <f>ROUND('RFR and Debt Premium'!H146/100,4)</f>
        <v>2.5999999999999999E-2</v>
      </c>
      <c r="J7" s="91"/>
      <c r="K7" s="5"/>
      <c r="L7" s="2"/>
    </row>
    <row r="8" spans="1:12" x14ac:dyDescent="0.25">
      <c r="A8" s="2"/>
      <c r="B8" s="6" t="s">
        <v>26</v>
      </c>
      <c r="C8" s="293">
        <f>'Debt Premium table (energy)'!H7/100</f>
        <v>1.6500000000000001E-2</v>
      </c>
      <c r="D8" s="91">
        <v>1.5E-3</v>
      </c>
      <c r="E8" s="5"/>
      <c r="F8" s="2"/>
      <c r="G8" s="2"/>
      <c r="H8" s="6" t="s">
        <v>26</v>
      </c>
      <c r="I8" s="293">
        <f>'Debt Premium table (airports)'!H7/100</f>
        <v>1.3999999999999999E-2</v>
      </c>
      <c r="J8" s="91">
        <v>1.5E-3</v>
      </c>
      <c r="K8" s="5"/>
      <c r="L8" s="2"/>
    </row>
    <row r="9" spans="1:12" x14ac:dyDescent="0.25">
      <c r="A9" s="2"/>
      <c r="B9" s="6" t="s">
        <v>37</v>
      </c>
      <c r="C9" s="294">
        <v>0.41</v>
      </c>
      <c r="D9" s="91"/>
      <c r="E9" s="5"/>
      <c r="F9" s="2"/>
      <c r="G9" s="2"/>
      <c r="H9" s="6" t="s">
        <v>37</v>
      </c>
      <c r="I9" s="294">
        <v>0.19</v>
      </c>
      <c r="J9" s="91"/>
      <c r="K9" s="5"/>
      <c r="L9" s="2"/>
    </row>
    <row r="10" spans="1:12" x14ac:dyDescent="0.25">
      <c r="A10" s="2"/>
      <c r="B10" s="6" t="s">
        <v>38</v>
      </c>
      <c r="C10" s="92">
        <v>0.34</v>
      </c>
      <c r="D10" s="91">
        <v>0.14000000000000001</v>
      </c>
      <c r="E10" s="5"/>
      <c r="F10" s="2"/>
      <c r="G10" s="2"/>
      <c r="H10" s="6" t="s">
        <v>38</v>
      </c>
      <c r="I10" s="92">
        <v>0.57999999999999996</v>
      </c>
      <c r="J10" s="91">
        <v>0.16</v>
      </c>
      <c r="K10" s="5"/>
      <c r="L10" s="2"/>
    </row>
    <row r="11" spans="1:12" x14ac:dyDescent="0.25">
      <c r="A11" s="2"/>
      <c r="B11" s="6" t="s">
        <v>39</v>
      </c>
      <c r="C11" s="92">
        <v>0</v>
      </c>
      <c r="D11" s="91"/>
      <c r="E11" s="5"/>
      <c r="F11" s="2"/>
      <c r="G11" s="2"/>
      <c r="H11" s="6" t="s">
        <v>39</v>
      </c>
      <c r="I11" s="92">
        <v>0</v>
      </c>
      <c r="J11" s="91"/>
      <c r="K11" s="5"/>
      <c r="L11" s="2"/>
    </row>
    <row r="12" spans="1:12" x14ac:dyDescent="0.25">
      <c r="A12" s="2"/>
      <c r="B12" s="6" t="s">
        <v>40</v>
      </c>
      <c r="C12" s="295">
        <v>7.0000000000000007E-2</v>
      </c>
      <c r="D12" s="91">
        <v>1.4999999999999999E-2</v>
      </c>
      <c r="E12" s="5"/>
      <c r="F12" s="2"/>
      <c r="G12" s="2"/>
      <c r="H12" s="6" t="s">
        <v>40</v>
      </c>
      <c r="I12" s="295">
        <v>7.0000000000000007E-2</v>
      </c>
      <c r="J12" s="91">
        <v>1.4999999999999999E-2</v>
      </c>
      <c r="K12" s="5"/>
      <c r="L12" s="2"/>
    </row>
    <row r="13" spans="1:12" x14ac:dyDescent="0.25">
      <c r="A13" s="2"/>
      <c r="B13" s="6" t="s">
        <v>41</v>
      </c>
      <c r="C13" s="295">
        <v>0.28000000000000003</v>
      </c>
      <c r="D13" s="91"/>
      <c r="E13" s="5"/>
      <c r="F13" s="2"/>
      <c r="G13" s="2"/>
      <c r="H13" s="6" t="s">
        <v>41</v>
      </c>
      <c r="I13" s="295">
        <v>0.28000000000000003</v>
      </c>
      <c r="J13" s="91"/>
      <c r="K13" s="5"/>
      <c r="L13" s="2"/>
    </row>
    <row r="14" spans="1:12" x14ac:dyDescent="0.25">
      <c r="A14" s="2"/>
      <c r="B14" s="6" t="s">
        <v>42</v>
      </c>
      <c r="C14" s="295">
        <v>0.28000000000000003</v>
      </c>
      <c r="D14" s="91"/>
      <c r="E14" s="5"/>
      <c r="F14" s="2"/>
      <c r="G14" s="2"/>
      <c r="H14" s="6" t="s">
        <v>42</v>
      </c>
      <c r="I14" s="295">
        <v>0.28000000000000003</v>
      </c>
      <c r="J14" s="91"/>
      <c r="K14" s="5"/>
      <c r="L14" s="2"/>
    </row>
    <row r="15" spans="1:12" x14ac:dyDescent="0.25">
      <c r="A15" s="2"/>
      <c r="B15" s="6" t="s">
        <v>43</v>
      </c>
      <c r="C15" s="296">
        <v>2E-3</v>
      </c>
      <c r="D15" s="91"/>
      <c r="E15" s="5"/>
      <c r="F15" s="2"/>
      <c r="G15" s="2"/>
      <c r="H15" s="6" t="s">
        <v>43</v>
      </c>
      <c r="I15" s="296">
        <v>2E-3</v>
      </c>
      <c r="J15" s="91"/>
      <c r="K15" s="5"/>
      <c r="L15" s="2"/>
    </row>
    <row r="16" spans="1:12" x14ac:dyDescent="0.25">
      <c r="A16" s="2"/>
      <c r="B16" s="6" t="s">
        <v>44</v>
      </c>
      <c r="C16" s="92">
        <f>ROUND(C10+(C10-C11)*C9/(1-C9),2)</f>
        <v>0.57999999999999996</v>
      </c>
      <c r="D16" s="91"/>
      <c r="E16" s="5"/>
      <c r="F16" s="2"/>
      <c r="G16" s="2"/>
      <c r="H16" s="13" t="s">
        <v>44</v>
      </c>
      <c r="I16" s="92">
        <f>ROUND(I10+(I10-I11)*I9/(1-I9),2)</f>
        <v>0.72</v>
      </c>
      <c r="J16" s="190"/>
      <c r="K16" s="115"/>
      <c r="L16" s="2"/>
    </row>
    <row r="17" spans="1:17" x14ac:dyDescent="0.25">
      <c r="A17" s="2"/>
      <c r="B17" s="9" t="s">
        <v>45</v>
      </c>
      <c r="C17" s="297">
        <f>C7*(1-C14)+C16*C12</f>
        <v>5.9319999999999998E-2</v>
      </c>
      <c r="D17" s="189"/>
      <c r="E17" s="11"/>
      <c r="F17" s="2"/>
      <c r="G17" s="2"/>
      <c r="H17" s="9" t="s">
        <v>45</v>
      </c>
      <c r="I17" s="301">
        <f>I7*(1-I14)+I16*I12</f>
        <v>6.9120000000000001E-2</v>
      </c>
      <c r="J17" s="189"/>
      <c r="K17" s="114"/>
      <c r="L17" s="2"/>
    </row>
    <row r="18" spans="1:17" x14ac:dyDescent="0.25">
      <c r="A18" s="2"/>
      <c r="B18" s="6" t="s">
        <v>46</v>
      </c>
      <c r="C18" s="293">
        <f>C7+C8+C15</f>
        <v>4.4499999999999998E-2</v>
      </c>
      <c r="D18" s="91"/>
      <c r="E18" s="113"/>
      <c r="F18" s="105"/>
      <c r="G18" s="2"/>
      <c r="H18" s="13" t="s">
        <v>46</v>
      </c>
      <c r="I18" s="302">
        <f>I7+I8+I15</f>
        <v>4.1999999999999996E-2</v>
      </c>
      <c r="J18" s="190"/>
      <c r="K18" s="115"/>
      <c r="L18" s="2"/>
    </row>
    <row r="19" spans="1:17" x14ac:dyDescent="0.25">
      <c r="A19" s="105"/>
      <c r="B19" s="15" t="s">
        <v>47</v>
      </c>
      <c r="C19" s="298">
        <f>C17*(1-C9)+(C18)*C9</f>
        <v>5.3243800000000001E-2</v>
      </c>
      <c r="D19" s="312">
        <f>ROUND(SQRT((D12^2)*(D10^2)+(C12^2)*(D10^2)+(C10^2)*(D12^2)+((D8^2)*(D9^2)+(C8^2)*(D9^2)+(C9^2)*(D8^2))),4)</f>
        <v>1.1299999999999999E-2</v>
      </c>
      <c r="E19" s="11"/>
      <c r="F19" s="2"/>
      <c r="G19" s="105"/>
      <c r="H19" s="15" t="s">
        <v>47</v>
      </c>
      <c r="I19" s="303">
        <f>I9*I18+(1-I9)*I17</f>
        <v>6.3967200000000002E-2</v>
      </c>
      <c r="J19" s="312">
        <f>ROUND(SQRT((J12^2)*(J10^2)+(I12^2)*(J10^2)+(I10^2)*(J12^2)+((J8^2)*(J9^2)+(I8^2)*(J9^2)+(I9^2)*(J8^2))),4)</f>
        <v>1.44E-2</v>
      </c>
      <c r="K19" s="114"/>
      <c r="L19" s="2"/>
    </row>
    <row r="20" spans="1:17" x14ac:dyDescent="0.25">
      <c r="A20" s="2"/>
      <c r="B20" s="17" t="s">
        <v>48</v>
      </c>
      <c r="C20" s="299">
        <f>C17*(1-C9)+(C18)*(1-C13)*C9</f>
        <v>4.8135200000000003E-2</v>
      </c>
      <c r="D20" s="300">
        <f>ROUND(SQRT((D12^2)*(D10^2)+(C12^2)*(D10^2)+(C10^2)*(D12^2)+((1-C13)^2)*((D8^2)*(D9^2)+(C8^2)*(D9^2)+(C9^2)*(D8^2))),4)</f>
        <v>1.1299999999999999E-2</v>
      </c>
      <c r="E20" s="18"/>
      <c r="F20" s="66"/>
      <c r="G20" s="2"/>
      <c r="H20" s="17" t="s">
        <v>48</v>
      </c>
      <c r="I20" s="299">
        <f>I17*(1-I9)+I18*(1-I13)*I9</f>
        <v>6.1732800000000004E-2</v>
      </c>
      <c r="J20" s="314">
        <f>ROUND(SQRT((J12^2)*(J10^2)+(I12^2)*(J10^2)+(I10^2)*(J12^2)+((1-I13)^2)*((J8^2)*(J9^2)+(I8^2)*(J9^2)+(I9^2)*(J8^2))),4)</f>
        <v>1.44E-2</v>
      </c>
      <c r="K20" s="22"/>
      <c r="L20" s="2"/>
    </row>
    <row r="21" spans="1:17" ht="6.75" customHeight="1" x14ac:dyDescent="0.25">
      <c r="A21" s="66"/>
      <c r="D21" s="313"/>
      <c r="E21" s="10"/>
      <c r="F21" s="2"/>
      <c r="G21" s="66"/>
      <c r="H21" s="2"/>
      <c r="I21" s="2"/>
      <c r="J21" s="2"/>
      <c r="K21" s="2"/>
      <c r="L21" s="2"/>
    </row>
    <row r="22" spans="1:17" x14ac:dyDescent="0.25">
      <c r="A22" s="66"/>
      <c r="B22" s="3" t="s">
        <v>264</v>
      </c>
      <c r="D22" s="313"/>
      <c r="E22" s="2"/>
      <c r="F22" s="2"/>
      <c r="G22" s="66"/>
      <c r="H22" s="2"/>
      <c r="I22" s="2"/>
      <c r="J22" s="2"/>
      <c r="K22" s="2"/>
      <c r="L22" s="2"/>
    </row>
    <row r="23" spans="1:17" x14ac:dyDescent="0.25">
      <c r="A23" s="2"/>
      <c r="F23" s="2"/>
      <c r="G23" s="2"/>
      <c r="H23" s="2"/>
      <c r="I23" s="2"/>
      <c r="J23" s="2"/>
      <c r="K23" s="2"/>
      <c r="L23" s="2"/>
    </row>
    <row r="24" spans="1:17" x14ac:dyDescent="0.25">
      <c r="A24" s="5"/>
      <c r="B24" s="9"/>
      <c r="C24" s="11"/>
      <c r="D24" s="430" t="s">
        <v>49</v>
      </c>
      <c r="E24" s="431"/>
      <c r="F24" s="140"/>
      <c r="G24" s="2"/>
      <c r="H24" s="9"/>
      <c r="I24" s="11"/>
      <c r="J24" s="430" t="s">
        <v>49</v>
      </c>
      <c r="K24" s="431"/>
      <c r="L24" s="2"/>
    </row>
    <row r="25" spans="1:17" x14ac:dyDescent="0.25">
      <c r="A25" s="5"/>
      <c r="B25" s="141" t="s">
        <v>50</v>
      </c>
      <c r="C25" s="143" t="s">
        <v>252</v>
      </c>
      <c r="D25" s="142" t="s">
        <v>51</v>
      </c>
      <c r="E25" s="143" t="s">
        <v>52</v>
      </c>
      <c r="F25" s="140"/>
      <c r="G25" s="2"/>
      <c r="H25" s="141" t="s">
        <v>50</v>
      </c>
      <c r="I25" s="143" t="s">
        <v>252</v>
      </c>
      <c r="J25" s="142" t="s">
        <v>51</v>
      </c>
      <c r="K25" s="143" t="s">
        <v>52</v>
      </c>
      <c r="L25" s="2"/>
    </row>
    <row r="26" spans="1:17" x14ac:dyDescent="0.25">
      <c r="A26" s="21"/>
      <c r="B26" s="191">
        <v>25</v>
      </c>
      <c r="C26" s="160">
        <f>ROUND(_xlfn.T.INV((B26/100),10000000000),3)</f>
        <v>-0.67400000000000004</v>
      </c>
      <c r="D26" s="296">
        <f t="shared" ref="D26" si="0">$C$19+($D$19*C26)</f>
        <v>4.5627600000000004E-2</v>
      </c>
      <c r="E26" s="304">
        <f t="shared" ref="E26:E29" si="1">$C$20+($D$20*C26)</f>
        <v>4.0518999999999999E-2</v>
      </c>
      <c r="F26" s="296"/>
      <c r="G26" s="296"/>
      <c r="H26" s="191">
        <f t="shared" ref="H26:H29" si="2">B26</f>
        <v>25</v>
      </c>
      <c r="I26" s="160">
        <f>ROUND(_xlfn.T.INV((H26/100),10000000000),3)</f>
        <v>-0.67400000000000004</v>
      </c>
      <c r="J26" s="305">
        <f t="shared" ref="J26" si="3">$I$19+($J$19*I26)</f>
        <v>5.42616E-2</v>
      </c>
      <c r="K26" s="159">
        <f t="shared" ref="K26" si="4">$I$20+($J$20*I26)</f>
        <v>5.2027200000000003E-2</v>
      </c>
      <c r="L26" s="126"/>
    </row>
    <row r="27" spans="1:17" x14ac:dyDescent="0.25">
      <c r="A27" s="21"/>
      <c r="B27" s="191">
        <v>50</v>
      </c>
      <c r="C27" s="160">
        <f t="shared" ref="C27:C29" si="5">ROUND(_xlfn.T.INV((B27/100),10000000000),3)</f>
        <v>0</v>
      </c>
      <c r="D27" s="296">
        <f t="shared" ref="D27:D29" si="6">$C$19+($D$19*C27)</f>
        <v>5.3243800000000001E-2</v>
      </c>
      <c r="E27" s="304">
        <f t="shared" si="1"/>
        <v>4.8135200000000003E-2</v>
      </c>
      <c r="F27" s="296"/>
      <c r="G27" s="296"/>
      <c r="H27" s="191">
        <f t="shared" si="2"/>
        <v>50</v>
      </c>
      <c r="I27" s="160">
        <f t="shared" ref="I27:I29" si="7">ROUND(_xlfn.T.INV((H27/100),10000000000),3)</f>
        <v>0</v>
      </c>
      <c r="J27" s="305">
        <f>$I$19+($J$19*I27)</f>
        <v>6.3967200000000002E-2</v>
      </c>
      <c r="K27" s="159">
        <f>$I$20+($J$20*I27)</f>
        <v>6.1732800000000004E-2</v>
      </c>
      <c r="L27" s="126"/>
    </row>
    <row r="28" spans="1:17" x14ac:dyDescent="0.25">
      <c r="A28" s="21"/>
      <c r="B28" s="191">
        <v>67</v>
      </c>
      <c r="C28" s="160">
        <f t="shared" si="5"/>
        <v>0.44</v>
      </c>
      <c r="D28" s="296">
        <f t="shared" si="6"/>
        <v>5.8215799999999998E-2</v>
      </c>
      <c r="E28" s="304">
        <f t="shared" si="1"/>
        <v>5.31072E-2</v>
      </c>
      <c r="F28" s="296"/>
      <c r="G28" s="296"/>
      <c r="H28" s="191">
        <f t="shared" si="2"/>
        <v>67</v>
      </c>
      <c r="I28" s="160">
        <f t="shared" si="7"/>
        <v>0.44</v>
      </c>
      <c r="J28" s="305">
        <f t="shared" ref="J28:J29" si="8">$I$19+($J$19*I28)</f>
        <v>7.0303199999999996E-2</v>
      </c>
      <c r="K28" s="159">
        <f t="shared" ref="K28:K29" si="9">$I$20+($J$20*I28)</f>
        <v>6.8068799999999999E-2</v>
      </c>
      <c r="L28" s="126"/>
    </row>
    <row r="29" spans="1:17" x14ac:dyDescent="0.25">
      <c r="A29" s="21"/>
      <c r="B29" s="306">
        <v>75</v>
      </c>
      <c r="C29" s="307">
        <f t="shared" si="5"/>
        <v>0.67400000000000004</v>
      </c>
      <c r="D29" s="308">
        <f t="shared" si="6"/>
        <v>6.0859999999999997E-2</v>
      </c>
      <c r="E29" s="309">
        <f t="shared" si="1"/>
        <v>5.5751400000000007E-2</v>
      </c>
      <c r="F29" s="296"/>
      <c r="G29" s="296"/>
      <c r="H29" s="306">
        <f t="shared" si="2"/>
        <v>75</v>
      </c>
      <c r="I29" s="307">
        <f t="shared" si="7"/>
        <v>0.67400000000000004</v>
      </c>
      <c r="J29" s="310">
        <f t="shared" si="8"/>
        <v>7.3672799999999997E-2</v>
      </c>
      <c r="K29" s="311">
        <f t="shared" si="9"/>
        <v>7.1438399999999999E-2</v>
      </c>
      <c r="L29" s="126"/>
    </row>
    <row r="30" spans="1:17" x14ac:dyDescent="0.25">
      <c r="A30" s="20"/>
      <c r="B30" s="19"/>
      <c r="F30" s="2"/>
      <c r="G30" s="20"/>
      <c r="H30" s="2"/>
      <c r="I30" s="2"/>
      <c r="J30" s="126"/>
      <c r="K30" s="126"/>
      <c r="L30" s="126"/>
    </row>
    <row r="31" spans="1:17" x14ac:dyDescent="0.25">
      <c r="A31" s="2"/>
      <c r="B31" s="19"/>
      <c r="F31" s="2"/>
      <c r="G31" s="2"/>
      <c r="H31" s="2"/>
      <c r="I31" s="2"/>
      <c r="J31" s="126"/>
      <c r="K31" s="126"/>
      <c r="L31" s="126"/>
      <c r="M31" s="2"/>
      <c r="N31" s="2"/>
      <c r="O31" s="2"/>
      <c r="P31" s="2"/>
      <c r="Q31" s="2"/>
    </row>
    <row r="32" spans="1:17" x14ac:dyDescent="0.25">
      <c r="A32" s="2"/>
      <c r="E32" s="19"/>
      <c r="F32" s="19"/>
      <c r="J32" s="111"/>
      <c r="K32" s="111"/>
      <c r="L32" s="111"/>
    </row>
    <row r="33" spans="1:12" x14ac:dyDescent="0.25">
      <c r="A33" s="20"/>
      <c r="E33" s="19"/>
      <c r="F33" s="19"/>
      <c r="G33" s="19"/>
      <c r="J33" s="111"/>
      <c r="K33" s="111"/>
      <c r="L33" s="111"/>
    </row>
    <row r="34" spans="1:12" x14ac:dyDescent="0.25">
      <c r="A34" s="19"/>
      <c r="E34" s="19"/>
      <c r="F34" s="19"/>
      <c r="G34" s="19"/>
      <c r="J34" s="111"/>
      <c r="K34" s="111"/>
      <c r="L34" s="111"/>
    </row>
    <row r="35" spans="1:12" x14ac:dyDescent="0.25">
      <c r="A35" s="19"/>
      <c r="G35" s="19"/>
      <c r="J35" s="111"/>
      <c r="K35" s="111"/>
      <c r="L35" s="111"/>
    </row>
    <row r="36" spans="1:12" x14ac:dyDescent="0.25">
      <c r="J36" s="111"/>
      <c r="K36" s="111"/>
      <c r="L36" s="111"/>
    </row>
    <row r="37" spans="1:12" x14ac:dyDescent="0.25">
      <c r="C37" s="12"/>
      <c r="J37" s="111"/>
      <c r="K37" s="111"/>
      <c r="L37" s="111"/>
    </row>
    <row r="38" spans="1:12" x14ac:dyDescent="0.25">
      <c r="C38" s="12"/>
      <c r="J38" s="111"/>
      <c r="K38" s="111"/>
      <c r="L38" s="111"/>
    </row>
    <row r="39" spans="1:12" x14ac:dyDescent="0.25">
      <c r="C39" s="112"/>
      <c r="J39" s="111"/>
      <c r="K39" s="111"/>
      <c r="L39" s="111"/>
    </row>
    <row r="40" spans="1:12" x14ac:dyDescent="0.25">
      <c r="J40" s="111"/>
      <c r="K40" s="111"/>
      <c r="L40" s="111"/>
    </row>
    <row r="41" spans="1:12" x14ac:dyDescent="0.25">
      <c r="J41" s="111"/>
      <c r="K41" s="111"/>
      <c r="L41" s="111"/>
    </row>
    <row r="42" spans="1:12" x14ac:dyDescent="0.25">
      <c r="J42" s="111"/>
      <c r="K42" s="111"/>
      <c r="L42" s="111"/>
    </row>
    <row r="43" spans="1:12" x14ac:dyDescent="0.25">
      <c r="C43" s="12"/>
      <c r="J43" s="111"/>
      <c r="K43" s="111"/>
      <c r="L43" s="111"/>
    </row>
    <row r="44" spans="1:12" x14ac:dyDescent="0.25">
      <c r="C44" s="12"/>
      <c r="J44" s="111"/>
      <c r="K44" s="111"/>
      <c r="L44" s="111"/>
    </row>
    <row r="45" spans="1:12" x14ac:dyDescent="0.25">
      <c r="C45" s="12"/>
      <c r="J45" s="111"/>
      <c r="K45" s="111"/>
      <c r="L45" s="111"/>
    </row>
    <row r="46" spans="1:12" x14ac:dyDescent="0.25">
      <c r="C46" s="12"/>
      <c r="J46" s="111"/>
      <c r="K46" s="111"/>
      <c r="L46" s="111"/>
    </row>
    <row r="47" spans="1:12" x14ac:dyDescent="0.25">
      <c r="J47" s="111"/>
      <c r="K47" s="111"/>
      <c r="L47" s="111"/>
    </row>
    <row r="48" spans="1:12" x14ac:dyDescent="0.25">
      <c r="C48" s="12"/>
      <c r="J48" s="111"/>
      <c r="K48" s="111"/>
      <c r="L48" s="111"/>
    </row>
    <row r="49" spans="3:12" x14ac:dyDescent="0.25">
      <c r="C49" s="12"/>
      <c r="J49" s="111"/>
      <c r="K49" s="111"/>
      <c r="L49" s="111"/>
    </row>
    <row r="50" spans="3:12" x14ac:dyDescent="0.25">
      <c r="C50" s="12"/>
      <c r="J50" s="111"/>
      <c r="K50" s="111"/>
      <c r="L50" s="111"/>
    </row>
    <row r="51" spans="3:12" x14ac:dyDescent="0.25">
      <c r="C51" s="12"/>
      <c r="J51" s="111"/>
      <c r="K51" s="111"/>
      <c r="L51" s="111"/>
    </row>
    <row r="52" spans="3:12" x14ac:dyDescent="0.25">
      <c r="J52" s="111"/>
      <c r="K52" s="111"/>
      <c r="L52" s="111"/>
    </row>
    <row r="56" spans="3:12" x14ac:dyDescent="0.25">
      <c r="D56" s="12"/>
      <c r="E56" s="12"/>
      <c r="F56" s="12"/>
    </row>
    <row r="57" spans="3:12" x14ac:dyDescent="0.25">
      <c r="D57" s="12"/>
      <c r="E57" s="12"/>
      <c r="F57" s="12"/>
    </row>
    <row r="58" spans="3:12" x14ac:dyDescent="0.25">
      <c r="D58" s="12"/>
      <c r="E58" s="12"/>
      <c r="F58" s="12"/>
    </row>
    <row r="59" spans="3:12" x14ac:dyDescent="0.25">
      <c r="D59" s="12"/>
      <c r="E59" s="12"/>
      <c r="F59" s="12"/>
    </row>
  </sheetData>
  <mergeCells count="8">
    <mergeCell ref="C5:D5"/>
    <mergeCell ref="D24:E24"/>
    <mergeCell ref="B3:E3"/>
    <mergeCell ref="B4:E4"/>
    <mergeCell ref="H3:K3"/>
    <mergeCell ref="I5:J5"/>
    <mergeCell ref="J24:K24"/>
    <mergeCell ref="H4:K4"/>
  </mergeCells>
  <conditionalFormatting sqref="I9:I20 J19:J20 J8 J26:K29">
    <cfRule type="expression" dxfId="7" priority="17">
      <formula>ISERROR($I$9)</formula>
    </cfRule>
  </conditionalFormatting>
  <conditionalFormatting sqref="C9:C20 D8 D19:D20 D26:E29">
    <cfRule type="expression" dxfId="6" priority="14">
      <formula>ISERROR($C$15)</formula>
    </cfRule>
    <cfRule type="expression" dxfId="5" priority="16">
      <formula>ISERROR($C$9)</formula>
    </cfRule>
  </conditionalFormatting>
  <conditionalFormatting sqref="I9:I20 J8 J19:J20 J26:K29">
    <cfRule type="expression" dxfId="4" priority="13">
      <formula>ISERROR($I$15)</formula>
    </cfRule>
  </conditionalFormatting>
  <conditionalFormatting sqref="I8">
    <cfRule type="expression" dxfId="3" priority="10">
      <formula>ISERROR($I$9)</formula>
    </cfRule>
  </conditionalFormatting>
  <conditionalFormatting sqref="I8">
    <cfRule type="expression" dxfId="2" priority="9">
      <formula>ISERROR($I$15)</formula>
    </cfRule>
  </conditionalFormatting>
  <conditionalFormatting sqref="I7">
    <cfRule type="expression" dxfId="1" priority="8">
      <formula>ISERROR($I$9)</formula>
    </cfRule>
  </conditionalFormatting>
  <conditionalFormatting sqref="I7">
    <cfRule type="expression" dxfId="0" priority="7">
      <formula>ISERROR($I$15)</formula>
    </cfRule>
  </conditionalFormatting>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V241"/>
  <sheetViews>
    <sheetView zoomScale="80" zoomScaleNormal="80" workbookViewId="0"/>
  </sheetViews>
  <sheetFormatPr defaultColWidth="9.140625" defaultRowHeight="15" x14ac:dyDescent="0.25"/>
  <cols>
    <col min="1" max="1" width="22.7109375" style="3" customWidth="1"/>
    <col min="2" max="2" width="17.42578125" style="3" customWidth="1"/>
    <col min="3" max="3" width="20.28515625" style="3" bestFit="1" customWidth="1"/>
    <col min="4" max="4" width="20.140625" style="3" bestFit="1" customWidth="1"/>
    <col min="5" max="5" width="16.7109375" style="3" bestFit="1" customWidth="1"/>
    <col min="6" max="6" width="16.5703125" style="3" customWidth="1"/>
    <col min="7" max="7" width="17.42578125" style="3" bestFit="1" customWidth="1"/>
    <col min="8" max="8" width="17.140625" style="3" bestFit="1" customWidth="1"/>
    <col min="9" max="10" width="21.7109375" style="3" customWidth="1"/>
    <col min="11" max="12" width="20.7109375" style="3" customWidth="1"/>
    <col min="13" max="13" width="11.85546875" style="3" customWidth="1"/>
    <col min="14" max="14" width="13.28515625" style="3" customWidth="1"/>
    <col min="15" max="15" width="14.140625" style="3" customWidth="1"/>
    <col min="16" max="16" width="20.85546875" style="3" customWidth="1"/>
    <col min="17" max="17" width="16.85546875" style="3" customWidth="1"/>
    <col min="18" max="18" width="16.42578125" style="3" bestFit="1" customWidth="1"/>
    <col min="19" max="20" width="20.140625" style="3" bestFit="1" customWidth="1"/>
    <col min="21" max="22" width="20.85546875" style="3" customWidth="1"/>
    <col min="23" max="23" width="23.42578125" style="3" bestFit="1" customWidth="1"/>
    <col min="24" max="24" width="24.28515625" style="3" bestFit="1" customWidth="1"/>
    <col min="25" max="25" width="23.85546875" style="3" bestFit="1" customWidth="1"/>
    <col min="26" max="26" width="23" style="3" bestFit="1" customWidth="1"/>
    <col min="27" max="28" width="23.85546875" style="3" bestFit="1" customWidth="1"/>
    <col min="29" max="29" width="21.7109375" style="3" bestFit="1" customWidth="1"/>
    <col min="30" max="30" width="21.42578125" style="3" bestFit="1" customWidth="1"/>
    <col min="31" max="31" width="23.5703125" style="3" bestFit="1" customWidth="1"/>
    <col min="32" max="32" width="21.42578125" style="3" bestFit="1" customWidth="1"/>
    <col min="33" max="33" width="24" style="3" bestFit="1" customWidth="1"/>
    <col min="34" max="34" width="19.7109375" style="3" bestFit="1" customWidth="1"/>
    <col min="35" max="35" width="22.140625" style="3" customWidth="1"/>
    <col min="36" max="36" width="21" style="3" bestFit="1" customWidth="1"/>
    <col min="37" max="37" width="22.140625" style="3" customWidth="1"/>
    <col min="38" max="38" width="18.28515625" style="3" bestFit="1" customWidth="1"/>
    <col min="39" max="39" width="22.85546875" style="3" bestFit="1" customWidth="1"/>
    <col min="40" max="40" width="20.5703125" style="3" bestFit="1" customWidth="1"/>
    <col min="41" max="41" width="20.140625" style="3" bestFit="1" customWidth="1"/>
    <col min="42" max="42" width="23.5703125" style="3" bestFit="1" customWidth="1"/>
    <col min="43" max="43" width="23.5703125" style="3" customWidth="1"/>
    <col min="44" max="45" width="21" style="3" bestFit="1" customWidth="1"/>
    <col min="46" max="46" width="21.140625" style="3" bestFit="1" customWidth="1"/>
    <col min="47" max="47" width="19.140625" style="3" bestFit="1" customWidth="1"/>
    <col min="48" max="48" width="20.28515625" style="3" bestFit="1" customWidth="1"/>
    <col min="49" max="49" width="18.7109375" style="3" bestFit="1" customWidth="1"/>
    <col min="50" max="50" width="20.28515625" style="3" bestFit="1" customWidth="1"/>
    <col min="51" max="51" width="20.28515625" style="3" customWidth="1"/>
    <col min="52" max="52" width="21.5703125" style="3" bestFit="1" customWidth="1"/>
    <col min="53" max="53" width="21.5703125" style="3" customWidth="1"/>
    <col min="54" max="54" width="22" style="3" bestFit="1" customWidth="1"/>
    <col min="55" max="56" width="21.5703125" style="3" bestFit="1" customWidth="1"/>
    <col min="57" max="57" width="22" style="3" bestFit="1" customWidth="1"/>
    <col min="58" max="58" width="21.5703125" style="3" bestFit="1" customWidth="1"/>
    <col min="59" max="60" width="21.5703125" style="3" customWidth="1"/>
    <col min="61" max="61" width="21.5703125" style="3" bestFit="1" customWidth="1"/>
    <col min="62" max="63" width="22" style="3" bestFit="1" customWidth="1"/>
    <col min="64" max="64" width="20.28515625" style="3" bestFit="1" customWidth="1"/>
    <col min="65" max="65" width="22.5703125" style="3" bestFit="1" customWidth="1"/>
    <col min="66" max="66" width="22.5703125" style="3" customWidth="1"/>
    <col min="67" max="67" width="21.140625" style="3" bestFit="1" customWidth="1"/>
    <col min="68" max="68" width="22.28515625" style="3" customWidth="1"/>
    <col min="69" max="69" width="24.28515625" style="3" customWidth="1"/>
    <col min="70" max="70" width="21.5703125" style="3" bestFit="1" customWidth="1"/>
    <col min="71" max="72" width="22" style="3" bestFit="1" customWidth="1"/>
    <col min="73" max="73" width="21.5703125" style="3" bestFit="1" customWidth="1"/>
    <col min="74" max="74" width="22" style="3" bestFit="1" customWidth="1"/>
    <col min="75" max="16384" width="9.140625" style="3"/>
  </cols>
  <sheetData>
    <row r="1" spans="1:74" ht="23.25" x14ac:dyDescent="0.35">
      <c r="A1" s="23" t="s">
        <v>257</v>
      </c>
      <c r="G1" s="208"/>
    </row>
    <row r="3" spans="1:74" x14ac:dyDescent="0.25">
      <c r="A3" s="3" t="s">
        <v>189</v>
      </c>
      <c r="B3" s="61">
        <v>42461</v>
      </c>
      <c r="D3" s="345"/>
      <c r="E3" s="3" t="s">
        <v>261</v>
      </c>
    </row>
    <row r="4" spans="1:74" x14ac:dyDescent="0.25">
      <c r="B4" s="248"/>
      <c r="D4" s="347"/>
      <c r="E4" s="16" t="s">
        <v>266</v>
      </c>
    </row>
    <row r="5" spans="1:74" x14ac:dyDescent="0.25">
      <c r="B5" s="248"/>
      <c r="D5" s="107"/>
    </row>
    <row r="7" spans="1:74" x14ac:dyDescent="0.25">
      <c r="B7" s="438" t="s">
        <v>2</v>
      </c>
      <c r="C7" s="439"/>
      <c r="D7" s="439"/>
      <c r="E7" s="439"/>
      <c r="F7" s="439"/>
      <c r="G7" s="439"/>
      <c r="H7" s="439"/>
      <c r="I7" s="439"/>
      <c r="J7" s="439"/>
      <c r="K7" s="439"/>
      <c r="L7" s="440"/>
      <c r="M7" s="25"/>
      <c r="P7" s="438" t="s">
        <v>3</v>
      </c>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G7" s="439"/>
      <c r="BH7" s="439"/>
      <c r="BI7" s="439"/>
      <c r="BJ7" s="439"/>
      <c r="BK7" s="439"/>
      <c r="BL7" s="439"/>
      <c r="BM7" s="439"/>
      <c r="BN7" s="439"/>
      <c r="BO7" s="439"/>
      <c r="BP7" s="439"/>
      <c r="BQ7" s="439"/>
      <c r="BR7" s="439"/>
      <c r="BS7" s="439"/>
      <c r="BT7" s="439"/>
      <c r="BU7" s="439"/>
      <c r="BV7" s="440"/>
    </row>
    <row r="8" spans="1:74" x14ac:dyDescent="0.25">
      <c r="A8" s="56"/>
      <c r="B8" s="441" t="s">
        <v>4</v>
      </c>
      <c r="C8" s="442"/>
      <c r="D8" s="442"/>
      <c r="E8" s="442"/>
      <c r="F8" s="442"/>
      <c r="G8" s="442"/>
      <c r="H8" s="442"/>
      <c r="I8" s="442"/>
      <c r="J8" s="442"/>
      <c r="K8" s="442"/>
      <c r="L8" s="444"/>
      <c r="M8" s="24"/>
      <c r="N8" s="25"/>
      <c r="P8" s="441" t="s">
        <v>5</v>
      </c>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c r="AZ8" s="442"/>
      <c r="BA8" s="442"/>
      <c r="BB8" s="442"/>
      <c r="BC8" s="442"/>
      <c r="BD8" s="442"/>
      <c r="BE8" s="442"/>
      <c r="BF8" s="442"/>
      <c r="BG8" s="442"/>
      <c r="BH8" s="443"/>
      <c r="BI8" s="442"/>
      <c r="BJ8" s="442"/>
      <c r="BK8" s="442"/>
      <c r="BL8" s="442"/>
      <c r="BM8" s="442"/>
      <c r="BN8" s="442"/>
      <c r="BO8" s="442"/>
      <c r="BP8" s="442"/>
      <c r="BQ8" s="442"/>
      <c r="BR8" s="442"/>
      <c r="BS8" s="442"/>
      <c r="BT8" s="442"/>
      <c r="BU8" s="442"/>
      <c r="BV8" s="444"/>
    </row>
    <row r="9" spans="1:74" x14ac:dyDescent="0.25">
      <c r="A9" s="152" t="s">
        <v>67</v>
      </c>
      <c r="B9" s="256" t="s">
        <v>173</v>
      </c>
      <c r="C9" s="257" t="s">
        <v>174</v>
      </c>
      <c r="D9" s="256" t="s">
        <v>175</v>
      </c>
      <c r="E9" s="320" t="s">
        <v>176</v>
      </c>
      <c r="F9" s="321" t="s">
        <v>177</v>
      </c>
      <c r="G9" s="321" t="s">
        <v>178</v>
      </c>
      <c r="H9" s="321" t="s">
        <v>179</v>
      </c>
      <c r="I9" s="320" t="s">
        <v>180</v>
      </c>
      <c r="J9" s="320" t="s">
        <v>245</v>
      </c>
      <c r="K9" s="320" t="s">
        <v>206</v>
      </c>
      <c r="L9" s="320" t="s">
        <v>236</v>
      </c>
      <c r="M9" s="57"/>
      <c r="N9" s="57"/>
      <c r="O9" s="154" t="str">
        <f t="shared" ref="O9:O40" si="0">A9</f>
        <v>Security name</v>
      </c>
      <c r="P9" s="256" t="s">
        <v>71</v>
      </c>
      <c r="Q9" s="87" t="s">
        <v>72</v>
      </c>
      <c r="R9" s="87" t="s">
        <v>73</v>
      </c>
      <c r="S9" s="60" t="s">
        <v>74</v>
      </c>
      <c r="T9" s="74" t="s">
        <v>75</v>
      </c>
      <c r="U9" s="54" t="s">
        <v>76</v>
      </c>
      <c r="V9" s="54" t="s">
        <v>232</v>
      </c>
      <c r="W9" s="60" t="s">
        <v>77</v>
      </c>
      <c r="X9" s="74" t="s">
        <v>78</v>
      </c>
      <c r="Y9" s="60" t="s">
        <v>79</v>
      </c>
      <c r="Z9" s="108" t="s">
        <v>80</v>
      </c>
      <c r="AA9" s="74" t="s">
        <v>247</v>
      </c>
      <c r="AB9" s="60" t="s">
        <v>81</v>
      </c>
      <c r="AC9" s="257" t="s">
        <v>82</v>
      </c>
      <c r="AD9" s="74" t="s">
        <v>83</v>
      </c>
      <c r="AE9" s="60" t="s">
        <v>84</v>
      </c>
      <c r="AF9" s="74" t="s">
        <v>85</v>
      </c>
      <c r="AG9" s="60" t="s">
        <v>86</v>
      </c>
      <c r="AH9" s="267" t="s">
        <v>87</v>
      </c>
      <c r="AI9" s="257" t="s">
        <v>88</v>
      </c>
      <c r="AJ9" s="74" t="s">
        <v>89</v>
      </c>
      <c r="AK9" s="60" t="s">
        <v>90</v>
      </c>
      <c r="AL9" s="267" t="s">
        <v>91</v>
      </c>
      <c r="AM9" s="60" t="s">
        <v>92</v>
      </c>
      <c r="AN9" s="74" t="s">
        <v>93</v>
      </c>
      <c r="AO9" s="54" t="s">
        <v>94</v>
      </c>
      <c r="AP9" s="60" t="s">
        <v>95</v>
      </c>
      <c r="AQ9" s="74" t="s">
        <v>231</v>
      </c>
      <c r="AR9" s="257" t="s">
        <v>96</v>
      </c>
      <c r="AS9" s="267" t="s">
        <v>97</v>
      </c>
      <c r="AT9" s="60" t="s">
        <v>98</v>
      </c>
      <c r="AU9" s="60" t="s">
        <v>99</v>
      </c>
      <c r="AV9" s="60" t="s">
        <v>100</v>
      </c>
      <c r="AW9" s="108" t="s">
        <v>101</v>
      </c>
      <c r="AX9" s="60" t="s">
        <v>102</v>
      </c>
      <c r="AY9" s="74" t="s">
        <v>225</v>
      </c>
      <c r="AZ9" s="60" t="s">
        <v>103</v>
      </c>
      <c r="BA9" s="60" t="s">
        <v>208</v>
      </c>
      <c r="BB9" s="257" t="s">
        <v>104</v>
      </c>
      <c r="BC9" s="257" t="s">
        <v>105</v>
      </c>
      <c r="BD9" s="257" t="s">
        <v>106</v>
      </c>
      <c r="BE9" s="60" t="s">
        <v>107</v>
      </c>
      <c r="BF9" s="60" t="s">
        <v>108</v>
      </c>
      <c r="BG9" s="87" t="s">
        <v>218</v>
      </c>
      <c r="BH9" s="60" t="s">
        <v>234</v>
      </c>
      <c r="BI9" s="282" t="s">
        <v>109</v>
      </c>
      <c r="BJ9" s="257" t="s">
        <v>110</v>
      </c>
      <c r="BK9" s="60" t="s">
        <v>111</v>
      </c>
      <c r="BL9" s="74" t="s">
        <v>112</v>
      </c>
      <c r="BM9" s="54" t="s">
        <v>113</v>
      </c>
      <c r="BN9" s="54" t="s">
        <v>221</v>
      </c>
      <c r="BO9" s="54" t="s">
        <v>114</v>
      </c>
      <c r="BP9" s="54" t="s">
        <v>241</v>
      </c>
      <c r="BQ9" s="234" t="s">
        <v>223</v>
      </c>
      <c r="BR9" s="257" t="s">
        <v>115</v>
      </c>
      <c r="BS9" s="74" t="s">
        <v>116</v>
      </c>
      <c r="BT9" s="60" t="s">
        <v>244</v>
      </c>
      <c r="BU9" s="60" t="s">
        <v>117</v>
      </c>
      <c r="BV9" s="60" t="s">
        <v>118</v>
      </c>
    </row>
    <row r="10" spans="1:74" x14ac:dyDescent="0.25">
      <c r="A10" s="152" t="s">
        <v>70</v>
      </c>
      <c r="B10" s="258" t="s">
        <v>123</v>
      </c>
      <c r="C10" s="259" t="s">
        <v>123</v>
      </c>
      <c r="D10" s="258" t="s">
        <v>123</v>
      </c>
      <c r="E10" s="322" t="s">
        <v>1</v>
      </c>
      <c r="F10" s="323" t="s">
        <v>1</v>
      </c>
      <c r="G10" s="323" t="s">
        <v>1</v>
      </c>
      <c r="H10" s="323" t="s">
        <v>1</v>
      </c>
      <c r="I10" s="323" t="s">
        <v>1</v>
      </c>
      <c r="J10" s="323" t="s">
        <v>1</v>
      </c>
      <c r="K10" s="323" t="s">
        <v>1</v>
      </c>
      <c r="L10" s="322" t="s">
        <v>1</v>
      </c>
      <c r="M10" s="57"/>
      <c r="N10" s="57"/>
      <c r="O10" s="154" t="str">
        <f t="shared" si="0"/>
        <v>Bond credit rating</v>
      </c>
      <c r="P10" s="258" t="s">
        <v>123</v>
      </c>
      <c r="Q10" s="59" t="s">
        <v>119</v>
      </c>
      <c r="R10" s="59" t="s">
        <v>119</v>
      </c>
      <c r="S10" s="58" t="s">
        <v>119</v>
      </c>
      <c r="T10" s="57" t="s">
        <v>119</v>
      </c>
      <c r="U10" s="145" t="s">
        <v>119</v>
      </c>
      <c r="V10" s="145" t="s">
        <v>119</v>
      </c>
      <c r="W10" s="58" t="s">
        <v>123</v>
      </c>
      <c r="X10" s="57" t="s">
        <v>0</v>
      </c>
      <c r="Y10" s="58" t="s">
        <v>122</v>
      </c>
      <c r="Z10" s="136" t="s">
        <v>0</v>
      </c>
      <c r="AA10" s="136" t="s">
        <v>0</v>
      </c>
      <c r="AB10" s="57" t="s">
        <v>0</v>
      </c>
      <c r="AC10" s="259" t="s">
        <v>123</v>
      </c>
      <c r="AD10" s="57" t="s">
        <v>0</v>
      </c>
      <c r="AE10" s="58" t="s">
        <v>0</v>
      </c>
      <c r="AF10" s="57" t="s">
        <v>0</v>
      </c>
      <c r="AG10" s="58" t="s">
        <v>0</v>
      </c>
      <c r="AH10" s="268" t="s">
        <v>123</v>
      </c>
      <c r="AI10" s="259" t="s">
        <v>123</v>
      </c>
      <c r="AJ10" s="57" t="s">
        <v>0</v>
      </c>
      <c r="AK10" s="58" t="s">
        <v>122</v>
      </c>
      <c r="AL10" s="268" t="s">
        <v>123</v>
      </c>
      <c r="AM10" s="58" t="s">
        <v>120</v>
      </c>
      <c r="AN10" s="57" t="s">
        <v>120</v>
      </c>
      <c r="AO10" s="145" t="s">
        <v>120</v>
      </c>
      <c r="AP10" s="58" t="s">
        <v>120</v>
      </c>
      <c r="AQ10" s="57" t="s">
        <v>120</v>
      </c>
      <c r="AR10" s="259" t="s">
        <v>123</v>
      </c>
      <c r="AS10" s="268" t="s">
        <v>123</v>
      </c>
      <c r="AT10" s="58" t="s">
        <v>121</v>
      </c>
      <c r="AU10" s="58" t="s">
        <v>121</v>
      </c>
      <c r="AV10" s="58" t="s">
        <v>121</v>
      </c>
      <c r="AW10" s="136" t="s">
        <v>121</v>
      </c>
      <c r="AX10" s="58" t="s">
        <v>121</v>
      </c>
      <c r="AY10" s="57" t="s">
        <v>121</v>
      </c>
      <c r="AZ10" s="58" t="s">
        <v>121</v>
      </c>
      <c r="BA10" s="58" t="s">
        <v>121</v>
      </c>
      <c r="BB10" s="259" t="s">
        <v>123</v>
      </c>
      <c r="BC10" s="268" t="s">
        <v>122</v>
      </c>
      <c r="BD10" s="259" t="s">
        <v>122</v>
      </c>
      <c r="BE10" s="57" t="s">
        <v>123</v>
      </c>
      <c r="BF10" s="58" t="s">
        <v>119</v>
      </c>
      <c r="BG10" s="59" t="s">
        <v>119</v>
      </c>
      <c r="BH10" s="58" t="s">
        <v>119</v>
      </c>
      <c r="BI10" s="283" t="s">
        <v>123</v>
      </c>
      <c r="BJ10" s="259" t="s">
        <v>123</v>
      </c>
      <c r="BK10" s="58" t="s">
        <v>123</v>
      </c>
      <c r="BL10" s="57" t="s">
        <v>119</v>
      </c>
      <c r="BM10" s="145" t="s">
        <v>119</v>
      </c>
      <c r="BN10" s="145" t="s">
        <v>119</v>
      </c>
      <c r="BO10" s="145" t="s">
        <v>119</v>
      </c>
      <c r="BP10" s="145" t="s">
        <v>119</v>
      </c>
      <c r="BQ10" s="55" t="s">
        <v>119</v>
      </c>
      <c r="BR10" s="259" t="s">
        <v>123</v>
      </c>
      <c r="BS10" s="57" t="s">
        <v>0</v>
      </c>
      <c r="BT10" s="58" t="s">
        <v>0</v>
      </c>
      <c r="BU10" s="58" t="s">
        <v>0</v>
      </c>
      <c r="BV10" s="58" t="s">
        <v>0</v>
      </c>
    </row>
    <row r="11" spans="1:74" x14ac:dyDescent="0.25">
      <c r="A11" s="152" t="s">
        <v>68</v>
      </c>
      <c r="B11" s="258" t="s">
        <v>124</v>
      </c>
      <c r="C11" s="258" t="s">
        <v>124</v>
      </c>
      <c r="D11" s="258" t="s">
        <v>124</v>
      </c>
      <c r="E11" s="322" t="s">
        <v>124</v>
      </c>
      <c r="F11" s="323" t="s">
        <v>124</v>
      </c>
      <c r="G11" s="323" t="s">
        <v>124</v>
      </c>
      <c r="H11" s="323" t="s">
        <v>124</v>
      </c>
      <c r="I11" s="323" t="s">
        <v>124</v>
      </c>
      <c r="J11" s="323" t="s">
        <v>124</v>
      </c>
      <c r="K11" s="323" t="s">
        <v>124</v>
      </c>
      <c r="L11" s="322" t="s">
        <v>124</v>
      </c>
      <c r="M11" s="57"/>
      <c r="N11" s="57"/>
      <c r="O11" s="154" t="str">
        <f t="shared" si="0"/>
        <v>Coupon frequency</v>
      </c>
      <c r="P11" s="258" t="s">
        <v>122</v>
      </c>
      <c r="Q11" s="59" t="s">
        <v>124</v>
      </c>
      <c r="R11" s="59" t="s">
        <v>124</v>
      </c>
      <c r="S11" s="58" t="s">
        <v>124</v>
      </c>
      <c r="T11" s="57" t="s">
        <v>124</v>
      </c>
      <c r="U11" s="145" t="s">
        <v>124</v>
      </c>
      <c r="V11" s="145" t="s">
        <v>124</v>
      </c>
      <c r="W11" s="58" t="s">
        <v>124</v>
      </c>
      <c r="X11" s="57" t="s">
        <v>124</v>
      </c>
      <c r="Y11" s="58" t="s">
        <v>124</v>
      </c>
      <c r="Z11" s="136" t="s">
        <v>124</v>
      </c>
      <c r="AA11" s="136" t="s">
        <v>124</v>
      </c>
      <c r="AB11" s="57" t="s">
        <v>124</v>
      </c>
      <c r="AC11" s="259" t="s">
        <v>122</v>
      </c>
      <c r="AD11" s="57" t="s">
        <v>124</v>
      </c>
      <c r="AE11" s="58" t="s">
        <v>124</v>
      </c>
      <c r="AF11" s="57" t="s">
        <v>124</v>
      </c>
      <c r="AG11" s="58" t="s">
        <v>124</v>
      </c>
      <c r="AH11" s="268" t="s">
        <v>122</v>
      </c>
      <c r="AI11" s="259" t="s">
        <v>122</v>
      </c>
      <c r="AJ11" s="57" t="s">
        <v>124</v>
      </c>
      <c r="AK11" s="58" t="s">
        <v>124</v>
      </c>
      <c r="AL11" s="268" t="s">
        <v>122</v>
      </c>
      <c r="AM11" s="58" t="s">
        <v>124</v>
      </c>
      <c r="AN11" s="57" t="s">
        <v>124</v>
      </c>
      <c r="AO11" s="145" t="s">
        <v>125</v>
      </c>
      <c r="AP11" s="58" t="s">
        <v>124</v>
      </c>
      <c r="AQ11" s="57" t="s">
        <v>125</v>
      </c>
      <c r="AR11" s="259" t="s">
        <v>122</v>
      </c>
      <c r="AS11" s="268" t="s">
        <v>122</v>
      </c>
      <c r="AT11" s="58" t="s">
        <v>124</v>
      </c>
      <c r="AU11" s="58" t="s">
        <v>124</v>
      </c>
      <c r="AV11" s="58" t="s">
        <v>124</v>
      </c>
      <c r="AW11" s="136" t="s">
        <v>124</v>
      </c>
      <c r="AX11" s="58" t="s">
        <v>124</v>
      </c>
      <c r="AY11" s="57" t="s">
        <v>124</v>
      </c>
      <c r="AZ11" s="58" t="s">
        <v>124</v>
      </c>
      <c r="BA11" s="58" t="s">
        <v>124</v>
      </c>
      <c r="BB11" s="259" t="s">
        <v>122</v>
      </c>
      <c r="BC11" s="268" t="s">
        <v>122</v>
      </c>
      <c r="BD11" s="259" t="s">
        <v>122</v>
      </c>
      <c r="BE11" s="57" t="s">
        <v>124</v>
      </c>
      <c r="BF11" s="58" t="s">
        <v>124</v>
      </c>
      <c r="BG11" s="59" t="s">
        <v>124</v>
      </c>
      <c r="BH11" s="58" t="s">
        <v>125</v>
      </c>
      <c r="BI11" s="283" t="s">
        <v>122</v>
      </c>
      <c r="BJ11" s="259" t="s">
        <v>122</v>
      </c>
      <c r="BK11" s="58" t="s">
        <v>124</v>
      </c>
      <c r="BL11" s="57" t="s">
        <v>124</v>
      </c>
      <c r="BM11" s="145" t="s">
        <v>124</v>
      </c>
      <c r="BN11" s="145" t="s">
        <v>124</v>
      </c>
      <c r="BO11" s="145" t="s">
        <v>124</v>
      </c>
      <c r="BP11" s="145" t="s">
        <v>124</v>
      </c>
      <c r="BQ11" s="55" t="s">
        <v>124</v>
      </c>
      <c r="BR11" s="259" t="s">
        <v>122</v>
      </c>
      <c r="BS11" s="57" t="s">
        <v>124</v>
      </c>
      <c r="BT11" s="58" t="s">
        <v>124</v>
      </c>
      <c r="BU11" s="58" t="s">
        <v>124</v>
      </c>
      <c r="BV11" s="58" t="s">
        <v>124</v>
      </c>
    </row>
    <row r="12" spans="1:74" x14ac:dyDescent="0.25">
      <c r="A12" s="153" t="s">
        <v>188</v>
      </c>
      <c r="B12" s="260" t="s">
        <v>181</v>
      </c>
      <c r="C12" s="261" t="s">
        <v>182</v>
      </c>
      <c r="D12" s="260" t="s">
        <v>183</v>
      </c>
      <c r="E12" s="324" t="s">
        <v>184</v>
      </c>
      <c r="F12" s="325" t="s">
        <v>185</v>
      </c>
      <c r="G12" s="325" t="s">
        <v>186</v>
      </c>
      <c r="H12" s="324" t="s">
        <v>145</v>
      </c>
      <c r="I12" s="324" t="s">
        <v>187</v>
      </c>
      <c r="J12" s="324" t="s">
        <v>246</v>
      </c>
      <c r="K12" s="324" t="s">
        <v>207</v>
      </c>
      <c r="L12" s="324" t="s">
        <v>240</v>
      </c>
      <c r="M12" s="61"/>
      <c r="N12" s="61"/>
      <c r="O12" s="154" t="str">
        <f t="shared" si="0"/>
        <v>Maturity date</v>
      </c>
      <c r="P12" s="260" t="s">
        <v>126</v>
      </c>
      <c r="Q12" s="144" t="s">
        <v>127</v>
      </c>
      <c r="R12" s="144" t="s">
        <v>128</v>
      </c>
      <c r="S12" s="64" t="s">
        <v>129</v>
      </c>
      <c r="T12" s="156" t="s">
        <v>130</v>
      </c>
      <c r="U12" s="157" t="s">
        <v>131</v>
      </c>
      <c r="V12" s="157" t="s">
        <v>233</v>
      </c>
      <c r="W12" s="64" t="s">
        <v>132</v>
      </c>
      <c r="X12" s="156" t="s">
        <v>133</v>
      </c>
      <c r="Y12" s="64" t="s">
        <v>134</v>
      </c>
      <c r="Z12" s="63" t="s">
        <v>135</v>
      </c>
      <c r="AA12" s="63" t="s">
        <v>248</v>
      </c>
      <c r="AB12" s="156" t="s">
        <v>136</v>
      </c>
      <c r="AC12" s="261" t="s">
        <v>137</v>
      </c>
      <c r="AD12" s="156" t="s">
        <v>138</v>
      </c>
      <c r="AE12" s="64" t="s">
        <v>139</v>
      </c>
      <c r="AF12" s="156" t="s">
        <v>140</v>
      </c>
      <c r="AG12" s="64" t="s">
        <v>141</v>
      </c>
      <c r="AH12" s="269" t="s">
        <v>142</v>
      </c>
      <c r="AI12" s="261" t="s">
        <v>143</v>
      </c>
      <c r="AJ12" s="156" t="s">
        <v>144</v>
      </c>
      <c r="AK12" s="64" t="s">
        <v>145</v>
      </c>
      <c r="AL12" s="269" t="s">
        <v>146</v>
      </c>
      <c r="AM12" s="64" t="s">
        <v>147</v>
      </c>
      <c r="AN12" s="156" t="s">
        <v>148</v>
      </c>
      <c r="AO12" s="157" t="s">
        <v>149</v>
      </c>
      <c r="AP12" s="64" t="s">
        <v>150</v>
      </c>
      <c r="AQ12" s="63" t="s">
        <v>239</v>
      </c>
      <c r="AR12" s="261" t="s">
        <v>151</v>
      </c>
      <c r="AS12" s="269" t="s">
        <v>152</v>
      </c>
      <c r="AT12" s="64" t="s">
        <v>153</v>
      </c>
      <c r="AU12" s="64" t="s">
        <v>154</v>
      </c>
      <c r="AV12" s="64" t="s">
        <v>155</v>
      </c>
      <c r="AW12" s="63" t="s">
        <v>156</v>
      </c>
      <c r="AX12" s="64" t="s">
        <v>157</v>
      </c>
      <c r="AY12" s="156" t="s">
        <v>226</v>
      </c>
      <c r="AZ12" s="64" t="s">
        <v>158</v>
      </c>
      <c r="BA12" s="64" t="s">
        <v>209</v>
      </c>
      <c r="BB12" s="261" t="s">
        <v>159</v>
      </c>
      <c r="BC12" s="269" t="s">
        <v>160</v>
      </c>
      <c r="BD12" s="261" t="s">
        <v>160</v>
      </c>
      <c r="BE12" s="156" t="s">
        <v>161</v>
      </c>
      <c r="BF12" s="64" t="s">
        <v>162</v>
      </c>
      <c r="BG12" s="144" t="s">
        <v>219</v>
      </c>
      <c r="BH12" s="149" t="s">
        <v>235</v>
      </c>
      <c r="BI12" s="269" t="s">
        <v>163</v>
      </c>
      <c r="BJ12" s="261" t="s">
        <v>164</v>
      </c>
      <c r="BK12" s="64" t="s">
        <v>165</v>
      </c>
      <c r="BL12" s="156" t="s">
        <v>166</v>
      </c>
      <c r="BM12" s="157" t="s">
        <v>167</v>
      </c>
      <c r="BN12" s="157" t="s">
        <v>222</v>
      </c>
      <c r="BO12" s="157" t="s">
        <v>168</v>
      </c>
      <c r="BP12" s="253" t="s">
        <v>242</v>
      </c>
      <c r="BQ12" s="158" t="s">
        <v>224</v>
      </c>
      <c r="BR12" s="261" t="s">
        <v>169</v>
      </c>
      <c r="BS12" s="156" t="s">
        <v>170</v>
      </c>
      <c r="BT12" s="64" t="s">
        <v>243</v>
      </c>
      <c r="BU12" s="64" t="s">
        <v>171</v>
      </c>
      <c r="BV12" s="64" t="s">
        <v>172</v>
      </c>
    </row>
    <row r="13" spans="1:74" x14ac:dyDescent="0.25">
      <c r="A13" s="62">
        <v>42374</v>
      </c>
      <c r="B13" s="263">
        <v>0</v>
      </c>
      <c r="C13" s="263">
        <v>0</v>
      </c>
      <c r="D13" s="264">
        <v>0</v>
      </c>
      <c r="E13" s="350">
        <v>2.5840000000000001</v>
      </c>
      <c r="F13" s="351">
        <v>2.706</v>
      </c>
      <c r="G13" s="352">
        <v>2.8120000000000003</v>
      </c>
      <c r="H13" s="353">
        <v>2.9159999999999999</v>
      </c>
      <c r="I13" s="354">
        <v>3.121</v>
      </c>
      <c r="J13" s="354">
        <v>0</v>
      </c>
      <c r="K13" s="354">
        <v>3.484</v>
      </c>
      <c r="L13" s="354">
        <v>3.8879999999999999</v>
      </c>
      <c r="M13" s="248"/>
      <c r="N13" s="248"/>
      <c r="O13" s="67">
        <f t="shared" si="0"/>
        <v>42374</v>
      </c>
      <c r="P13" s="265">
        <v>0</v>
      </c>
      <c r="Q13" s="358">
        <v>3.4340000000000002</v>
      </c>
      <c r="R13" s="359">
        <v>3.2480000000000002</v>
      </c>
      <c r="S13" s="358">
        <v>3.375</v>
      </c>
      <c r="T13" s="359">
        <v>3.8289999999999997</v>
      </c>
      <c r="U13" s="360">
        <v>4.2249999999999996</v>
      </c>
      <c r="V13" s="361">
        <v>4.5149999999999997</v>
      </c>
      <c r="W13" s="362">
        <v>3.355</v>
      </c>
      <c r="X13" s="363">
        <v>3.45</v>
      </c>
      <c r="Y13" s="364">
        <v>4.226</v>
      </c>
      <c r="Z13" s="365">
        <v>4.3840000000000003</v>
      </c>
      <c r="AA13" s="365"/>
      <c r="AB13" s="366">
        <v>4.907</v>
      </c>
      <c r="AC13" s="265">
        <v>0</v>
      </c>
      <c r="AD13" s="378">
        <v>3.5030000000000001</v>
      </c>
      <c r="AE13" s="379">
        <v>3.9980000000000002</v>
      </c>
      <c r="AF13" s="380">
        <v>4.2859999999999996</v>
      </c>
      <c r="AG13" s="381">
        <v>4.9649999999999999</v>
      </c>
      <c r="AH13" s="265">
        <v>0</v>
      </c>
      <c r="AI13" s="265">
        <v>0</v>
      </c>
      <c r="AJ13" s="392">
        <v>4.2430000000000003</v>
      </c>
      <c r="AK13" s="393">
        <v>4.524</v>
      </c>
      <c r="AL13" s="265">
        <v>0</v>
      </c>
      <c r="AM13" s="398">
        <v>3.677</v>
      </c>
      <c r="AN13" s="399">
        <v>3.99</v>
      </c>
      <c r="AO13" s="400">
        <v>4.133</v>
      </c>
      <c r="AP13" s="401">
        <v>4.492</v>
      </c>
      <c r="AQ13" s="402">
        <v>4.4329999999999998</v>
      </c>
      <c r="AR13" s="265">
        <v>0</v>
      </c>
      <c r="AS13" s="265">
        <v>0</v>
      </c>
      <c r="AT13" s="409">
        <v>3.1560000000000001</v>
      </c>
      <c r="AU13" s="409">
        <v>3.51</v>
      </c>
      <c r="AV13" s="409">
        <v>3.6109999999999998</v>
      </c>
      <c r="AW13" s="410">
        <v>3.7469999999999999</v>
      </c>
      <c r="AX13" s="411">
        <v>3.8090000000000002</v>
      </c>
      <c r="AY13" s="411">
        <v>4.2530000000000001</v>
      </c>
      <c r="AZ13" s="412">
        <v>4.3899999999999997</v>
      </c>
      <c r="BA13" s="411">
        <v>5.0170000000000003</v>
      </c>
      <c r="BB13" s="265">
        <v>0</v>
      </c>
      <c r="BC13" s="265">
        <v>0</v>
      </c>
      <c r="BD13" s="265">
        <v>0</v>
      </c>
      <c r="BE13" s="417">
        <v>3.26</v>
      </c>
      <c r="BF13" s="418">
        <v>3.9459999999999997</v>
      </c>
      <c r="BG13" s="419">
        <v>4.5490000000000004</v>
      </c>
      <c r="BH13" s="419">
        <v>4.657</v>
      </c>
      <c r="BI13" s="265">
        <v>0</v>
      </c>
      <c r="BJ13" s="265">
        <v>0</v>
      </c>
      <c r="BK13" s="421">
        <v>3.2410000000000001</v>
      </c>
      <c r="BL13" s="422">
        <v>3.5430000000000001</v>
      </c>
      <c r="BM13" s="421">
        <v>3.9609999999999999</v>
      </c>
      <c r="BN13" s="421">
        <v>4.32</v>
      </c>
      <c r="BO13" s="421">
        <v>4.5590000000000002</v>
      </c>
      <c r="BP13" s="423">
        <v>4.3570000000000002</v>
      </c>
      <c r="BQ13" s="424">
        <v>5.0270000000000001</v>
      </c>
      <c r="BR13" s="265">
        <v>0</v>
      </c>
      <c r="BS13" s="425">
        <v>3.556</v>
      </c>
      <c r="BT13" s="426"/>
      <c r="BU13" s="426">
        <v>4.109</v>
      </c>
      <c r="BV13" s="426">
        <v>4.585</v>
      </c>
    </row>
    <row r="14" spans="1:74" x14ac:dyDescent="0.25">
      <c r="A14" s="62">
        <v>42375</v>
      </c>
      <c r="B14" s="263">
        <v>0</v>
      </c>
      <c r="C14" s="263">
        <v>0</v>
      </c>
      <c r="D14" s="264">
        <v>0</v>
      </c>
      <c r="E14" s="350">
        <v>2.496</v>
      </c>
      <c r="F14" s="351">
        <v>2.6339999999999999</v>
      </c>
      <c r="G14" s="352">
        <v>2.7349999999999999</v>
      </c>
      <c r="H14" s="353">
        <v>2.835</v>
      </c>
      <c r="I14" s="354">
        <v>3.0179999999999998</v>
      </c>
      <c r="J14" s="354">
        <v>0</v>
      </c>
      <c r="K14" s="354">
        <v>3.399</v>
      </c>
      <c r="L14" s="354">
        <v>3.7960000000000003</v>
      </c>
      <c r="M14" s="248"/>
      <c r="N14" s="248"/>
      <c r="O14" s="67">
        <f t="shared" si="0"/>
        <v>42375</v>
      </c>
      <c r="P14" s="265">
        <v>0</v>
      </c>
      <c r="Q14" s="358">
        <v>3.4039999999999999</v>
      </c>
      <c r="R14" s="367">
        <v>3.234</v>
      </c>
      <c r="S14" s="358">
        <v>3.2869999999999999</v>
      </c>
      <c r="T14" s="367">
        <v>3.7560000000000002</v>
      </c>
      <c r="U14" s="360">
        <v>4.1479999999999997</v>
      </c>
      <c r="V14" s="361">
        <v>4.4279999999999999</v>
      </c>
      <c r="W14" s="368">
        <v>3.4969999999999999</v>
      </c>
      <c r="X14" s="369">
        <v>3.4470000000000001</v>
      </c>
      <c r="Y14" s="370">
        <v>4.1550000000000002</v>
      </c>
      <c r="Z14" s="371">
        <v>4.3099999999999996</v>
      </c>
      <c r="AA14" s="371"/>
      <c r="AB14" s="372">
        <v>4.8330000000000002</v>
      </c>
      <c r="AC14" s="265">
        <v>0</v>
      </c>
      <c r="AD14" s="382">
        <v>3.5070000000000001</v>
      </c>
      <c r="AE14" s="383">
        <v>3.93</v>
      </c>
      <c r="AF14" s="384">
        <v>4.2140000000000004</v>
      </c>
      <c r="AG14" s="385">
        <v>4.8849999999999998</v>
      </c>
      <c r="AH14" s="265">
        <v>0</v>
      </c>
      <c r="AI14" s="265">
        <v>0</v>
      </c>
      <c r="AJ14" s="394">
        <v>4.1769999999999996</v>
      </c>
      <c r="AK14" s="395">
        <v>4.4489999999999998</v>
      </c>
      <c r="AL14" s="265">
        <v>0</v>
      </c>
      <c r="AM14" s="403">
        <v>3.66</v>
      </c>
      <c r="AN14" s="404">
        <v>3.9390000000000001</v>
      </c>
      <c r="AO14" s="405">
        <v>4.0640000000000001</v>
      </c>
      <c r="AP14" s="406">
        <v>4.4210000000000003</v>
      </c>
      <c r="AQ14" s="407">
        <v>4.359</v>
      </c>
      <c r="AR14" s="265">
        <v>0</v>
      </c>
      <c r="AS14" s="265">
        <v>0</v>
      </c>
      <c r="AT14" s="413">
        <v>3.1440000000000001</v>
      </c>
      <c r="AU14" s="413">
        <v>3.448</v>
      </c>
      <c r="AV14" s="413">
        <v>3.5390000000000001</v>
      </c>
      <c r="AW14" s="414">
        <v>3.677</v>
      </c>
      <c r="AX14" s="415">
        <v>3.734</v>
      </c>
      <c r="AY14" s="415">
        <v>4.1749999999999998</v>
      </c>
      <c r="AZ14" s="416">
        <v>4.3140000000000001</v>
      </c>
      <c r="BA14" s="415">
        <v>4.9390000000000001</v>
      </c>
      <c r="BB14" s="265">
        <v>0</v>
      </c>
      <c r="BC14" s="265">
        <v>0</v>
      </c>
      <c r="BD14" s="265">
        <v>0</v>
      </c>
      <c r="BE14" s="420">
        <v>3.17</v>
      </c>
      <c r="BF14" s="419">
        <v>3.871</v>
      </c>
      <c r="BG14" s="419">
        <v>4.4710000000000001</v>
      </c>
      <c r="BH14" s="419">
        <v>4.5780000000000003</v>
      </c>
      <c r="BI14" s="265">
        <v>0</v>
      </c>
      <c r="BJ14" s="265">
        <v>0</v>
      </c>
      <c r="BK14" s="423">
        <v>3.3340000000000001</v>
      </c>
      <c r="BL14" s="424">
        <v>3.4980000000000002</v>
      </c>
      <c r="BM14" s="423">
        <v>3.891</v>
      </c>
      <c r="BN14" s="423">
        <v>4.2370000000000001</v>
      </c>
      <c r="BO14" s="423">
        <v>4.4850000000000003</v>
      </c>
      <c r="BP14" s="423">
        <v>4.3929999999999998</v>
      </c>
      <c r="BQ14" s="424">
        <v>4.9480000000000004</v>
      </c>
      <c r="BR14" s="265">
        <v>0</v>
      </c>
      <c r="BS14" s="427">
        <v>3.5419999999999998</v>
      </c>
      <c r="BT14" s="428"/>
      <c r="BU14" s="428">
        <v>4.0350000000000001</v>
      </c>
      <c r="BV14" s="428">
        <v>4.51</v>
      </c>
    </row>
    <row r="15" spans="1:74" x14ac:dyDescent="0.25">
      <c r="A15" s="62">
        <v>42376</v>
      </c>
      <c r="B15" s="263">
        <v>0</v>
      </c>
      <c r="C15" s="263">
        <v>0</v>
      </c>
      <c r="D15" s="264">
        <v>0</v>
      </c>
      <c r="E15" s="350">
        <v>2.4939999999999998</v>
      </c>
      <c r="F15" s="351">
        <v>2.609</v>
      </c>
      <c r="G15" s="352">
        <v>2.7210000000000001</v>
      </c>
      <c r="H15" s="353">
        <v>2.8180000000000001</v>
      </c>
      <c r="I15" s="354">
        <v>3.01</v>
      </c>
      <c r="J15" s="354">
        <v>0</v>
      </c>
      <c r="K15" s="354">
        <v>3.3919999999999999</v>
      </c>
      <c r="L15" s="354">
        <v>3.7810000000000001</v>
      </c>
      <c r="M15" s="248"/>
      <c r="N15" s="248"/>
      <c r="O15" s="67">
        <f t="shared" si="0"/>
        <v>42376</v>
      </c>
      <c r="P15" s="265">
        <v>0</v>
      </c>
      <c r="Q15" s="358">
        <v>3.3679999999999999</v>
      </c>
      <c r="R15" s="367">
        <v>3.2120000000000002</v>
      </c>
      <c r="S15" s="358">
        <v>3.2490000000000001</v>
      </c>
      <c r="T15" s="367">
        <v>3.7480000000000002</v>
      </c>
      <c r="U15" s="360">
        <v>4.1319999999999997</v>
      </c>
      <c r="V15" s="361">
        <v>4.4130000000000003</v>
      </c>
      <c r="W15" s="368">
        <v>3.34</v>
      </c>
      <c r="X15" s="369">
        <v>3.4180000000000001</v>
      </c>
      <c r="Y15" s="370">
        <v>4.1459999999999999</v>
      </c>
      <c r="Z15" s="371">
        <v>4.2939999999999996</v>
      </c>
      <c r="AA15" s="371"/>
      <c r="AB15" s="372">
        <v>4.8040000000000003</v>
      </c>
      <c r="AC15" s="265">
        <v>0</v>
      </c>
      <c r="AD15" s="382">
        <v>3.4729999999999999</v>
      </c>
      <c r="AE15" s="383">
        <v>3.9279999999999999</v>
      </c>
      <c r="AF15" s="384">
        <v>4.2030000000000003</v>
      </c>
      <c r="AG15" s="385">
        <v>4.8620000000000001</v>
      </c>
      <c r="AH15" s="265">
        <v>0</v>
      </c>
      <c r="AI15" s="265">
        <v>0</v>
      </c>
      <c r="AJ15" s="394">
        <v>4.1589999999999998</v>
      </c>
      <c r="AK15" s="395">
        <v>4.43</v>
      </c>
      <c r="AL15" s="265">
        <v>0</v>
      </c>
      <c r="AM15" s="403">
        <v>3.637</v>
      </c>
      <c r="AN15" s="404">
        <v>3.927</v>
      </c>
      <c r="AO15" s="405">
        <v>4.0599999999999996</v>
      </c>
      <c r="AP15" s="406">
        <v>4.4089999999999998</v>
      </c>
      <c r="AQ15" s="407">
        <v>4.3360000000000003</v>
      </c>
      <c r="AR15" s="265">
        <v>0</v>
      </c>
      <c r="AS15" s="265">
        <v>0</v>
      </c>
      <c r="AT15" s="413">
        <v>3.12</v>
      </c>
      <c r="AU15" s="413">
        <v>3.4449999999999998</v>
      </c>
      <c r="AV15" s="413">
        <v>3.5350000000000001</v>
      </c>
      <c r="AW15" s="414">
        <v>3.6659999999999999</v>
      </c>
      <c r="AX15" s="415">
        <v>3.7240000000000002</v>
      </c>
      <c r="AY15" s="415">
        <v>4.1520000000000001</v>
      </c>
      <c r="AZ15" s="416">
        <v>4.2830000000000004</v>
      </c>
      <c r="BA15" s="415">
        <v>4.9119999999999999</v>
      </c>
      <c r="BB15" s="265">
        <v>0</v>
      </c>
      <c r="BC15" s="265">
        <v>0</v>
      </c>
      <c r="BD15" s="265">
        <v>0</v>
      </c>
      <c r="BE15" s="420">
        <v>3.2370000000000001</v>
      </c>
      <c r="BF15" s="419">
        <v>3.8660000000000001</v>
      </c>
      <c r="BG15" s="419">
        <v>4.45</v>
      </c>
      <c r="BH15" s="419">
        <v>4.5540000000000003</v>
      </c>
      <c r="BI15" s="265">
        <v>0</v>
      </c>
      <c r="BJ15" s="265">
        <v>0</v>
      </c>
      <c r="BK15" s="423">
        <v>3.181</v>
      </c>
      <c r="BL15" s="424">
        <v>3.4980000000000002</v>
      </c>
      <c r="BM15" s="423">
        <v>3.879</v>
      </c>
      <c r="BN15" s="423">
        <v>4.2290000000000001</v>
      </c>
      <c r="BO15" s="423">
        <v>4.4610000000000003</v>
      </c>
      <c r="BP15" s="423">
        <v>4.4080000000000004</v>
      </c>
      <c r="BQ15" s="424">
        <v>4.9190000000000005</v>
      </c>
      <c r="BR15" s="265">
        <v>0</v>
      </c>
      <c r="BS15" s="427">
        <v>3.5179999999999998</v>
      </c>
      <c r="BT15" s="428"/>
      <c r="BU15" s="428">
        <v>4.0279999999999996</v>
      </c>
      <c r="BV15" s="428">
        <v>4.4870000000000001</v>
      </c>
    </row>
    <row r="16" spans="1:74" x14ac:dyDescent="0.25">
      <c r="A16" s="62">
        <v>42377</v>
      </c>
      <c r="B16" s="263">
        <v>0</v>
      </c>
      <c r="C16" s="263">
        <v>0</v>
      </c>
      <c r="D16" s="264">
        <v>0</v>
      </c>
      <c r="E16" s="350">
        <v>2.52</v>
      </c>
      <c r="F16" s="351">
        <v>2.6419999999999999</v>
      </c>
      <c r="G16" s="352">
        <v>2.7480000000000002</v>
      </c>
      <c r="H16" s="353">
        <v>2.8490000000000002</v>
      </c>
      <c r="I16" s="354">
        <v>3.0449999999999999</v>
      </c>
      <c r="J16" s="354">
        <v>0</v>
      </c>
      <c r="K16" s="354">
        <v>3.411</v>
      </c>
      <c r="L16" s="354">
        <v>3.8079999999999998</v>
      </c>
      <c r="M16" s="248"/>
      <c r="N16" s="248"/>
      <c r="O16" s="67">
        <f t="shared" si="0"/>
        <v>42377</v>
      </c>
      <c r="P16" s="265">
        <v>0</v>
      </c>
      <c r="Q16" s="358">
        <v>3.456</v>
      </c>
      <c r="R16" s="367">
        <v>3.3130000000000002</v>
      </c>
      <c r="S16" s="358">
        <v>3.339</v>
      </c>
      <c r="T16" s="367">
        <v>3.7640000000000002</v>
      </c>
      <c r="U16" s="360">
        <v>4.1500000000000004</v>
      </c>
      <c r="V16" s="361">
        <v>4.4279999999999999</v>
      </c>
      <c r="W16" s="368">
        <v>3.3170000000000002</v>
      </c>
      <c r="X16" s="369">
        <v>3.4540000000000002</v>
      </c>
      <c r="Y16" s="370">
        <v>4.1550000000000002</v>
      </c>
      <c r="Z16" s="371">
        <v>4.3090000000000002</v>
      </c>
      <c r="AA16" s="371"/>
      <c r="AB16" s="372">
        <v>4.8239999999999998</v>
      </c>
      <c r="AC16" s="265">
        <v>0</v>
      </c>
      <c r="AD16" s="382">
        <v>3.4670000000000001</v>
      </c>
      <c r="AE16" s="383">
        <v>3.9409999999999998</v>
      </c>
      <c r="AF16" s="384">
        <v>4.2190000000000003</v>
      </c>
      <c r="AG16" s="385">
        <v>4.883</v>
      </c>
      <c r="AH16" s="265">
        <v>0</v>
      </c>
      <c r="AI16" s="265">
        <v>0</v>
      </c>
      <c r="AJ16" s="394">
        <v>4.173</v>
      </c>
      <c r="AK16" s="395">
        <v>4.4489999999999998</v>
      </c>
      <c r="AL16" s="265">
        <v>0</v>
      </c>
      <c r="AM16" s="403">
        <v>3.6320000000000001</v>
      </c>
      <c r="AN16" s="404">
        <v>3.956</v>
      </c>
      <c r="AO16" s="405">
        <v>4.0709999999999997</v>
      </c>
      <c r="AP16" s="406">
        <v>4.4240000000000004</v>
      </c>
      <c r="AQ16" s="407">
        <v>4.3860000000000001</v>
      </c>
      <c r="AR16" s="265">
        <v>0</v>
      </c>
      <c r="AS16" s="265">
        <v>0</v>
      </c>
      <c r="AT16" s="413">
        <v>3.113</v>
      </c>
      <c r="AU16" s="413">
        <v>3.46</v>
      </c>
      <c r="AV16" s="413">
        <v>3.5510000000000002</v>
      </c>
      <c r="AW16" s="414">
        <v>3.681</v>
      </c>
      <c r="AX16" s="415">
        <v>3.742</v>
      </c>
      <c r="AY16" s="415">
        <v>4.1740000000000004</v>
      </c>
      <c r="AZ16" s="416">
        <v>4.3079999999999998</v>
      </c>
      <c r="BA16" s="415">
        <v>4.9340000000000002</v>
      </c>
      <c r="BB16" s="265">
        <v>0</v>
      </c>
      <c r="BC16" s="265">
        <v>0</v>
      </c>
      <c r="BD16" s="265">
        <v>0</v>
      </c>
      <c r="BE16" s="420">
        <v>3.198</v>
      </c>
      <c r="BF16" s="419">
        <v>3.8780000000000001</v>
      </c>
      <c r="BG16" s="419">
        <v>4.4690000000000003</v>
      </c>
      <c r="BH16" s="419">
        <v>4.5720000000000001</v>
      </c>
      <c r="BI16" s="265">
        <v>0</v>
      </c>
      <c r="BJ16" s="265">
        <v>0</v>
      </c>
      <c r="BK16" s="423">
        <v>3.1179999999999999</v>
      </c>
      <c r="BL16" s="424">
        <v>3.5049999999999999</v>
      </c>
      <c r="BM16" s="423">
        <v>3.9140000000000001</v>
      </c>
      <c r="BN16" s="423">
        <v>4.2750000000000004</v>
      </c>
      <c r="BO16" s="423">
        <v>4.4800000000000004</v>
      </c>
      <c r="BP16" s="423">
        <v>4.4530000000000003</v>
      </c>
      <c r="BQ16" s="424">
        <v>4.9399999999999995</v>
      </c>
      <c r="BR16" s="265">
        <v>0</v>
      </c>
      <c r="BS16" s="427">
        <v>3.51</v>
      </c>
      <c r="BT16" s="428"/>
      <c r="BU16" s="428">
        <v>4.04</v>
      </c>
      <c r="BV16" s="428">
        <v>4.5060000000000002</v>
      </c>
    </row>
    <row r="17" spans="1:74" x14ac:dyDescent="0.25">
      <c r="A17" s="62">
        <v>42380</v>
      </c>
      <c r="B17" s="263">
        <v>0</v>
      </c>
      <c r="C17" s="263">
        <v>0</v>
      </c>
      <c r="D17" s="264">
        <v>0</v>
      </c>
      <c r="E17" s="350">
        <v>2.532</v>
      </c>
      <c r="F17" s="351">
        <v>2.6509999999999998</v>
      </c>
      <c r="G17" s="352">
        <v>2.7490000000000001</v>
      </c>
      <c r="H17" s="353">
        <v>2.8380000000000001</v>
      </c>
      <c r="I17" s="354">
        <v>3.0209999999999999</v>
      </c>
      <c r="J17" s="354">
        <v>0</v>
      </c>
      <c r="K17" s="354">
        <v>3.4050000000000002</v>
      </c>
      <c r="L17" s="354">
        <v>3.79</v>
      </c>
      <c r="M17" s="248"/>
      <c r="N17" s="248"/>
      <c r="O17" s="67">
        <f t="shared" si="0"/>
        <v>42380</v>
      </c>
      <c r="P17" s="265">
        <v>0</v>
      </c>
      <c r="Q17" s="358">
        <v>3.3929999999999998</v>
      </c>
      <c r="R17" s="367">
        <v>3.2120000000000002</v>
      </c>
      <c r="S17" s="358">
        <v>3.3180000000000001</v>
      </c>
      <c r="T17" s="367">
        <v>3.7589999999999999</v>
      </c>
      <c r="U17" s="360">
        <v>4.141</v>
      </c>
      <c r="V17" s="361">
        <v>4.4240000000000004</v>
      </c>
      <c r="W17" s="368">
        <v>3.3279999999999998</v>
      </c>
      <c r="X17" s="369">
        <v>3.4079999999999999</v>
      </c>
      <c r="Y17" s="370">
        <v>4.1719999999999997</v>
      </c>
      <c r="Z17" s="371">
        <v>4.327</v>
      </c>
      <c r="AA17" s="371"/>
      <c r="AB17" s="372">
        <v>4.84</v>
      </c>
      <c r="AC17" s="265">
        <v>0</v>
      </c>
      <c r="AD17" s="382">
        <v>3.4609999999999999</v>
      </c>
      <c r="AE17" s="383">
        <v>3.9379999999999997</v>
      </c>
      <c r="AF17" s="384">
        <v>4.2149999999999999</v>
      </c>
      <c r="AG17" s="385">
        <v>4.8650000000000002</v>
      </c>
      <c r="AH17" s="265">
        <v>0</v>
      </c>
      <c r="AI17" s="265">
        <v>0</v>
      </c>
      <c r="AJ17" s="394">
        <v>4.1589999999999998</v>
      </c>
      <c r="AK17" s="395">
        <v>4.4340000000000002</v>
      </c>
      <c r="AL17" s="265">
        <v>0</v>
      </c>
      <c r="AM17" s="403">
        <v>3.6230000000000002</v>
      </c>
      <c r="AN17" s="404">
        <v>3.9859999999999998</v>
      </c>
      <c r="AO17" s="405">
        <v>4.0730000000000004</v>
      </c>
      <c r="AP17" s="406">
        <v>4.4470000000000001</v>
      </c>
      <c r="AQ17" s="407">
        <v>4.3890000000000002</v>
      </c>
      <c r="AR17" s="265">
        <v>0</v>
      </c>
      <c r="AS17" s="265">
        <v>0</v>
      </c>
      <c r="AT17" s="413">
        <v>3.1059999999999999</v>
      </c>
      <c r="AU17" s="413">
        <v>3.4550000000000001</v>
      </c>
      <c r="AV17" s="413">
        <v>3.5449999999999999</v>
      </c>
      <c r="AW17" s="414">
        <v>3.6390000000000002</v>
      </c>
      <c r="AX17" s="415">
        <v>3.734</v>
      </c>
      <c r="AY17" s="415">
        <v>4.1630000000000003</v>
      </c>
      <c r="AZ17" s="416">
        <v>4.2919999999999998</v>
      </c>
      <c r="BA17" s="415">
        <v>4.9210000000000003</v>
      </c>
      <c r="BB17" s="265">
        <v>0</v>
      </c>
      <c r="BC17" s="265">
        <v>0</v>
      </c>
      <c r="BD17" s="265">
        <v>0</v>
      </c>
      <c r="BE17" s="420">
        <v>3.2269999999999999</v>
      </c>
      <c r="BF17" s="419">
        <v>3.8759999999999999</v>
      </c>
      <c r="BG17" s="419">
        <v>4.46</v>
      </c>
      <c r="BH17" s="419">
        <v>4.5629999999999997</v>
      </c>
      <c r="BI17" s="265">
        <v>0</v>
      </c>
      <c r="BJ17" s="265">
        <v>0</v>
      </c>
      <c r="BK17" s="423">
        <v>3.173</v>
      </c>
      <c r="BL17" s="424">
        <v>3.4939999999999998</v>
      </c>
      <c r="BM17" s="423">
        <v>3.8780000000000001</v>
      </c>
      <c r="BN17" s="423">
        <v>4.2359999999999998</v>
      </c>
      <c r="BO17" s="423">
        <v>4.4710000000000001</v>
      </c>
      <c r="BP17" s="423">
        <v>4.4610000000000003</v>
      </c>
      <c r="BQ17" s="424">
        <v>4.9190000000000005</v>
      </c>
      <c r="BR17" s="265">
        <v>0</v>
      </c>
      <c r="BS17" s="427">
        <v>3.5030000000000001</v>
      </c>
      <c r="BT17" s="428"/>
      <c r="BU17" s="428">
        <v>4.0599999999999996</v>
      </c>
      <c r="BV17" s="428">
        <v>4.5380000000000003</v>
      </c>
    </row>
    <row r="18" spans="1:74" x14ac:dyDescent="0.25">
      <c r="A18" s="62">
        <v>42381</v>
      </c>
      <c r="B18" s="263">
        <v>0</v>
      </c>
      <c r="C18" s="263">
        <v>0</v>
      </c>
      <c r="D18" s="264">
        <v>0</v>
      </c>
      <c r="E18" s="350">
        <v>2.4990000000000001</v>
      </c>
      <c r="F18" s="351">
        <v>2.6189999999999998</v>
      </c>
      <c r="G18" s="352">
        <v>2.722</v>
      </c>
      <c r="H18" s="353">
        <v>2.8129999999999997</v>
      </c>
      <c r="I18" s="354">
        <v>3</v>
      </c>
      <c r="J18" s="354">
        <v>0</v>
      </c>
      <c r="K18" s="354">
        <v>3.367</v>
      </c>
      <c r="L18" s="354">
        <v>3.766</v>
      </c>
      <c r="M18" s="248"/>
      <c r="N18" s="248"/>
      <c r="O18" s="67">
        <f t="shared" si="0"/>
        <v>42381</v>
      </c>
      <c r="P18" s="265">
        <v>0</v>
      </c>
      <c r="Q18" s="358">
        <v>3.4129999999999998</v>
      </c>
      <c r="R18" s="367">
        <v>3.2640000000000002</v>
      </c>
      <c r="S18" s="358">
        <v>3.3</v>
      </c>
      <c r="T18" s="367">
        <v>3.706</v>
      </c>
      <c r="U18" s="360">
        <v>4.0880000000000001</v>
      </c>
      <c r="V18" s="361">
        <v>4.3719999999999999</v>
      </c>
      <c r="W18" s="368">
        <v>3.3050000000000002</v>
      </c>
      <c r="X18" s="369">
        <v>3.4340000000000002</v>
      </c>
      <c r="Y18" s="370">
        <v>4.1219999999999999</v>
      </c>
      <c r="Z18" s="371">
        <v>4.2690000000000001</v>
      </c>
      <c r="AA18" s="371"/>
      <c r="AB18" s="372">
        <v>4.7859999999999996</v>
      </c>
      <c r="AC18" s="265">
        <v>0</v>
      </c>
      <c r="AD18" s="382">
        <v>3.452</v>
      </c>
      <c r="AE18" s="383">
        <v>3.8919999999999999</v>
      </c>
      <c r="AF18" s="384">
        <v>4.1619999999999999</v>
      </c>
      <c r="AG18" s="385">
        <v>4.8159999999999998</v>
      </c>
      <c r="AH18" s="265">
        <v>0</v>
      </c>
      <c r="AI18" s="265">
        <v>0</v>
      </c>
      <c r="AJ18" s="394">
        <v>4.1139999999999999</v>
      </c>
      <c r="AK18" s="395">
        <v>4.3860000000000001</v>
      </c>
      <c r="AL18" s="265">
        <v>0</v>
      </c>
      <c r="AM18" s="403">
        <v>3.61</v>
      </c>
      <c r="AN18" s="404">
        <v>3.9409999999999998</v>
      </c>
      <c r="AO18" s="405">
        <v>4.0270000000000001</v>
      </c>
      <c r="AP18" s="406">
        <v>4.3970000000000002</v>
      </c>
      <c r="AQ18" s="407">
        <v>4.3449999999999998</v>
      </c>
      <c r="AR18" s="265">
        <v>0</v>
      </c>
      <c r="AS18" s="265">
        <v>0</v>
      </c>
      <c r="AT18" s="413">
        <v>3.101</v>
      </c>
      <c r="AU18" s="413">
        <v>3.415</v>
      </c>
      <c r="AV18" s="413">
        <v>3.5049999999999999</v>
      </c>
      <c r="AW18" s="414">
        <v>3.637</v>
      </c>
      <c r="AX18" s="415">
        <v>3.6749999999999998</v>
      </c>
      <c r="AY18" s="415">
        <v>4.1150000000000002</v>
      </c>
      <c r="AZ18" s="416">
        <v>4.24</v>
      </c>
      <c r="BA18" s="415">
        <v>4.8840000000000003</v>
      </c>
      <c r="BB18" s="265">
        <v>0</v>
      </c>
      <c r="BC18" s="265">
        <v>0</v>
      </c>
      <c r="BD18" s="265">
        <v>0</v>
      </c>
      <c r="BE18" s="420">
        <v>3.1680000000000001</v>
      </c>
      <c r="BF18" s="419">
        <v>3.827</v>
      </c>
      <c r="BG18" s="419">
        <v>4.4059999999999997</v>
      </c>
      <c r="BH18" s="419">
        <v>4.5120000000000005</v>
      </c>
      <c r="BI18" s="265">
        <v>0</v>
      </c>
      <c r="BJ18" s="265">
        <v>0</v>
      </c>
      <c r="BK18" s="423">
        <v>3.1269999999999998</v>
      </c>
      <c r="BL18" s="424">
        <v>3.4649999999999999</v>
      </c>
      <c r="BM18" s="423">
        <v>3.8519999999999999</v>
      </c>
      <c r="BN18" s="423">
        <v>4.2039999999999997</v>
      </c>
      <c r="BO18" s="423">
        <v>4.4169999999999998</v>
      </c>
      <c r="BP18" s="423">
        <v>4.4800000000000004</v>
      </c>
      <c r="BQ18" s="424">
        <v>4.8819999999999997</v>
      </c>
      <c r="BR18" s="265">
        <v>0</v>
      </c>
      <c r="BS18" s="427">
        <v>3.4889999999999999</v>
      </c>
      <c r="BT18" s="428"/>
      <c r="BU18" s="428">
        <v>4.0090000000000003</v>
      </c>
      <c r="BV18" s="428">
        <v>4.4779999999999998</v>
      </c>
    </row>
    <row r="19" spans="1:74" x14ac:dyDescent="0.25">
      <c r="A19" s="62">
        <v>42382</v>
      </c>
      <c r="B19" s="263">
        <v>0</v>
      </c>
      <c r="C19" s="263">
        <v>0</v>
      </c>
      <c r="D19" s="264">
        <v>0</v>
      </c>
      <c r="E19" s="350">
        <v>2.4769999999999999</v>
      </c>
      <c r="F19" s="351">
        <v>2.5920000000000001</v>
      </c>
      <c r="G19" s="352">
        <v>2.7029999999999998</v>
      </c>
      <c r="H19" s="353">
        <v>2.786</v>
      </c>
      <c r="I19" s="354">
        <v>2.9609999999999999</v>
      </c>
      <c r="J19" s="354">
        <v>0</v>
      </c>
      <c r="K19" s="354">
        <v>3.3460000000000001</v>
      </c>
      <c r="L19" s="354">
        <v>3.734</v>
      </c>
      <c r="M19" s="248"/>
      <c r="N19" s="248"/>
      <c r="O19" s="67">
        <f t="shared" si="0"/>
        <v>42382</v>
      </c>
      <c r="P19" s="265">
        <v>0</v>
      </c>
      <c r="Q19" s="358">
        <v>3.3970000000000002</v>
      </c>
      <c r="R19" s="367">
        <v>3.2320000000000002</v>
      </c>
      <c r="S19" s="358">
        <v>3.26</v>
      </c>
      <c r="T19" s="367">
        <v>3.7039999999999997</v>
      </c>
      <c r="U19" s="360">
        <v>4.0880000000000001</v>
      </c>
      <c r="V19" s="361">
        <v>4.3710000000000004</v>
      </c>
      <c r="W19" s="368">
        <v>3.4420000000000002</v>
      </c>
      <c r="X19" s="369">
        <v>3.4510000000000001</v>
      </c>
      <c r="Y19" s="370">
        <v>4.12</v>
      </c>
      <c r="Z19" s="371">
        <v>4.2709999999999999</v>
      </c>
      <c r="AA19" s="371"/>
      <c r="AB19" s="372">
        <v>4.7830000000000004</v>
      </c>
      <c r="AC19" s="265">
        <v>0</v>
      </c>
      <c r="AD19" s="382">
        <v>3.4699999999999998</v>
      </c>
      <c r="AE19" s="383">
        <v>3.8860000000000001</v>
      </c>
      <c r="AF19" s="384">
        <v>4.1619999999999999</v>
      </c>
      <c r="AG19" s="385">
        <v>4.8170000000000002</v>
      </c>
      <c r="AH19" s="265">
        <v>0</v>
      </c>
      <c r="AI19" s="265">
        <v>0</v>
      </c>
      <c r="AJ19" s="394">
        <v>4.17</v>
      </c>
      <c r="AK19" s="395">
        <v>4.423</v>
      </c>
      <c r="AL19" s="265">
        <v>0</v>
      </c>
      <c r="AM19" s="403">
        <v>3.6160000000000001</v>
      </c>
      <c r="AN19" s="404">
        <v>3.9340000000000002</v>
      </c>
      <c r="AO19" s="405">
        <v>4.0250000000000004</v>
      </c>
      <c r="AP19" s="406">
        <v>4.3940000000000001</v>
      </c>
      <c r="AQ19" s="407">
        <v>4.3419999999999996</v>
      </c>
      <c r="AR19" s="265">
        <v>0</v>
      </c>
      <c r="AS19" s="265">
        <v>0</v>
      </c>
      <c r="AT19" s="413">
        <v>3.1070000000000002</v>
      </c>
      <c r="AU19" s="413">
        <v>3.41</v>
      </c>
      <c r="AV19" s="413">
        <v>3.4990000000000001</v>
      </c>
      <c r="AW19" s="414">
        <v>3.637</v>
      </c>
      <c r="AX19" s="415">
        <v>3.6720000000000002</v>
      </c>
      <c r="AY19" s="415">
        <v>4.1150000000000002</v>
      </c>
      <c r="AZ19" s="416">
        <v>4.2350000000000003</v>
      </c>
      <c r="BA19" s="415">
        <v>4.8780000000000001</v>
      </c>
      <c r="BB19" s="265">
        <v>0</v>
      </c>
      <c r="BC19" s="265">
        <v>0</v>
      </c>
      <c r="BD19" s="265">
        <v>0</v>
      </c>
      <c r="BE19" s="420">
        <v>3.1459999999999999</v>
      </c>
      <c r="BF19" s="419">
        <v>3.823</v>
      </c>
      <c r="BG19" s="419">
        <v>4.407</v>
      </c>
      <c r="BH19" s="419">
        <v>4.508</v>
      </c>
      <c r="BI19" s="265">
        <v>0</v>
      </c>
      <c r="BJ19" s="265">
        <v>0</v>
      </c>
      <c r="BK19" s="423">
        <v>3.0960000000000001</v>
      </c>
      <c r="BL19" s="424">
        <v>3.46</v>
      </c>
      <c r="BM19" s="423">
        <v>3.8529999999999998</v>
      </c>
      <c r="BN19" s="423">
        <v>4.1900000000000004</v>
      </c>
      <c r="BO19" s="423">
        <v>4.42</v>
      </c>
      <c r="BP19" s="423">
        <v>4.4820000000000002</v>
      </c>
      <c r="BQ19" s="424">
        <v>4.8780000000000001</v>
      </c>
      <c r="BR19" s="265">
        <v>0</v>
      </c>
      <c r="BS19" s="427">
        <v>3.4929999999999999</v>
      </c>
      <c r="BT19" s="428"/>
      <c r="BU19" s="428">
        <v>4.0039999999999996</v>
      </c>
      <c r="BV19" s="428">
        <v>4.4809999999999999</v>
      </c>
    </row>
    <row r="20" spans="1:74" x14ac:dyDescent="0.25">
      <c r="A20" s="62">
        <v>42383</v>
      </c>
      <c r="B20" s="263">
        <v>0</v>
      </c>
      <c r="C20" s="263">
        <v>0</v>
      </c>
      <c r="D20" s="264">
        <v>0</v>
      </c>
      <c r="E20" s="350">
        <v>2.484</v>
      </c>
      <c r="F20" s="351">
        <v>2.5920000000000001</v>
      </c>
      <c r="G20" s="352">
        <v>2.6879999999999997</v>
      </c>
      <c r="H20" s="353">
        <v>2.7679999999999998</v>
      </c>
      <c r="I20" s="354">
        <v>2.9420000000000002</v>
      </c>
      <c r="J20" s="354">
        <v>0</v>
      </c>
      <c r="K20" s="354">
        <v>3.3260000000000001</v>
      </c>
      <c r="L20" s="354">
        <v>3.7170000000000001</v>
      </c>
      <c r="M20" s="248"/>
      <c r="N20" s="248"/>
      <c r="O20" s="67">
        <f t="shared" si="0"/>
        <v>42383</v>
      </c>
      <c r="P20" s="265">
        <v>0</v>
      </c>
      <c r="Q20" s="358">
        <v>3.3820000000000001</v>
      </c>
      <c r="R20" s="367">
        <v>3.2229999999999999</v>
      </c>
      <c r="S20" s="358">
        <v>3.242</v>
      </c>
      <c r="T20" s="367">
        <v>3.7130000000000001</v>
      </c>
      <c r="U20" s="360">
        <v>4.0970000000000004</v>
      </c>
      <c r="V20" s="361">
        <v>4.3769999999999998</v>
      </c>
      <c r="W20" s="368">
        <v>3.3559999999999999</v>
      </c>
      <c r="X20" s="369">
        <v>3.45</v>
      </c>
      <c r="Y20" s="370">
        <v>4.1529999999999996</v>
      </c>
      <c r="Z20" s="371">
        <v>4.3040000000000003</v>
      </c>
      <c r="AA20" s="371"/>
      <c r="AB20" s="372">
        <v>4.835</v>
      </c>
      <c r="AC20" s="265">
        <v>0</v>
      </c>
      <c r="AD20" s="382">
        <v>3.46</v>
      </c>
      <c r="AE20" s="383">
        <v>3.903</v>
      </c>
      <c r="AF20" s="384">
        <v>4.1980000000000004</v>
      </c>
      <c r="AG20" s="385">
        <v>4.9370000000000003</v>
      </c>
      <c r="AH20" s="265">
        <v>0</v>
      </c>
      <c r="AI20" s="265">
        <v>0</v>
      </c>
      <c r="AJ20" s="394">
        <v>4.1280000000000001</v>
      </c>
      <c r="AK20" s="395">
        <v>4.4279999999999999</v>
      </c>
      <c r="AL20" s="265">
        <v>0</v>
      </c>
      <c r="AM20" s="403">
        <v>3.6230000000000002</v>
      </c>
      <c r="AN20" s="404">
        <v>3.9510000000000001</v>
      </c>
      <c r="AO20" s="405">
        <v>4.0410000000000004</v>
      </c>
      <c r="AP20" s="406">
        <v>4.4260000000000002</v>
      </c>
      <c r="AQ20" s="407">
        <v>4.3469999999999995</v>
      </c>
      <c r="AR20" s="265">
        <v>0</v>
      </c>
      <c r="AS20" s="265">
        <v>0</v>
      </c>
      <c r="AT20" s="413">
        <v>3.1110000000000002</v>
      </c>
      <c r="AU20" s="413">
        <v>3.41</v>
      </c>
      <c r="AV20" s="413">
        <v>3.5030000000000001</v>
      </c>
      <c r="AW20" s="414">
        <v>3.641</v>
      </c>
      <c r="AX20" s="415">
        <v>3.6920000000000002</v>
      </c>
      <c r="AY20" s="415">
        <v>4.1189999999999998</v>
      </c>
      <c r="AZ20" s="416">
        <v>4.2510000000000003</v>
      </c>
      <c r="BA20" s="415">
        <v>4.8789999999999996</v>
      </c>
      <c r="BB20" s="265">
        <v>0</v>
      </c>
      <c r="BC20" s="265">
        <v>0</v>
      </c>
      <c r="BD20" s="265">
        <v>0</v>
      </c>
      <c r="BE20" s="420">
        <v>3.2160000000000002</v>
      </c>
      <c r="BF20" s="419">
        <v>3.827</v>
      </c>
      <c r="BG20" s="419">
        <v>4.4080000000000004</v>
      </c>
      <c r="BH20" s="419">
        <v>4.5110000000000001</v>
      </c>
      <c r="BI20" s="265">
        <v>0</v>
      </c>
      <c r="BJ20" s="265">
        <v>0</v>
      </c>
      <c r="BK20" s="423">
        <v>3.2040000000000002</v>
      </c>
      <c r="BL20" s="424">
        <v>3.4809999999999999</v>
      </c>
      <c r="BM20" s="423">
        <v>3.8369999999999997</v>
      </c>
      <c r="BN20" s="423">
        <v>4.1870000000000003</v>
      </c>
      <c r="BO20" s="423">
        <v>4.4340000000000002</v>
      </c>
      <c r="BP20" s="423">
        <v>4.444</v>
      </c>
      <c r="BQ20" s="424">
        <v>4.8689999999999998</v>
      </c>
      <c r="BR20" s="265">
        <v>0</v>
      </c>
      <c r="BS20" s="427">
        <v>3.5060000000000002</v>
      </c>
      <c r="BT20" s="428"/>
      <c r="BU20" s="428">
        <v>4.0309999999999997</v>
      </c>
      <c r="BV20" s="428">
        <v>4.47</v>
      </c>
    </row>
    <row r="21" spans="1:74" x14ac:dyDescent="0.25">
      <c r="A21" s="62">
        <v>42384</v>
      </c>
      <c r="B21" s="263">
        <v>0</v>
      </c>
      <c r="C21" s="263">
        <v>0</v>
      </c>
      <c r="D21" s="264">
        <v>0</v>
      </c>
      <c r="E21" s="350">
        <v>2.4689999999999999</v>
      </c>
      <c r="F21" s="351">
        <v>2.5859999999999999</v>
      </c>
      <c r="G21" s="352">
        <v>2.69</v>
      </c>
      <c r="H21" s="353">
        <v>2.7730000000000001</v>
      </c>
      <c r="I21" s="354">
        <v>2.948</v>
      </c>
      <c r="J21" s="354">
        <v>0</v>
      </c>
      <c r="K21" s="354">
        <v>3.3250000000000002</v>
      </c>
      <c r="L21" s="354">
        <v>3.7080000000000002</v>
      </c>
      <c r="M21" s="248"/>
      <c r="N21" s="248"/>
      <c r="O21" s="67">
        <f t="shared" si="0"/>
        <v>42384</v>
      </c>
      <c r="P21" s="265">
        <v>0</v>
      </c>
      <c r="Q21" s="358">
        <v>3.395</v>
      </c>
      <c r="R21" s="367">
        <v>3.2320000000000002</v>
      </c>
      <c r="S21" s="358">
        <v>3.2930000000000001</v>
      </c>
      <c r="T21" s="367">
        <v>3.718</v>
      </c>
      <c r="U21" s="360">
        <v>4.0949999999999998</v>
      </c>
      <c r="V21" s="361">
        <v>4.375</v>
      </c>
      <c r="W21" s="368">
        <v>3.32</v>
      </c>
      <c r="X21" s="369">
        <v>3.4449999999999998</v>
      </c>
      <c r="Y21" s="370">
        <v>4.1509999999999998</v>
      </c>
      <c r="Z21" s="371">
        <v>4.3010000000000002</v>
      </c>
      <c r="AA21" s="371"/>
      <c r="AB21" s="372">
        <v>4.8309999999999995</v>
      </c>
      <c r="AC21" s="265">
        <v>0</v>
      </c>
      <c r="AD21" s="382">
        <v>3.448</v>
      </c>
      <c r="AE21" s="383">
        <v>3.903</v>
      </c>
      <c r="AF21" s="384">
        <v>4.1970000000000001</v>
      </c>
      <c r="AG21" s="385">
        <v>4.9329999999999998</v>
      </c>
      <c r="AH21" s="265">
        <v>0</v>
      </c>
      <c r="AI21" s="265">
        <v>0</v>
      </c>
      <c r="AJ21" s="394">
        <v>4.125</v>
      </c>
      <c r="AK21" s="395">
        <v>4.4240000000000004</v>
      </c>
      <c r="AL21" s="265">
        <v>0</v>
      </c>
      <c r="AM21" s="403">
        <v>3.605</v>
      </c>
      <c r="AN21" s="404">
        <v>3.956</v>
      </c>
      <c r="AO21" s="405">
        <v>4.0460000000000003</v>
      </c>
      <c r="AP21" s="406">
        <v>4.4390000000000001</v>
      </c>
      <c r="AQ21" s="407">
        <v>4.3559999999999999</v>
      </c>
      <c r="AR21" s="265">
        <v>0</v>
      </c>
      <c r="AS21" s="265">
        <v>0</v>
      </c>
      <c r="AT21" s="413">
        <v>3.089</v>
      </c>
      <c r="AU21" s="413">
        <v>3.4140000000000001</v>
      </c>
      <c r="AV21" s="413">
        <v>3.504</v>
      </c>
      <c r="AW21" s="414">
        <v>3.645</v>
      </c>
      <c r="AX21" s="415">
        <v>3.69</v>
      </c>
      <c r="AY21" s="415">
        <v>4.1139999999999999</v>
      </c>
      <c r="AZ21" s="416">
        <v>4.2469999999999999</v>
      </c>
      <c r="BA21" s="415">
        <v>4.87</v>
      </c>
      <c r="BB21" s="265">
        <v>0</v>
      </c>
      <c r="BC21" s="265">
        <v>0</v>
      </c>
      <c r="BD21" s="265">
        <v>0</v>
      </c>
      <c r="BE21" s="420">
        <v>3.1739999999999999</v>
      </c>
      <c r="BF21" s="419">
        <v>3.8220000000000001</v>
      </c>
      <c r="BG21" s="419">
        <v>4.4030000000000005</v>
      </c>
      <c r="BH21" s="419">
        <v>4.5069999999999997</v>
      </c>
      <c r="BI21" s="265">
        <v>0</v>
      </c>
      <c r="BJ21" s="265">
        <v>0</v>
      </c>
      <c r="BK21" s="423">
        <v>3.1469999999999998</v>
      </c>
      <c r="BL21" s="424">
        <v>3.4750000000000001</v>
      </c>
      <c r="BM21" s="423">
        <v>3.827</v>
      </c>
      <c r="BN21" s="423">
        <v>4.2030000000000003</v>
      </c>
      <c r="BO21" s="423">
        <v>4.4340000000000002</v>
      </c>
      <c r="BP21" s="423">
        <v>4.3079999999999998</v>
      </c>
      <c r="BQ21" s="424">
        <v>4.8570000000000002</v>
      </c>
      <c r="BR21" s="265">
        <v>0</v>
      </c>
      <c r="BS21" s="427">
        <v>3.4830000000000001</v>
      </c>
      <c r="BT21" s="428"/>
      <c r="BU21" s="428">
        <v>4.032</v>
      </c>
      <c r="BV21" s="428">
        <v>4.4779999999999998</v>
      </c>
    </row>
    <row r="22" spans="1:74" x14ac:dyDescent="0.25">
      <c r="A22" s="62">
        <v>42387</v>
      </c>
      <c r="B22" s="263">
        <v>0</v>
      </c>
      <c r="C22" s="263">
        <v>0</v>
      </c>
      <c r="D22" s="264">
        <v>0</v>
      </c>
      <c r="E22" s="350">
        <v>2.4329999999999998</v>
      </c>
      <c r="F22" s="351">
        <v>2.5499999999999998</v>
      </c>
      <c r="G22" s="352">
        <v>2.6550000000000002</v>
      </c>
      <c r="H22" s="353">
        <v>2.7359999999999998</v>
      </c>
      <c r="I22" s="354">
        <v>2.91</v>
      </c>
      <c r="J22" s="354">
        <v>0</v>
      </c>
      <c r="K22" s="354">
        <v>3.2919999999999998</v>
      </c>
      <c r="L22" s="354">
        <v>3.6710000000000003</v>
      </c>
      <c r="M22" s="248"/>
      <c r="N22" s="248"/>
      <c r="O22" s="67">
        <f t="shared" si="0"/>
        <v>42387</v>
      </c>
      <c r="P22" s="265">
        <v>0</v>
      </c>
      <c r="Q22" s="358">
        <v>3.3609999999999998</v>
      </c>
      <c r="R22" s="367">
        <v>3.2120000000000002</v>
      </c>
      <c r="S22" s="358">
        <v>3.262</v>
      </c>
      <c r="T22" s="367">
        <v>3.6829999999999998</v>
      </c>
      <c r="U22" s="360">
        <v>4.0609999999999999</v>
      </c>
      <c r="V22" s="361">
        <v>4.34</v>
      </c>
      <c r="W22" s="368">
        <v>3.3410000000000002</v>
      </c>
      <c r="X22" s="369">
        <v>3.4449999999999998</v>
      </c>
      <c r="Y22" s="370">
        <v>4.1390000000000002</v>
      </c>
      <c r="Z22" s="371">
        <v>4.2789999999999999</v>
      </c>
      <c r="AA22" s="371"/>
      <c r="AB22" s="372">
        <v>4.8230000000000004</v>
      </c>
      <c r="AC22" s="265">
        <v>0</v>
      </c>
      <c r="AD22" s="382">
        <v>3.415</v>
      </c>
      <c r="AE22" s="383">
        <v>3.839</v>
      </c>
      <c r="AF22" s="384">
        <v>4.1619999999999999</v>
      </c>
      <c r="AG22" s="385">
        <v>4.899</v>
      </c>
      <c r="AH22" s="265">
        <v>0</v>
      </c>
      <c r="AI22" s="265">
        <v>0</v>
      </c>
      <c r="AJ22" s="394">
        <v>4.0860000000000003</v>
      </c>
      <c r="AK22" s="395">
        <v>4.3879999999999999</v>
      </c>
      <c r="AL22" s="265">
        <v>0</v>
      </c>
      <c r="AM22" s="403">
        <v>3.5739999999999998</v>
      </c>
      <c r="AN22" s="404">
        <v>3.907</v>
      </c>
      <c r="AO22" s="405">
        <v>4.0259999999999998</v>
      </c>
      <c r="AP22" s="406">
        <v>4.4059999999999997</v>
      </c>
      <c r="AQ22" s="407">
        <v>4.34</v>
      </c>
      <c r="AR22" s="265">
        <v>0</v>
      </c>
      <c r="AS22" s="265">
        <v>0</v>
      </c>
      <c r="AT22" s="413">
        <v>3.0529999999999999</v>
      </c>
      <c r="AU22" s="413">
        <v>3.375</v>
      </c>
      <c r="AV22" s="413">
        <v>3.464</v>
      </c>
      <c r="AW22" s="414">
        <v>3.6080000000000001</v>
      </c>
      <c r="AX22" s="415">
        <v>3.6589999999999998</v>
      </c>
      <c r="AY22" s="415">
        <v>4.08</v>
      </c>
      <c r="AZ22" s="416">
        <v>4.2110000000000003</v>
      </c>
      <c r="BA22" s="415">
        <v>4.8319999999999999</v>
      </c>
      <c r="BB22" s="265">
        <v>0</v>
      </c>
      <c r="BC22" s="265">
        <v>0</v>
      </c>
      <c r="BD22" s="265">
        <v>0</v>
      </c>
      <c r="BE22" s="420">
        <v>3.2080000000000002</v>
      </c>
      <c r="BF22" s="419">
        <v>3.7880000000000003</v>
      </c>
      <c r="BG22" s="419">
        <v>4.3650000000000002</v>
      </c>
      <c r="BH22" s="419">
        <v>4.4660000000000002</v>
      </c>
      <c r="BI22" s="265">
        <v>0</v>
      </c>
      <c r="BJ22" s="265">
        <v>0</v>
      </c>
      <c r="BK22" s="423">
        <v>3.194</v>
      </c>
      <c r="BL22" s="424">
        <v>3.4340000000000002</v>
      </c>
      <c r="BM22" s="423">
        <v>3.802</v>
      </c>
      <c r="BN22" s="423">
        <v>4.1440000000000001</v>
      </c>
      <c r="BO22" s="423">
        <v>4.3979999999999997</v>
      </c>
      <c r="BP22" s="423">
        <v>4.3380000000000001</v>
      </c>
      <c r="BQ22" s="424">
        <v>4.8120000000000003</v>
      </c>
      <c r="BR22" s="265">
        <v>0</v>
      </c>
      <c r="BS22" s="427">
        <v>3.4540000000000002</v>
      </c>
      <c r="BT22" s="428"/>
      <c r="BU22" s="428">
        <v>4.0060000000000002</v>
      </c>
      <c r="BV22" s="428">
        <v>4.4340000000000002</v>
      </c>
    </row>
    <row r="23" spans="1:74" x14ac:dyDescent="0.25">
      <c r="A23" s="62">
        <v>42388</v>
      </c>
      <c r="B23" s="263">
        <v>0</v>
      </c>
      <c r="C23" s="263">
        <v>0</v>
      </c>
      <c r="D23" s="264">
        <v>0</v>
      </c>
      <c r="E23" s="350">
        <v>2.4460000000000002</v>
      </c>
      <c r="F23" s="351">
        <v>2.5709999999999997</v>
      </c>
      <c r="G23" s="352">
        <v>2.69</v>
      </c>
      <c r="H23" s="353">
        <v>2.7570000000000001</v>
      </c>
      <c r="I23" s="354">
        <v>2.93</v>
      </c>
      <c r="J23" s="354">
        <v>0</v>
      </c>
      <c r="K23" s="354">
        <v>3.3039999999999998</v>
      </c>
      <c r="L23" s="354">
        <v>3.677</v>
      </c>
      <c r="M23" s="248"/>
      <c r="N23" s="248"/>
      <c r="O23" s="67">
        <f t="shared" si="0"/>
        <v>42388</v>
      </c>
      <c r="P23" s="265">
        <v>0</v>
      </c>
      <c r="Q23" s="358">
        <v>3.37</v>
      </c>
      <c r="R23" s="367">
        <v>3.2029999999999998</v>
      </c>
      <c r="S23" s="358">
        <v>3.2549999999999999</v>
      </c>
      <c r="T23" s="367">
        <v>3.673</v>
      </c>
      <c r="U23" s="360">
        <v>4.056</v>
      </c>
      <c r="V23" s="361">
        <v>4.33</v>
      </c>
      <c r="W23" s="368">
        <v>3.3109999999999999</v>
      </c>
      <c r="X23" s="369">
        <v>3.4169999999999998</v>
      </c>
      <c r="Y23" s="370">
        <v>4.141</v>
      </c>
      <c r="Z23" s="371">
        <v>4.2709999999999999</v>
      </c>
      <c r="AA23" s="371"/>
      <c r="AB23" s="372">
        <v>4.8209999999999997</v>
      </c>
      <c r="AC23" s="265">
        <v>0</v>
      </c>
      <c r="AD23" s="382">
        <v>3.4239999999999999</v>
      </c>
      <c r="AE23" s="383">
        <v>3.8759999999999999</v>
      </c>
      <c r="AF23" s="384">
        <v>4.1920000000000002</v>
      </c>
      <c r="AG23" s="385">
        <v>4.8970000000000002</v>
      </c>
      <c r="AH23" s="265">
        <v>0</v>
      </c>
      <c r="AI23" s="265">
        <v>0</v>
      </c>
      <c r="AJ23" s="394">
        <v>4.1150000000000002</v>
      </c>
      <c r="AK23" s="395">
        <v>4.383</v>
      </c>
      <c r="AL23" s="265">
        <v>0</v>
      </c>
      <c r="AM23" s="403">
        <v>3.58</v>
      </c>
      <c r="AN23" s="404">
        <v>3.89</v>
      </c>
      <c r="AO23" s="405">
        <v>4.0250000000000004</v>
      </c>
      <c r="AP23" s="406">
        <v>4.4000000000000004</v>
      </c>
      <c r="AQ23" s="407">
        <v>4.5430000000000001</v>
      </c>
      <c r="AR23" s="265">
        <v>0</v>
      </c>
      <c r="AS23" s="265">
        <v>0</v>
      </c>
      <c r="AT23" s="413">
        <v>3.06</v>
      </c>
      <c r="AU23" s="413">
        <v>3.3620000000000001</v>
      </c>
      <c r="AV23" s="413">
        <v>3.4550000000000001</v>
      </c>
      <c r="AW23" s="414">
        <v>3.5990000000000002</v>
      </c>
      <c r="AX23" s="415">
        <v>3.6320000000000001</v>
      </c>
      <c r="AY23" s="415">
        <v>4.0739999999999998</v>
      </c>
      <c r="AZ23" s="416">
        <v>4.2069999999999999</v>
      </c>
      <c r="BA23" s="415">
        <v>4.835</v>
      </c>
      <c r="BB23" s="265">
        <v>0</v>
      </c>
      <c r="BC23" s="265">
        <v>0</v>
      </c>
      <c r="BD23" s="265">
        <v>0</v>
      </c>
      <c r="BE23" s="420">
        <v>3.1629999999999998</v>
      </c>
      <c r="BF23" s="419">
        <v>3.7749999999999999</v>
      </c>
      <c r="BG23" s="419">
        <v>4.359</v>
      </c>
      <c r="BH23" s="419">
        <v>4.46</v>
      </c>
      <c r="BI23" s="265">
        <v>0</v>
      </c>
      <c r="BJ23" s="265">
        <v>0</v>
      </c>
      <c r="BK23" s="423">
        <v>3.2229999999999999</v>
      </c>
      <c r="BL23" s="424">
        <v>3.427</v>
      </c>
      <c r="BM23" s="423">
        <v>3.8079999999999998</v>
      </c>
      <c r="BN23" s="423">
        <v>4.173</v>
      </c>
      <c r="BO23" s="423">
        <v>4.3940000000000001</v>
      </c>
      <c r="BP23" s="423">
        <v>4.3760000000000003</v>
      </c>
      <c r="BQ23" s="424">
        <v>4.8090000000000002</v>
      </c>
      <c r="BR23" s="265">
        <v>0</v>
      </c>
      <c r="BS23" s="427">
        <v>3.4670000000000001</v>
      </c>
      <c r="BT23" s="428"/>
      <c r="BU23" s="428">
        <v>4.0010000000000003</v>
      </c>
      <c r="BV23" s="428">
        <v>4.4390000000000001</v>
      </c>
    </row>
    <row r="24" spans="1:74" x14ac:dyDescent="0.25">
      <c r="A24" s="62">
        <v>42389</v>
      </c>
      <c r="B24" s="263">
        <v>0</v>
      </c>
      <c r="C24" s="263">
        <v>0</v>
      </c>
      <c r="D24" s="264">
        <v>0</v>
      </c>
      <c r="E24" s="350">
        <v>2.3540000000000001</v>
      </c>
      <c r="F24" s="351">
        <v>2.4670000000000001</v>
      </c>
      <c r="G24" s="352">
        <v>2.5960000000000001</v>
      </c>
      <c r="H24" s="353">
        <v>2.6710000000000003</v>
      </c>
      <c r="I24" s="354">
        <v>2.8340000000000001</v>
      </c>
      <c r="J24" s="354">
        <v>0</v>
      </c>
      <c r="K24" s="354">
        <v>3.21</v>
      </c>
      <c r="L24" s="354">
        <v>3.577</v>
      </c>
      <c r="M24" s="248"/>
      <c r="N24" s="248"/>
      <c r="O24" s="67">
        <f t="shared" si="0"/>
        <v>42389</v>
      </c>
      <c r="P24" s="265">
        <v>0</v>
      </c>
      <c r="Q24" s="358">
        <v>3.3090000000000002</v>
      </c>
      <c r="R24" s="367">
        <v>3.149</v>
      </c>
      <c r="S24" s="358">
        <v>3.15</v>
      </c>
      <c r="T24" s="367">
        <v>3.58</v>
      </c>
      <c r="U24" s="360">
        <v>3.9689999999999999</v>
      </c>
      <c r="V24" s="361">
        <v>4.2519999999999998</v>
      </c>
      <c r="W24" s="368">
        <v>3.4409999999999998</v>
      </c>
      <c r="X24" s="369">
        <v>3.3959999999999999</v>
      </c>
      <c r="Y24" s="370">
        <v>4.0529999999999999</v>
      </c>
      <c r="Z24" s="371">
        <v>4.1849999999999996</v>
      </c>
      <c r="AA24" s="371"/>
      <c r="AB24" s="372">
        <v>4.7590000000000003</v>
      </c>
      <c r="AC24" s="265">
        <v>0</v>
      </c>
      <c r="AD24" s="382">
        <v>3.3970000000000002</v>
      </c>
      <c r="AE24" s="383">
        <v>3.782</v>
      </c>
      <c r="AF24" s="384">
        <v>4.109</v>
      </c>
      <c r="AG24" s="385">
        <v>4.8339999999999996</v>
      </c>
      <c r="AH24" s="265">
        <v>0</v>
      </c>
      <c r="AI24" s="265">
        <v>0</v>
      </c>
      <c r="AJ24" s="394">
        <v>3.9790000000000001</v>
      </c>
      <c r="AK24" s="395">
        <v>4.2910000000000004</v>
      </c>
      <c r="AL24" s="265">
        <v>0</v>
      </c>
      <c r="AM24" s="403">
        <v>3.532</v>
      </c>
      <c r="AN24" s="404">
        <v>3.7989999999999999</v>
      </c>
      <c r="AO24" s="405">
        <v>3.9340000000000002</v>
      </c>
      <c r="AP24" s="406">
        <v>4.3150000000000004</v>
      </c>
      <c r="AQ24" s="407">
        <v>4.5039999999999996</v>
      </c>
      <c r="AR24" s="265">
        <v>0</v>
      </c>
      <c r="AS24" s="265">
        <v>0</v>
      </c>
      <c r="AT24" s="413">
        <v>3.0259999999999998</v>
      </c>
      <c r="AU24" s="413">
        <v>3.2669999999999999</v>
      </c>
      <c r="AV24" s="413">
        <v>3.3479999999999999</v>
      </c>
      <c r="AW24" s="414">
        <v>3.5049999999999999</v>
      </c>
      <c r="AX24" s="415">
        <v>3.5380000000000003</v>
      </c>
      <c r="AY24" s="415">
        <v>3.9910000000000001</v>
      </c>
      <c r="AZ24" s="416">
        <v>4.1319999999999997</v>
      </c>
      <c r="BA24" s="415">
        <v>4.7750000000000004</v>
      </c>
      <c r="BB24" s="265">
        <v>0</v>
      </c>
      <c r="BC24" s="265">
        <v>0</v>
      </c>
      <c r="BD24" s="265">
        <v>0</v>
      </c>
      <c r="BE24" s="420">
        <v>3.089</v>
      </c>
      <c r="BF24" s="419">
        <v>3.6749999999999998</v>
      </c>
      <c r="BG24" s="419">
        <v>4.2780000000000005</v>
      </c>
      <c r="BH24" s="419">
        <v>4.3929999999999998</v>
      </c>
      <c r="BI24" s="265">
        <v>0</v>
      </c>
      <c r="BJ24" s="265">
        <v>0</v>
      </c>
      <c r="BK24" s="423">
        <v>3.0870000000000002</v>
      </c>
      <c r="BL24" s="424">
        <v>3.3559999999999999</v>
      </c>
      <c r="BM24" s="423">
        <v>3.7359999999999998</v>
      </c>
      <c r="BN24" s="423">
        <v>4.1079999999999997</v>
      </c>
      <c r="BO24" s="423">
        <v>4.327</v>
      </c>
      <c r="BP24" s="423">
        <v>4.3949999999999996</v>
      </c>
      <c r="BQ24" s="424">
        <v>4.7149999999999999</v>
      </c>
      <c r="BR24" s="265">
        <v>0</v>
      </c>
      <c r="BS24" s="427">
        <v>3.419</v>
      </c>
      <c r="BT24" s="428"/>
      <c r="BU24" s="428">
        <v>3.91</v>
      </c>
      <c r="BV24" s="428">
        <v>4.3479999999999999</v>
      </c>
    </row>
    <row r="25" spans="1:74" x14ac:dyDescent="0.25">
      <c r="A25" s="62">
        <v>42390</v>
      </c>
      <c r="B25" s="263">
        <v>0</v>
      </c>
      <c r="C25" s="263">
        <v>0</v>
      </c>
      <c r="D25" s="264">
        <v>0</v>
      </c>
      <c r="E25" s="350">
        <v>2.383</v>
      </c>
      <c r="F25" s="351">
        <v>2.5</v>
      </c>
      <c r="G25" s="352">
        <v>2.6219999999999999</v>
      </c>
      <c r="H25" s="353">
        <v>2.7090000000000001</v>
      </c>
      <c r="I25" s="354">
        <v>2.87</v>
      </c>
      <c r="J25" s="354">
        <v>0</v>
      </c>
      <c r="K25" s="354">
        <v>3.25</v>
      </c>
      <c r="L25" s="354">
        <v>3.6240000000000001</v>
      </c>
      <c r="M25" s="248"/>
      <c r="N25" s="248"/>
      <c r="O25" s="67">
        <f t="shared" si="0"/>
        <v>42390</v>
      </c>
      <c r="P25" s="265">
        <v>0</v>
      </c>
      <c r="Q25" s="358">
        <v>3.3420000000000001</v>
      </c>
      <c r="R25" s="367">
        <v>3.1989999999999998</v>
      </c>
      <c r="S25" s="358">
        <v>3.2080000000000002</v>
      </c>
      <c r="T25" s="367">
        <v>3.63</v>
      </c>
      <c r="U25" s="360">
        <v>4.016</v>
      </c>
      <c r="V25" s="361">
        <v>4.298</v>
      </c>
      <c r="W25" s="368">
        <v>3.282</v>
      </c>
      <c r="X25" s="369">
        <v>3.3529999999999998</v>
      </c>
      <c r="Y25" s="370">
        <v>4.0970000000000004</v>
      </c>
      <c r="Z25" s="371">
        <v>4.226</v>
      </c>
      <c r="AA25" s="371"/>
      <c r="AB25" s="372">
        <v>4.8</v>
      </c>
      <c r="AC25" s="265">
        <v>0</v>
      </c>
      <c r="AD25" s="382">
        <v>3.41</v>
      </c>
      <c r="AE25" s="383">
        <v>3.8479999999999999</v>
      </c>
      <c r="AF25" s="384">
        <v>4.218</v>
      </c>
      <c r="AG25" s="385">
        <v>4.907</v>
      </c>
      <c r="AH25" s="265">
        <v>0</v>
      </c>
      <c r="AI25" s="265">
        <v>0</v>
      </c>
      <c r="AJ25" s="394">
        <v>4.0250000000000004</v>
      </c>
      <c r="AK25" s="395">
        <v>4.3339999999999996</v>
      </c>
      <c r="AL25" s="265">
        <v>0</v>
      </c>
      <c r="AM25" s="403">
        <v>3.5540000000000003</v>
      </c>
      <c r="AN25" s="404">
        <v>3.8580000000000001</v>
      </c>
      <c r="AO25" s="405">
        <v>4.008</v>
      </c>
      <c r="AP25" s="406">
        <v>4.3609999999999998</v>
      </c>
      <c r="AQ25" s="407">
        <v>4.5380000000000003</v>
      </c>
      <c r="AR25" s="265">
        <v>0</v>
      </c>
      <c r="AS25" s="265">
        <v>0</v>
      </c>
      <c r="AT25" s="413">
        <v>3.0409999999999999</v>
      </c>
      <c r="AU25" s="413">
        <v>3.3119999999999998</v>
      </c>
      <c r="AV25" s="413">
        <v>3.3959999999999999</v>
      </c>
      <c r="AW25" s="414">
        <v>3.548</v>
      </c>
      <c r="AX25" s="415">
        <v>3.5789999999999997</v>
      </c>
      <c r="AY25" s="415">
        <v>4.0350000000000001</v>
      </c>
      <c r="AZ25" s="416">
        <v>4.1740000000000004</v>
      </c>
      <c r="BA25" s="415">
        <v>4.8109999999999999</v>
      </c>
      <c r="BB25" s="265">
        <v>0</v>
      </c>
      <c r="BC25" s="265">
        <v>0</v>
      </c>
      <c r="BD25" s="265">
        <v>0</v>
      </c>
      <c r="BE25" s="420">
        <v>3.153</v>
      </c>
      <c r="BF25" s="419">
        <v>3.722</v>
      </c>
      <c r="BG25" s="419">
        <v>4.3220000000000001</v>
      </c>
      <c r="BH25" s="419">
        <v>4.4269999999999996</v>
      </c>
      <c r="BI25" s="265">
        <v>0</v>
      </c>
      <c r="BJ25" s="265">
        <v>0</v>
      </c>
      <c r="BK25" s="423">
        <v>3.194</v>
      </c>
      <c r="BL25" s="424">
        <v>3.3929999999999998</v>
      </c>
      <c r="BM25" s="423">
        <v>3.74</v>
      </c>
      <c r="BN25" s="423">
        <v>4.141</v>
      </c>
      <c r="BO25" s="423">
        <v>4.3689999999999998</v>
      </c>
      <c r="BP25" s="423">
        <v>4.4279999999999999</v>
      </c>
      <c r="BQ25" s="424">
        <v>4.7450000000000001</v>
      </c>
      <c r="BR25" s="265">
        <v>0</v>
      </c>
      <c r="BS25" s="427">
        <v>3.448</v>
      </c>
      <c r="BT25" s="428"/>
      <c r="BU25" s="428">
        <v>3.9529999999999998</v>
      </c>
      <c r="BV25" s="428">
        <v>4.391</v>
      </c>
    </row>
    <row r="26" spans="1:74" x14ac:dyDescent="0.25">
      <c r="A26" s="62">
        <v>42391</v>
      </c>
      <c r="B26" s="263">
        <v>0</v>
      </c>
      <c r="C26" s="263">
        <v>0</v>
      </c>
      <c r="D26" s="264">
        <v>0</v>
      </c>
      <c r="E26" s="350">
        <v>2.3940000000000001</v>
      </c>
      <c r="F26" s="351">
        <v>2.5209999999999999</v>
      </c>
      <c r="G26" s="352">
        <v>2.6440000000000001</v>
      </c>
      <c r="H26" s="353">
        <v>2.7269999999999999</v>
      </c>
      <c r="I26" s="354">
        <v>2.8919999999999999</v>
      </c>
      <c r="J26" s="354">
        <v>0</v>
      </c>
      <c r="K26" s="354">
        <v>3.27</v>
      </c>
      <c r="L26" s="354">
        <v>3.6419999999999999</v>
      </c>
      <c r="M26" s="248"/>
      <c r="N26" s="248"/>
      <c r="O26" s="67">
        <f t="shared" si="0"/>
        <v>42391</v>
      </c>
      <c r="P26" s="265">
        <v>0</v>
      </c>
      <c r="Q26" s="358">
        <v>3.3420000000000001</v>
      </c>
      <c r="R26" s="367">
        <v>3.19</v>
      </c>
      <c r="S26" s="358">
        <v>3.2210000000000001</v>
      </c>
      <c r="T26" s="367">
        <v>3.6550000000000002</v>
      </c>
      <c r="U26" s="360">
        <v>4.0389999999999997</v>
      </c>
      <c r="V26" s="361">
        <v>4.3250000000000002</v>
      </c>
      <c r="W26" s="368">
        <v>3.2720000000000002</v>
      </c>
      <c r="X26" s="369">
        <v>3.3929999999999998</v>
      </c>
      <c r="Y26" s="370">
        <v>4.1210000000000004</v>
      </c>
      <c r="Z26" s="371">
        <v>4.2549999999999999</v>
      </c>
      <c r="AA26" s="371"/>
      <c r="AB26" s="372">
        <v>4.827</v>
      </c>
      <c r="AC26" s="265">
        <v>0</v>
      </c>
      <c r="AD26" s="382">
        <v>3.4129999999999998</v>
      </c>
      <c r="AE26" s="383">
        <v>3.875</v>
      </c>
      <c r="AF26" s="384">
        <v>4.2439999999999998</v>
      </c>
      <c r="AG26" s="385">
        <v>4.9340000000000002</v>
      </c>
      <c r="AH26" s="265">
        <v>0</v>
      </c>
      <c r="AI26" s="265">
        <v>0</v>
      </c>
      <c r="AJ26" s="394">
        <v>4.0519999999999996</v>
      </c>
      <c r="AK26" s="395">
        <v>4.3570000000000002</v>
      </c>
      <c r="AL26" s="265">
        <v>0</v>
      </c>
      <c r="AM26" s="403">
        <v>3.5529999999999999</v>
      </c>
      <c r="AN26" s="404">
        <v>3.89</v>
      </c>
      <c r="AO26" s="405">
        <v>4.0339999999999998</v>
      </c>
      <c r="AP26" s="406">
        <v>4.3940000000000001</v>
      </c>
      <c r="AQ26" s="407">
        <v>4.5730000000000004</v>
      </c>
      <c r="AR26" s="265">
        <v>0</v>
      </c>
      <c r="AS26" s="265">
        <v>0</v>
      </c>
      <c r="AT26" s="413">
        <v>3.04</v>
      </c>
      <c r="AU26" s="413">
        <v>3.3439999999999999</v>
      </c>
      <c r="AV26" s="413">
        <v>3.4249999999999998</v>
      </c>
      <c r="AW26" s="414">
        <v>3.5750000000000002</v>
      </c>
      <c r="AX26" s="415">
        <v>3.605</v>
      </c>
      <c r="AY26" s="415">
        <v>4.0640000000000001</v>
      </c>
      <c r="AZ26" s="416">
        <v>4.2</v>
      </c>
      <c r="BA26" s="415">
        <v>4.8360000000000003</v>
      </c>
      <c r="BB26" s="265">
        <v>0</v>
      </c>
      <c r="BC26" s="265">
        <v>0</v>
      </c>
      <c r="BD26" s="265">
        <v>0</v>
      </c>
      <c r="BE26" s="420">
        <v>3.1349999999999998</v>
      </c>
      <c r="BF26" s="419">
        <v>3.7429999999999999</v>
      </c>
      <c r="BG26" s="419">
        <v>4.3479999999999999</v>
      </c>
      <c r="BH26" s="419">
        <v>4.4649999999999999</v>
      </c>
      <c r="BI26" s="265">
        <v>0</v>
      </c>
      <c r="BJ26" s="265">
        <v>0</v>
      </c>
      <c r="BK26" s="423">
        <v>3.0990000000000002</v>
      </c>
      <c r="BL26" s="424">
        <v>3.4169999999999998</v>
      </c>
      <c r="BM26" s="423">
        <v>3.742</v>
      </c>
      <c r="BN26" s="423">
        <v>4.1760000000000002</v>
      </c>
      <c r="BO26" s="423">
        <v>4.3970000000000002</v>
      </c>
      <c r="BP26" s="423">
        <v>4.4050000000000002</v>
      </c>
      <c r="BQ26" s="424">
        <v>4.7720000000000002</v>
      </c>
      <c r="BR26" s="265">
        <v>0</v>
      </c>
      <c r="BS26" s="427">
        <v>3.4409999999999998</v>
      </c>
      <c r="BT26" s="428"/>
      <c r="BU26" s="428">
        <v>3.9769999999999999</v>
      </c>
      <c r="BV26" s="428">
        <v>4.415</v>
      </c>
    </row>
    <row r="27" spans="1:74" x14ac:dyDescent="0.25">
      <c r="A27" s="62">
        <v>42395</v>
      </c>
      <c r="B27" s="263">
        <v>0</v>
      </c>
      <c r="C27" s="263">
        <v>0</v>
      </c>
      <c r="D27" s="264">
        <v>0</v>
      </c>
      <c r="E27" s="350">
        <v>2.4089999999999998</v>
      </c>
      <c r="F27" s="351">
        <v>2.5329999999999999</v>
      </c>
      <c r="G27" s="352">
        <v>2.6539999999999999</v>
      </c>
      <c r="H27" s="353">
        <v>2.738</v>
      </c>
      <c r="I27" s="354">
        <v>2.9009999999999998</v>
      </c>
      <c r="J27" s="354">
        <v>0</v>
      </c>
      <c r="K27" s="354">
        <v>3.2690000000000001</v>
      </c>
      <c r="L27" s="354">
        <v>3.6259999999999999</v>
      </c>
      <c r="M27" s="248"/>
      <c r="N27" s="248"/>
      <c r="O27" s="67">
        <f t="shared" si="0"/>
        <v>42395</v>
      </c>
      <c r="P27" s="265">
        <v>0</v>
      </c>
      <c r="Q27" s="358">
        <v>3.3159999999999998</v>
      </c>
      <c r="R27" s="367">
        <v>3.1419999999999999</v>
      </c>
      <c r="S27" s="358">
        <v>3.1949999999999998</v>
      </c>
      <c r="T27" s="367">
        <v>3.641</v>
      </c>
      <c r="U27" s="360">
        <v>3.9990000000000001</v>
      </c>
      <c r="V27" s="361">
        <v>4.282</v>
      </c>
      <c r="W27" s="368">
        <v>3.266</v>
      </c>
      <c r="X27" s="369">
        <v>3.427</v>
      </c>
      <c r="Y27" s="370">
        <v>4.0890000000000004</v>
      </c>
      <c r="Z27" s="371">
        <v>4.2190000000000003</v>
      </c>
      <c r="AA27" s="371"/>
      <c r="AB27" s="372">
        <v>4.8</v>
      </c>
      <c r="AC27" s="265">
        <v>0</v>
      </c>
      <c r="AD27" s="382">
        <v>3.4089999999999998</v>
      </c>
      <c r="AE27" s="383">
        <v>3.87</v>
      </c>
      <c r="AF27" s="384">
        <v>4.21</v>
      </c>
      <c r="AG27" s="385">
        <v>4.907</v>
      </c>
      <c r="AH27" s="265">
        <v>0</v>
      </c>
      <c r="AI27" s="265">
        <v>0</v>
      </c>
      <c r="AJ27" s="394">
        <v>4.0140000000000002</v>
      </c>
      <c r="AK27" s="395">
        <v>4.3259999999999996</v>
      </c>
      <c r="AL27" s="265">
        <v>0</v>
      </c>
      <c r="AM27" s="403">
        <v>3.556</v>
      </c>
      <c r="AN27" s="404">
        <v>3.8609999999999998</v>
      </c>
      <c r="AO27" s="405">
        <v>4.0250000000000004</v>
      </c>
      <c r="AP27" s="406">
        <v>4.3840000000000003</v>
      </c>
      <c r="AQ27" s="407">
        <v>4.5529999999999999</v>
      </c>
      <c r="AR27" s="265">
        <v>0</v>
      </c>
      <c r="AS27" s="265">
        <v>0</v>
      </c>
      <c r="AT27" s="413">
        <v>3.044</v>
      </c>
      <c r="AU27" s="413">
        <v>3.3140000000000001</v>
      </c>
      <c r="AV27" s="413">
        <v>3.4340000000000002</v>
      </c>
      <c r="AW27" s="414">
        <v>3.544</v>
      </c>
      <c r="AX27" s="415">
        <v>3.5709999999999997</v>
      </c>
      <c r="AY27" s="415">
        <v>4.0369999999999999</v>
      </c>
      <c r="AZ27" s="416">
        <v>4.17</v>
      </c>
      <c r="BA27" s="415">
        <v>4.82</v>
      </c>
      <c r="BB27" s="265">
        <v>0</v>
      </c>
      <c r="BC27" s="265">
        <v>0</v>
      </c>
      <c r="BD27" s="265">
        <v>0</v>
      </c>
      <c r="BE27" s="420">
        <v>3.1419999999999999</v>
      </c>
      <c r="BF27" s="419">
        <v>3.718</v>
      </c>
      <c r="BG27" s="419">
        <v>4.319</v>
      </c>
      <c r="BH27" s="419">
        <v>4.4260000000000002</v>
      </c>
      <c r="BI27" s="265">
        <v>0</v>
      </c>
      <c r="BJ27" s="265">
        <v>0</v>
      </c>
      <c r="BK27" s="423">
        <v>3.0369999999999999</v>
      </c>
      <c r="BL27" s="424">
        <v>3.395</v>
      </c>
      <c r="BM27" s="423">
        <v>3.7450000000000001</v>
      </c>
      <c r="BN27" s="423">
        <v>4.16</v>
      </c>
      <c r="BO27" s="423">
        <v>4.3710000000000004</v>
      </c>
      <c r="BP27" s="423">
        <v>4.383</v>
      </c>
      <c r="BQ27" s="424">
        <v>4.8789999999999996</v>
      </c>
      <c r="BR27" s="265">
        <v>0</v>
      </c>
      <c r="BS27" s="427">
        <v>3.444</v>
      </c>
      <c r="BT27" s="428"/>
      <c r="BU27" s="428">
        <v>3.9449999999999998</v>
      </c>
      <c r="BV27" s="428">
        <v>4.3849999999999998</v>
      </c>
    </row>
    <row r="28" spans="1:74" x14ac:dyDescent="0.25">
      <c r="A28" s="62">
        <v>42396</v>
      </c>
      <c r="B28" s="263">
        <v>0</v>
      </c>
      <c r="C28" s="263">
        <v>0</v>
      </c>
      <c r="D28" s="264">
        <v>0</v>
      </c>
      <c r="E28" s="350">
        <v>2.3940000000000001</v>
      </c>
      <c r="F28" s="351">
        <v>2.5110000000000001</v>
      </c>
      <c r="G28" s="352">
        <v>2.653</v>
      </c>
      <c r="H28" s="353">
        <v>2.7290000000000001</v>
      </c>
      <c r="I28" s="354">
        <v>2.8759999999999999</v>
      </c>
      <c r="J28" s="354">
        <v>0</v>
      </c>
      <c r="K28" s="354">
        <v>3.234</v>
      </c>
      <c r="L28" s="354">
        <v>3.6</v>
      </c>
      <c r="M28" s="248"/>
      <c r="N28" s="248"/>
      <c r="O28" s="67">
        <f t="shared" si="0"/>
        <v>42396</v>
      </c>
      <c r="P28" s="265">
        <v>0</v>
      </c>
      <c r="Q28" s="358">
        <v>3.3260000000000001</v>
      </c>
      <c r="R28" s="367">
        <v>3.1419999999999999</v>
      </c>
      <c r="S28" s="358">
        <v>3.1629999999999998</v>
      </c>
      <c r="T28" s="367">
        <v>3.6310000000000002</v>
      </c>
      <c r="U28" s="360">
        <v>3.9539999999999997</v>
      </c>
      <c r="V28" s="361">
        <v>4.2279999999999998</v>
      </c>
      <c r="W28" s="368">
        <v>3.4689999999999999</v>
      </c>
      <c r="X28" s="369">
        <v>3.395</v>
      </c>
      <c r="Y28" s="370">
        <v>4.0519999999999996</v>
      </c>
      <c r="Z28" s="371">
        <v>4.1790000000000003</v>
      </c>
      <c r="AA28" s="371"/>
      <c r="AB28" s="372">
        <v>4.75</v>
      </c>
      <c r="AC28" s="265">
        <v>0</v>
      </c>
      <c r="AD28" s="382">
        <v>3.4079999999999999</v>
      </c>
      <c r="AE28" s="383">
        <v>3.8109999999999999</v>
      </c>
      <c r="AF28" s="384">
        <v>4.1719999999999997</v>
      </c>
      <c r="AG28" s="385">
        <v>4.8570000000000002</v>
      </c>
      <c r="AH28" s="265">
        <v>0</v>
      </c>
      <c r="AI28" s="265">
        <v>0</v>
      </c>
      <c r="AJ28" s="394">
        <v>4.0119999999999996</v>
      </c>
      <c r="AK28" s="395">
        <v>4.2830000000000004</v>
      </c>
      <c r="AL28" s="265">
        <v>0</v>
      </c>
      <c r="AM28" s="403">
        <v>3.5449999999999999</v>
      </c>
      <c r="AN28" s="404">
        <v>3.8279999999999998</v>
      </c>
      <c r="AO28" s="405">
        <v>3.99</v>
      </c>
      <c r="AP28" s="406">
        <v>4.3460000000000001</v>
      </c>
      <c r="AQ28" s="407">
        <v>4.508</v>
      </c>
      <c r="AR28" s="265">
        <v>0</v>
      </c>
      <c r="AS28" s="265">
        <v>0</v>
      </c>
      <c r="AT28" s="413">
        <v>3.0339999999999998</v>
      </c>
      <c r="AU28" s="413">
        <v>3.2810000000000001</v>
      </c>
      <c r="AV28" s="413">
        <v>3.4089999999999998</v>
      </c>
      <c r="AW28" s="414">
        <v>3.5070000000000001</v>
      </c>
      <c r="AX28" s="415">
        <v>3.5289999999999999</v>
      </c>
      <c r="AY28" s="415">
        <v>3.9870000000000001</v>
      </c>
      <c r="AZ28" s="416">
        <v>4.1210000000000004</v>
      </c>
      <c r="BA28" s="415">
        <v>4.758</v>
      </c>
      <c r="BB28" s="265">
        <v>0</v>
      </c>
      <c r="BC28" s="265">
        <v>0</v>
      </c>
      <c r="BD28" s="265">
        <v>0</v>
      </c>
      <c r="BE28" s="420">
        <v>3.0630000000000002</v>
      </c>
      <c r="BF28" s="419">
        <v>3.677</v>
      </c>
      <c r="BG28" s="419">
        <v>4.2690000000000001</v>
      </c>
      <c r="BH28" s="419">
        <v>4.3739999999999997</v>
      </c>
      <c r="BI28" s="265">
        <v>0</v>
      </c>
      <c r="BJ28" s="265">
        <v>0</v>
      </c>
      <c r="BK28" s="423">
        <v>3.0230000000000001</v>
      </c>
      <c r="BL28" s="424">
        <v>3.371</v>
      </c>
      <c r="BM28" s="423">
        <v>3.7069999999999999</v>
      </c>
      <c r="BN28" s="423">
        <v>4.1230000000000002</v>
      </c>
      <c r="BO28" s="423">
        <v>4.3239999999999998</v>
      </c>
      <c r="BP28" s="423">
        <v>4.3639999999999999</v>
      </c>
      <c r="BQ28" s="424">
        <v>4.8209999999999997</v>
      </c>
      <c r="BR28" s="265">
        <v>0</v>
      </c>
      <c r="BS28" s="427">
        <v>3.4340000000000002</v>
      </c>
      <c r="BT28" s="428"/>
      <c r="BU28" s="428">
        <v>3.907</v>
      </c>
      <c r="BV28" s="428">
        <v>4.34</v>
      </c>
    </row>
    <row r="29" spans="1:74" x14ac:dyDescent="0.25">
      <c r="A29" s="62">
        <v>42397</v>
      </c>
      <c r="B29" s="263">
        <v>0</v>
      </c>
      <c r="C29" s="263">
        <v>0</v>
      </c>
      <c r="D29" s="264">
        <v>0</v>
      </c>
      <c r="E29" s="350">
        <v>2.4129999999999998</v>
      </c>
      <c r="F29" s="351">
        <v>2.5470000000000002</v>
      </c>
      <c r="G29" s="352">
        <v>2.6640000000000001</v>
      </c>
      <c r="H29" s="353">
        <v>2.7589999999999999</v>
      </c>
      <c r="I29" s="354">
        <v>2.9050000000000002</v>
      </c>
      <c r="J29" s="354">
        <v>0</v>
      </c>
      <c r="K29" s="354">
        <v>3.2549999999999999</v>
      </c>
      <c r="L29" s="354">
        <v>3.6230000000000002</v>
      </c>
      <c r="M29" s="248"/>
      <c r="N29" s="248"/>
      <c r="O29" s="67">
        <f t="shared" si="0"/>
        <v>42397</v>
      </c>
      <c r="P29" s="265">
        <v>0</v>
      </c>
      <c r="Q29" s="358">
        <v>3.3180000000000001</v>
      </c>
      <c r="R29" s="367">
        <v>3.1419999999999999</v>
      </c>
      <c r="S29" s="358">
        <v>3.1760000000000002</v>
      </c>
      <c r="T29" s="367">
        <v>3.6579999999999999</v>
      </c>
      <c r="U29" s="360">
        <v>3.9820000000000002</v>
      </c>
      <c r="V29" s="361">
        <v>4.26</v>
      </c>
      <c r="W29" s="368">
        <v>3.286</v>
      </c>
      <c r="X29" s="369">
        <v>3.4169999999999998</v>
      </c>
      <c r="Y29" s="370">
        <v>4.0819999999999999</v>
      </c>
      <c r="Z29" s="371">
        <v>4.21</v>
      </c>
      <c r="AA29" s="371"/>
      <c r="AB29" s="372">
        <v>4.87</v>
      </c>
      <c r="AC29" s="265">
        <v>0</v>
      </c>
      <c r="AD29" s="382">
        <v>3.3970000000000002</v>
      </c>
      <c r="AE29" s="383">
        <v>3.8380000000000001</v>
      </c>
      <c r="AF29" s="384">
        <v>4.2060000000000004</v>
      </c>
      <c r="AG29" s="385">
        <v>4.8929999999999998</v>
      </c>
      <c r="AH29" s="265">
        <v>0</v>
      </c>
      <c r="AI29" s="265">
        <v>0</v>
      </c>
      <c r="AJ29" s="394">
        <v>3.9969999999999999</v>
      </c>
      <c r="AK29" s="395">
        <v>4.3079999999999998</v>
      </c>
      <c r="AL29" s="265">
        <v>0</v>
      </c>
      <c r="AM29" s="403">
        <v>3.5529999999999999</v>
      </c>
      <c r="AN29" s="404">
        <v>3.8650000000000002</v>
      </c>
      <c r="AO29" s="405">
        <v>4.016</v>
      </c>
      <c r="AP29" s="406">
        <v>4.3760000000000003</v>
      </c>
      <c r="AQ29" s="407">
        <v>4.5389999999999997</v>
      </c>
      <c r="AR29" s="265">
        <v>0</v>
      </c>
      <c r="AS29" s="265">
        <v>0</v>
      </c>
      <c r="AT29" s="413">
        <v>3.0310000000000001</v>
      </c>
      <c r="AU29" s="413">
        <v>3.3039999999999998</v>
      </c>
      <c r="AV29" s="413">
        <v>3.4220000000000002</v>
      </c>
      <c r="AW29" s="414">
        <v>3.5329999999999999</v>
      </c>
      <c r="AX29" s="415">
        <v>3.5540000000000003</v>
      </c>
      <c r="AY29" s="415">
        <v>4.0149999999999997</v>
      </c>
      <c r="AZ29" s="416">
        <v>4.1349999999999998</v>
      </c>
      <c r="BA29" s="415">
        <v>4.7930000000000001</v>
      </c>
      <c r="BB29" s="265">
        <v>0</v>
      </c>
      <c r="BC29" s="265">
        <v>0</v>
      </c>
      <c r="BD29" s="265">
        <v>0</v>
      </c>
      <c r="BE29" s="420">
        <v>3.089</v>
      </c>
      <c r="BF29" s="419">
        <v>3.702</v>
      </c>
      <c r="BG29" s="419">
        <v>4.2949999999999999</v>
      </c>
      <c r="BH29" s="419">
        <v>4.3979999999999997</v>
      </c>
      <c r="BI29" s="265">
        <v>0</v>
      </c>
      <c r="BJ29" s="265">
        <v>0</v>
      </c>
      <c r="BK29" s="423">
        <v>3.2280000000000002</v>
      </c>
      <c r="BL29" s="424">
        <v>3.3879999999999999</v>
      </c>
      <c r="BM29" s="423">
        <v>3.7490000000000001</v>
      </c>
      <c r="BN29" s="423">
        <v>4.1539999999999999</v>
      </c>
      <c r="BO29" s="423">
        <v>4.3559999999999999</v>
      </c>
      <c r="BP29" s="423">
        <v>4.3810000000000002</v>
      </c>
      <c r="BQ29" s="424">
        <v>4.8490000000000002</v>
      </c>
      <c r="BR29" s="265">
        <v>0</v>
      </c>
      <c r="BS29" s="427">
        <v>3.4350000000000001</v>
      </c>
      <c r="BT29" s="428"/>
      <c r="BU29" s="428">
        <v>3.9319999999999999</v>
      </c>
      <c r="BV29" s="428">
        <v>4.367</v>
      </c>
    </row>
    <row r="30" spans="1:74" x14ac:dyDescent="0.25">
      <c r="A30" s="62">
        <v>42398</v>
      </c>
      <c r="B30" s="263">
        <v>0</v>
      </c>
      <c r="C30" s="263">
        <v>0</v>
      </c>
      <c r="D30" s="264">
        <v>0</v>
      </c>
      <c r="E30" s="350">
        <v>2.4169999999999998</v>
      </c>
      <c r="F30" s="351">
        <v>2.5409999999999999</v>
      </c>
      <c r="G30" s="352">
        <v>2.6560000000000001</v>
      </c>
      <c r="H30" s="353">
        <v>2.746</v>
      </c>
      <c r="I30" s="354">
        <v>2.8879999999999999</v>
      </c>
      <c r="J30" s="354">
        <v>0</v>
      </c>
      <c r="K30" s="354">
        <v>3.24</v>
      </c>
      <c r="L30" s="354">
        <v>3.585</v>
      </c>
      <c r="M30" s="248"/>
      <c r="N30" s="248"/>
      <c r="O30" s="67">
        <f t="shared" si="0"/>
        <v>42398</v>
      </c>
      <c r="P30" s="265">
        <v>0</v>
      </c>
      <c r="Q30" s="358">
        <v>3.3330000000000002</v>
      </c>
      <c r="R30" s="367">
        <v>3.153</v>
      </c>
      <c r="S30" s="358">
        <v>3.2120000000000002</v>
      </c>
      <c r="T30" s="367">
        <v>3.645</v>
      </c>
      <c r="U30" s="360">
        <v>3.98</v>
      </c>
      <c r="V30" s="361">
        <v>4.25</v>
      </c>
      <c r="W30" s="368">
        <v>3.278</v>
      </c>
      <c r="X30" s="369">
        <v>3.419</v>
      </c>
      <c r="Y30" s="370">
        <v>4.0720000000000001</v>
      </c>
      <c r="Z30" s="371">
        <v>4.1970000000000001</v>
      </c>
      <c r="AA30" s="371"/>
      <c r="AB30" s="372">
        <v>4.9039999999999999</v>
      </c>
      <c r="AC30" s="265">
        <v>0</v>
      </c>
      <c r="AD30" s="382">
        <v>3.3849999999999998</v>
      </c>
      <c r="AE30" s="383">
        <v>3.8279999999999998</v>
      </c>
      <c r="AF30" s="384">
        <v>4.1929999999999996</v>
      </c>
      <c r="AG30" s="385">
        <v>4.88</v>
      </c>
      <c r="AH30" s="265">
        <v>0</v>
      </c>
      <c r="AI30" s="265">
        <v>0</v>
      </c>
      <c r="AJ30" s="394">
        <v>3.9870000000000001</v>
      </c>
      <c r="AK30" s="395">
        <v>4.3010000000000002</v>
      </c>
      <c r="AL30" s="265">
        <v>0</v>
      </c>
      <c r="AM30" s="403">
        <v>3.5550000000000002</v>
      </c>
      <c r="AN30" s="404">
        <v>3.879</v>
      </c>
      <c r="AO30" s="405">
        <v>4.0069999999999997</v>
      </c>
      <c r="AP30" s="406">
        <v>4.3650000000000002</v>
      </c>
      <c r="AQ30" s="407">
        <v>4.5259999999999998</v>
      </c>
      <c r="AR30" s="265">
        <v>0</v>
      </c>
      <c r="AS30" s="265">
        <v>0</v>
      </c>
      <c r="AT30" s="413">
        <v>3.0310000000000001</v>
      </c>
      <c r="AU30" s="413">
        <v>3.302</v>
      </c>
      <c r="AV30" s="413">
        <v>3.41</v>
      </c>
      <c r="AW30" s="414">
        <v>3.52</v>
      </c>
      <c r="AX30" s="415">
        <v>3.548</v>
      </c>
      <c r="AY30" s="415">
        <v>4.0110000000000001</v>
      </c>
      <c r="AZ30" s="416">
        <v>4.1420000000000003</v>
      </c>
      <c r="BA30" s="415">
        <v>4.7889999999999997</v>
      </c>
      <c r="BB30" s="265">
        <v>0</v>
      </c>
      <c r="BC30" s="265">
        <v>0</v>
      </c>
      <c r="BD30" s="265">
        <v>0</v>
      </c>
      <c r="BE30" s="420">
        <v>3.0739999999999998</v>
      </c>
      <c r="BF30" s="419">
        <v>3.6890000000000001</v>
      </c>
      <c r="BG30" s="419">
        <v>4.2850000000000001</v>
      </c>
      <c r="BH30" s="419">
        <v>4.3899999999999997</v>
      </c>
      <c r="BI30" s="265">
        <v>0</v>
      </c>
      <c r="BJ30" s="265">
        <v>0</v>
      </c>
      <c r="BK30" s="423">
        <v>3.1110000000000002</v>
      </c>
      <c r="BL30" s="424">
        <v>3.3879999999999999</v>
      </c>
      <c r="BM30" s="423">
        <v>3.73</v>
      </c>
      <c r="BN30" s="423">
        <v>4.1370000000000005</v>
      </c>
      <c r="BO30" s="423">
        <v>4.343</v>
      </c>
      <c r="BP30" s="423">
        <v>4.4009999999999998</v>
      </c>
      <c r="BQ30" s="424">
        <v>4.835</v>
      </c>
      <c r="BR30" s="265">
        <v>0</v>
      </c>
      <c r="BS30" s="427">
        <v>3.4340000000000002</v>
      </c>
      <c r="BT30" s="428"/>
      <c r="BU30" s="428">
        <v>3.9319999999999999</v>
      </c>
      <c r="BV30" s="428">
        <v>4.3639999999999999</v>
      </c>
    </row>
    <row r="31" spans="1:74" x14ac:dyDescent="0.25">
      <c r="A31" s="62">
        <v>42402</v>
      </c>
      <c r="B31" s="263">
        <v>0</v>
      </c>
      <c r="C31" s="263">
        <v>0</v>
      </c>
      <c r="D31" s="264">
        <v>0</v>
      </c>
      <c r="E31" s="350">
        <v>2.3740000000000001</v>
      </c>
      <c r="F31" s="351">
        <v>2.4870000000000001</v>
      </c>
      <c r="G31" s="352">
        <v>2.5830000000000002</v>
      </c>
      <c r="H31" s="353">
        <v>2.665</v>
      </c>
      <c r="I31" s="354">
        <v>2.806</v>
      </c>
      <c r="J31" s="354">
        <v>0</v>
      </c>
      <c r="K31" s="354">
        <v>3.1390000000000002</v>
      </c>
      <c r="L31" s="354">
        <v>3.4980000000000002</v>
      </c>
      <c r="M31" s="248"/>
      <c r="N31" s="248"/>
      <c r="O31" s="67">
        <f t="shared" si="0"/>
        <v>42402</v>
      </c>
      <c r="P31" s="265">
        <v>0</v>
      </c>
      <c r="Q31" s="358">
        <v>3.3239999999999998</v>
      </c>
      <c r="R31" s="367">
        <v>3.11</v>
      </c>
      <c r="S31" s="358">
        <v>3.157</v>
      </c>
      <c r="T31" s="367">
        <v>3.5789999999999997</v>
      </c>
      <c r="U31" s="360">
        <v>3.9169999999999998</v>
      </c>
      <c r="V31" s="361">
        <v>4.1959999999999997</v>
      </c>
      <c r="W31" s="368">
        <v>3.274</v>
      </c>
      <c r="X31" s="369">
        <v>3.3970000000000002</v>
      </c>
      <c r="Y31" s="370">
        <v>4.0170000000000003</v>
      </c>
      <c r="Z31" s="371">
        <v>4.1550000000000002</v>
      </c>
      <c r="AA31" s="371"/>
      <c r="AB31" s="372">
        <v>4.8819999999999997</v>
      </c>
      <c r="AC31" s="265">
        <v>0</v>
      </c>
      <c r="AD31" s="382">
        <v>3.3639999999999999</v>
      </c>
      <c r="AE31" s="383">
        <v>3.7709999999999999</v>
      </c>
      <c r="AF31" s="384">
        <v>4.1529999999999996</v>
      </c>
      <c r="AG31" s="385">
        <v>4.84</v>
      </c>
      <c r="AH31" s="265">
        <v>0</v>
      </c>
      <c r="AI31" s="265">
        <v>0</v>
      </c>
      <c r="AJ31" s="394">
        <v>3.9340000000000002</v>
      </c>
      <c r="AK31" s="395">
        <v>4.2560000000000002</v>
      </c>
      <c r="AL31" s="265">
        <v>0</v>
      </c>
      <c r="AM31" s="403">
        <v>3.5339999999999998</v>
      </c>
      <c r="AN31" s="404">
        <v>3.8319999999999999</v>
      </c>
      <c r="AO31" s="405">
        <v>3.956</v>
      </c>
      <c r="AP31" s="406">
        <v>4.3540000000000001</v>
      </c>
      <c r="AQ31" s="407">
        <v>4.49</v>
      </c>
      <c r="AR31" s="265">
        <v>0</v>
      </c>
      <c r="AS31" s="265">
        <v>0</v>
      </c>
      <c r="AT31" s="413">
        <v>3.008</v>
      </c>
      <c r="AU31" s="413">
        <v>3.2640000000000002</v>
      </c>
      <c r="AV31" s="413">
        <v>3.359</v>
      </c>
      <c r="AW31" s="414">
        <v>3.456</v>
      </c>
      <c r="AX31" s="415">
        <v>3.4939999999999998</v>
      </c>
      <c r="AY31" s="415">
        <v>3.9569999999999999</v>
      </c>
      <c r="AZ31" s="416">
        <v>4.0709999999999997</v>
      </c>
      <c r="BA31" s="415">
        <v>4.7300000000000004</v>
      </c>
      <c r="BB31" s="265">
        <v>0</v>
      </c>
      <c r="BC31" s="265">
        <v>0</v>
      </c>
      <c r="BD31" s="265">
        <v>0</v>
      </c>
      <c r="BE31" s="420">
        <v>3.1629999999999998</v>
      </c>
      <c r="BF31" s="419">
        <v>3.6379999999999999</v>
      </c>
      <c r="BG31" s="419">
        <v>4.2279999999999998</v>
      </c>
      <c r="BH31" s="419">
        <v>4.3360000000000003</v>
      </c>
      <c r="BI31" s="265">
        <v>0</v>
      </c>
      <c r="BJ31" s="265">
        <v>0</v>
      </c>
      <c r="BK31" s="423">
        <v>3.2309999999999999</v>
      </c>
      <c r="BL31" s="424">
        <v>3.3479999999999999</v>
      </c>
      <c r="BM31" s="423">
        <v>3.681</v>
      </c>
      <c r="BN31" s="423">
        <v>4.1050000000000004</v>
      </c>
      <c r="BO31" s="423">
        <v>4.3</v>
      </c>
      <c r="BP31" s="423">
        <v>4.3949999999999996</v>
      </c>
      <c r="BQ31" s="424">
        <v>4.6449999999999996</v>
      </c>
      <c r="BR31" s="265">
        <v>0</v>
      </c>
      <c r="BS31" s="427">
        <v>3.4220000000000002</v>
      </c>
      <c r="BT31" s="428"/>
      <c r="BU31" s="428">
        <v>3.875</v>
      </c>
      <c r="BV31" s="428">
        <v>4.3099999999999996</v>
      </c>
    </row>
    <row r="32" spans="1:74" x14ac:dyDescent="0.25">
      <c r="A32" s="62">
        <v>42403</v>
      </c>
      <c r="B32" s="263">
        <v>0</v>
      </c>
      <c r="C32" s="263">
        <v>0</v>
      </c>
      <c r="D32" s="264">
        <v>0</v>
      </c>
      <c r="E32" s="350">
        <v>2.4209999999999998</v>
      </c>
      <c r="F32" s="351">
        <v>2.5169999999999999</v>
      </c>
      <c r="G32" s="352">
        <v>2.6120000000000001</v>
      </c>
      <c r="H32" s="353">
        <v>2.6749999999999998</v>
      </c>
      <c r="I32" s="354">
        <v>2.7930000000000001</v>
      </c>
      <c r="J32" s="354">
        <v>0</v>
      </c>
      <c r="K32" s="354">
        <v>3.1269999999999998</v>
      </c>
      <c r="L32" s="354">
        <v>3.4699999999999998</v>
      </c>
      <c r="M32" s="248"/>
      <c r="N32" s="248"/>
      <c r="O32" s="67">
        <f t="shared" si="0"/>
        <v>42403</v>
      </c>
      <c r="P32" s="265">
        <v>0</v>
      </c>
      <c r="Q32" s="358">
        <v>3.3540000000000001</v>
      </c>
      <c r="R32" s="367">
        <v>3.1789999999999998</v>
      </c>
      <c r="S32" s="358">
        <v>3.214</v>
      </c>
      <c r="T32" s="367">
        <v>3.629</v>
      </c>
      <c r="U32" s="360">
        <v>3.927</v>
      </c>
      <c r="V32" s="361">
        <v>4.2089999999999996</v>
      </c>
      <c r="W32" s="368">
        <v>3.6360000000000001</v>
      </c>
      <c r="X32" s="369">
        <v>3.4470000000000001</v>
      </c>
      <c r="Y32" s="370">
        <v>4.0570000000000004</v>
      </c>
      <c r="Z32" s="371">
        <v>4.1749999999999998</v>
      </c>
      <c r="AA32" s="371"/>
      <c r="AB32" s="372">
        <v>4.8719999999999999</v>
      </c>
      <c r="AC32" s="265">
        <v>0</v>
      </c>
      <c r="AD32" s="382">
        <v>3.4239999999999999</v>
      </c>
      <c r="AE32" s="383">
        <v>3.8180000000000001</v>
      </c>
      <c r="AF32" s="384">
        <v>4.1779999999999999</v>
      </c>
      <c r="AG32" s="385">
        <v>4.8339999999999996</v>
      </c>
      <c r="AH32" s="265">
        <v>0</v>
      </c>
      <c r="AI32" s="265">
        <v>0</v>
      </c>
      <c r="AJ32" s="394">
        <v>3.9550000000000001</v>
      </c>
      <c r="AK32" s="395">
        <v>4.2610000000000001</v>
      </c>
      <c r="AL32" s="265">
        <v>0</v>
      </c>
      <c r="AM32" s="403">
        <v>3.585</v>
      </c>
      <c r="AN32" s="404">
        <v>3.8879999999999999</v>
      </c>
      <c r="AO32" s="405">
        <v>3.99</v>
      </c>
      <c r="AP32" s="406">
        <v>4.3529999999999998</v>
      </c>
      <c r="AQ32" s="407">
        <v>4.4960000000000004</v>
      </c>
      <c r="AR32" s="265">
        <v>0</v>
      </c>
      <c r="AS32" s="265">
        <v>0</v>
      </c>
      <c r="AT32" s="413">
        <v>3.0680000000000001</v>
      </c>
      <c r="AU32" s="413">
        <v>3.2839999999999998</v>
      </c>
      <c r="AV32" s="413">
        <v>3.42</v>
      </c>
      <c r="AW32" s="414">
        <v>3.5</v>
      </c>
      <c r="AX32" s="415">
        <v>3.5609999999999999</v>
      </c>
      <c r="AY32" s="415">
        <v>3.94</v>
      </c>
      <c r="AZ32" s="416">
        <v>4.0419999999999998</v>
      </c>
      <c r="BA32" s="415">
        <v>4.71</v>
      </c>
      <c r="BB32" s="265">
        <v>0</v>
      </c>
      <c r="BC32" s="265">
        <v>0</v>
      </c>
      <c r="BD32" s="265">
        <v>0</v>
      </c>
      <c r="BE32" s="420">
        <v>3.0390000000000001</v>
      </c>
      <c r="BF32" s="419">
        <v>3.673</v>
      </c>
      <c r="BG32" s="419">
        <v>4.242</v>
      </c>
      <c r="BH32" s="419">
        <v>4.335</v>
      </c>
      <c r="BI32" s="265">
        <v>0</v>
      </c>
      <c r="BJ32" s="265">
        <v>0</v>
      </c>
      <c r="BK32" s="423">
        <v>3.5750000000000002</v>
      </c>
      <c r="BL32" s="424">
        <v>3.4039999999999999</v>
      </c>
      <c r="BM32" s="423">
        <v>3.7290000000000001</v>
      </c>
      <c r="BN32" s="423">
        <v>4.1159999999999997</v>
      </c>
      <c r="BO32" s="423">
        <v>4.3129999999999997</v>
      </c>
      <c r="BP32" s="423">
        <v>4.41</v>
      </c>
      <c r="BQ32" s="424">
        <v>4.625</v>
      </c>
      <c r="BR32" s="265">
        <v>0</v>
      </c>
      <c r="BS32" s="427">
        <v>3.4740000000000002</v>
      </c>
      <c r="BT32" s="428"/>
      <c r="BU32" s="428">
        <v>3.9020000000000001</v>
      </c>
      <c r="BV32" s="428">
        <v>4.3129999999999997</v>
      </c>
    </row>
    <row r="33" spans="1:74" x14ac:dyDescent="0.25">
      <c r="A33" s="62">
        <v>42404</v>
      </c>
      <c r="B33" s="263">
        <v>0</v>
      </c>
      <c r="C33" s="263">
        <v>0</v>
      </c>
      <c r="D33" s="264">
        <v>0</v>
      </c>
      <c r="E33" s="350">
        <v>2.4449999999999998</v>
      </c>
      <c r="F33" s="351">
        <v>2.5300000000000002</v>
      </c>
      <c r="G33" s="352">
        <v>2.6349999999999998</v>
      </c>
      <c r="H33" s="353">
        <v>2.6920000000000002</v>
      </c>
      <c r="I33" s="354">
        <v>2.8180000000000001</v>
      </c>
      <c r="J33" s="354">
        <v>0</v>
      </c>
      <c r="K33" s="354">
        <v>3.1560000000000001</v>
      </c>
      <c r="L33" s="354">
        <v>3.4990000000000001</v>
      </c>
      <c r="M33" s="248"/>
      <c r="N33" s="248"/>
      <c r="O33" s="67">
        <f t="shared" si="0"/>
        <v>42404</v>
      </c>
      <c r="P33" s="265">
        <v>0</v>
      </c>
      <c r="Q33" s="358">
        <v>3.3780000000000001</v>
      </c>
      <c r="R33" s="367">
        <v>3.1789999999999998</v>
      </c>
      <c r="S33" s="358">
        <v>3.2229999999999999</v>
      </c>
      <c r="T33" s="367">
        <v>3.6440000000000001</v>
      </c>
      <c r="U33" s="360">
        <v>3.94</v>
      </c>
      <c r="V33" s="361">
        <v>4.21</v>
      </c>
      <c r="W33" s="368">
        <v>3.2890000000000001</v>
      </c>
      <c r="X33" s="369">
        <v>3.4340000000000002</v>
      </c>
      <c r="Y33" s="370">
        <v>4.0609999999999999</v>
      </c>
      <c r="Z33" s="371">
        <v>4.173</v>
      </c>
      <c r="AA33" s="371"/>
      <c r="AB33" s="372">
        <v>4.8680000000000003</v>
      </c>
      <c r="AC33" s="265">
        <v>0</v>
      </c>
      <c r="AD33" s="382">
        <v>3.4009999999999998</v>
      </c>
      <c r="AE33" s="383">
        <v>3.7810000000000001</v>
      </c>
      <c r="AF33" s="384">
        <v>4.1779999999999999</v>
      </c>
      <c r="AG33" s="385">
        <v>4.8309999999999995</v>
      </c>
      <c r="AH33" s="265">
        <v>0</v>
      </c>
      <c r="AI33" s="265">
        <v>0</v>
      </c>
      <c r="AJ33" s="394">
        <v>3.9550000000000001</v>
      </c>
      <c r="AK33" s="395">
        <v>4.2610000000000001</v>
      </c>
      <c r="AL33" s="265">
        <v>0</v>
      </c>
      <c r="AM33" s="403">
        <v>3.5709999999999997</v>
      </c>
      <c r="AN33" s="404">
        <v>3.8890000000000002</v>
      </c>
      <c r="AO33" s="405">
        <v>3.9950000000000001</v>
      </c>
      <c r="AP33" s="406">
        <v>4.3559999999999999</v>
      </c>
      <c r="AQ33" s="407">
        <v>4.5030000000000001</v>
      </c>
      <c r="AR33" s="265">
        <v>0</v>
      </c>
      <c r="AS33" s="265">
        <v>0</v>
      </c>
      <c r="AT33" s="413">
        <v>3.0569999999999999</v>
      </c>
      <c r="AU33" s="413">
        <v>3.2909999999999999</v>
      </c>
      <c r="AV33" s="413">
        <v>3.4329999999999998</v>
      </c>
      <c r="AW33" s="414">
        <v>3.5009999999999999</v>
      </c>
      <c r="AX33" s="415">
        <v>3.5659999999999998</v>
      </c>
      <c r="AY33" s="415">
        <v>3.94</v>
      </c>
      <c r="AZ33" s="416">
        <v>4.0449999999999999</v>
      </c>
      <c r="BA33" s="415">
        <v>4.7039999999999997</v>
      </c>
      <c r="BB33" s="265">
        <v>0</v>
      </c>
      <c r="BC33" s="265">
        <v>0</v>
      </c>
      <c r="BD33" s="265">
        <v>0</v>
      </c>
      <c r="BE33" s="420">
        <v>3.1</v>
      </c>
      <c r="BF33" s="419">
        <v>3.6790000000000003</v>
      </c>
      <c r="BG33" s="419">
        <v>4.242</v>
      </c>
      <c r="BH33" s="419">
        <v>4.327</v>
      </c>
      <c r="BI33" s="265">
        <v>0</v>
      </c>
      <c r="BJ33" s="265">
        <v>0</v>
      </c>
      <c r="BK33" s="423">
        <v>3.0139999999999998</v>
      </c>
      <c r="BL33" s="424">
        <v>3.41</v>
      </c>
      <c r="BM33" s="423">
        <v>3.7279999999999998</v>
      </c>
      <c r="BN33" s="423">
        <v>4.141</v>
      </c>
      <c r="BO33" s="423">
        <v>4.3170000000000002</v>
      </c>
      <c r="BP33" s="423">
        <v>4.3870000000000005</v>
      </c>
      <c r="BQ33" s="424">
        <v>4.6230000000000002</v>
      </c>
      <c r="BR33" s="265">
        <v>0</v>
      </c>
      <c r="BS33" s="427">
        <v>3.468</v>
      </c>
      <c r="BT33" s="428"/>
      <c r="BU33" s="428">
        <v>3.9039999999999999</v>
      </c>
      <c r="BV33" s="428">
        <v>4.3120000000000003</v>
      </c>
    </row>
    <row r="34" spans="1:74" x14ac:dyDescent="0.25">
      <c r="A34" s="62">
        <v>42405</v>
      </c>
      <c r="B34" s="263">
        <v>0</v>
      </c>
      <c r="C34" s="263">
        <v>0</v>
      </c>
      <c r="D34" s="264">
        <v>0</v>
      </c>
      <c r="E34" s="350">
        <v>2.4580000000000002</v>
      </c>
      <c r="F34" s="351">
        <v>2.5460000000000003</v>
      </c>
      <c r="G34" s="352">
        <v>2.6269999999999998</v>
      </c>
      <c r="H34" s="353">
        <v>2.7</v>
      </c>
      <c r="I34" s="354">
        <v>2.83</v>
      </c>
      <c r="J34" s="354">
        <v>0</v>
      </c>
      <c r="K34" s="354">
        <v>3.149</v>
      </c>
      <c r="L34" s="354">
        <v>3.5</v>
      </c>
      <c r="M34" s="248"/>
      <c r="N34" s="248"/>
      <c r="O34" s="67">
        <f t="shared" si="0"/>
        <v>42405</v>
      </c>
      <c r="P34" s="265">
        <v>0</v>
      </c>
      <c r="Q34" s="358">
        <v>3.339</v>
      </c>
      <c r="R34" s="367">
        <v>3.1619999999999999</v>
      </c>
      <c r="S34" s="358">
        <v>3.1859999999999999</v>
      </c>
      <c r="T34" s="367">
        <v>3.6240000000000001</v>
      </c>
      <c r="U34" s="360">
        <v>3.9249999999999998</v>
      </c>
      <c r="V34" s="361">
        <v>4.2119999999999997</v>
      </c>
      <c r="W34" s="368">
        <v>3.3010000000000002</v>
      </c>
      <c r="X34" s="369">
        <v>3.4169999999999998</v>
      </c>
      <c r="Y34" s="370">
        <v>4.0490000000000004</v>
      </c>
      <c r="Z34" s="371">
        <v>4.157</v>
      </c>
      <c r="AA34" s="371"/>
      <c r="AB34" s="372">
        <v>4.851</v>
      </c>
      <c r="AC34" s="265">
        <v>0</v>
      </c>
      <c r="AD34" s="382">
        <v>3.3849999999999998</v>
      </c>
      <c r="AE34" s="383">
        <v>3.7709999999999999</v>
      </c>
      <c r="AF34" s="384">
        <v>4.165</v>
      </c>
      <c r="AG34" s="385">
        <v>4.8129999999999997</v>
      </c>
      <c r="AH34" s="265">
        <v>0</v>
      </c>
      <c r="AI34" s="265">
        <v>0</v>
      </c>
      <c r="AJ34" s="394">
        <v>3.9409999999999998</v>
      </c>
      <c r="AK34" s="395">
        <v>4.2460000000000004</v>
      </c>
      <c r="AL34" s="265">
        <v>0</v>
      </c>
      <c r="AM34" s="403">
        <v>3.5629999999999997</v>
      </c>
      <c r="AN34" s="404">
        <v>3.8780000000000001</v>
      </c>
      <c r="AO34" s="405">
        <v>3.9809999999999999</v>
      </c>
      <c r="AP34" s="406">
        <v>4.34</v>
      </c>
      <c r="AQ34" s="407">
        <v>4.4879999999999995</v>
      </c>
      <c r="AR34" s="265">
        <v>0</v>
      </c>
      <c r="AS34" s="265">
        <v>0</v>
      </c>
      <c r="AT34" s="413">
        <v>3.0430000000000001</v>
      </c>
      <c r="AU34" s="413">
        <v>3.2839999999999998</v>
      </c>
      <c r="AV34" s="413">
        <v>3.371</v>
      </c>
      <c r="AW34" s="414">
        <v>3.488</v>
      </c>
      <c r="AX34" s="415">
        <v>3.5489999999999999</v>
      </c>
      <c r="AY34" s="415">
        <v>3.9239999999999999</v>
      </c>
      <c r="AZ34" s="416">
        <v>4.0270000000000001</v>
      </c>
      <c r="BA34" s="415">
        <v>4.6920000000000002</v>
      </c>
      <c r="BB34" s="265">
        <v>0</v>
      </c>
      <c r="BC34" s="265">
        <v>0</v>
      </c>
      <c r="BD34" s="265">
        <v>0</v>
      </c>
      <c r="BE34" s="420">
        <v>3.05</v>
      </c>
      <c r="BF34" s="419">
        <v>3.6630000000000003</v>
      </c>
      <c r="BG34" s="419">
        <v>4.2240000000000002</v>
      </c>
      <c r="BH34" s="419">
        <v>4.3099999999999996</v>
      </c>
      <c r="BI34" s="265">
        <v>0</v>
      </c>
      <c r="BJ34" s="265">
        <v>0</v>
      </c>
      <c r="BK34" s="423">
        <v>3.0249999999999999</v>
      </c>
      <c r="BL34" s="424">
        <v>3.4</v>
      </c>
      <c r="BM34" s="423">
        <v>3.7149999999999999</v>
      </c>
      <c r="BN34" s="423">
        <v>4.1360000000000001</v>
      </c>
      <c r="BO34" s="423">
        <v>4.32</v>
      </c>
      <c r="BP34" s="423">
        <v>4.351</v>
      </c>
      <c r="BQ34" s="424">
        <v>4.6079999999999997</v>
      </c>
      <c r="BR34" s="265">
        <v>0</v>
      </c>
      <c r="BS34" s="427">
        <v>3.4460000000000002</v>
      </c>
      <c r="BT34" s="428"/>
      <c r="BU34" s="428">
        <v>3.891</v>
      </c>
      <c r="BV34" s="428">
        <v>4.2969999999999997</v>
      </c>
    </row>
    <row r="35" spans="1:74" x14ac:dyDescent="0.25">
      <c r="A35" s="62">
        <v>42409</v>
      </c>
      <c r="B35" s="263">
        <v>0</v>
      </c>
      <c r="C35" s="263">
        <v>0</v>
      </c>
      <c r="D35" s="264">
        <v>0</v>
      </c>
      <c r="E35" s="350">
        <v>2.4329999999999998</v>
      </c>
      <c r="F35" s="351">
        <v>2.504</v>
      </c>
      <c r="G35" s="352">
        <v>2.5750000000000002</v>
      </c>
      <c r="H35" s="353">
        <v>2.6269999999999998</v>
      </c>
      <c r="I35" s="354">
        <v>2.7370000000000001</v>
      </c>
      <c r="J35" s="354">
        <v>0</v>
      </c>
      <c r="K35" s="354">
        <v>3.0489999999999999</v>
      </c>
      <c r="L35" s="354">
        <v>3.3890000000000002</v>
      </c>
      <c r="M35" s="248"/>
      <c r="N35" s="248"/>
      <c r="O35" s="67">
        <f t="shared" si="0"/>
        <v>42409</v>
      </c>
      <c r="P35" s="265">
        <v>0</v>
      </c>
      <c r="Q35" s="358">
        <v>3.3620000000000001</v>
      </c>
      <c r="R35" s="367">
        <v>3.198</v>
      </c>
      <c r="S35" s="358">
        <v>3.2250000000000001</v>
      </c>
      <c r="T35" s="367">
        <v>3.5739999999999998</v>
      </c>
      <c r="U35" s="360">
        <v>3.923</v>
      </c>
      <c r="V35" s="361">
        <v>4.1989999999999998</v>
      </c>
      <c r="W35" s="368">
        <v>3.331</v>
      </c>
      <c r="X35" s="369">
        <v>3.42</v>
      </c>
      <c r="Y35" s="370">
        <v>4.0679999999999996</v>
      </c>
      <c r="Z35" s="371">
        <v>4.2270000000000003</v>
      </c>
      <c r="AA35" s="371"/>
      <c r="AB35" s="372">
        <v>4.8109999999999999</v>
      </c>
      <c r="AC35" s="265">
        <v>0</v>
      </c>
      <c r="AD35" s="382">
        <v>3.387</v>
      </c>
      <c r="AE35" s="383">
        <v>3.7629999999999999</v>
      </c>
      <c r="AF35" s="384">
        <v>4.0919999999999996</v>
      </c>
      <c r="AG35" s="385">
        <v>4.7690000000000001</v>
      </c>
      <c r="AH35" s="265">
        <v>0</v>
      </c>
      <c r="AI35" s="265">
        <v>0</v>
      </c>
      <c r="AJ35" s="394">
        <v>3.879</v>
      </c>
      <c r="AK35" s="395">
        <v>4.218</v>
      </c>
      <c r="AL35" s="265">
        <v>0</v>
      </c>
      <c r="AM35" s="403">
        <v>3.5789999999999997</v>
      </c>
      <c r="AN35" s="404">
        <v>3.903</v>
      </c>
      <c r="AO35" s="405">
        <v>4.0049999999999999</v>
      </c>
      <c r="AP35" s="406">
        <v>4.3550000000000004</v>
      </c>
      <c r="AQ35" s="407">
        <v>4.5259999999999998</v>
      </c>
      <c r="AR35" s="265">
        <v>0</v>
      </c>
      <c r="AS35" s="265">
        <v>0</v>
      </c>
      <c r="AT35" s="413">
        <v>3.0739999999999998</v>
      </c>
      <c r="AU35" s="413">
        <v>3.2690000000000001</v>
      </c>
      <c r="AV35" s="413">
        <v>3.3460000000000001</v>
      </c>
      <c r="AW35" s="414">
        <v>3.4809999999999999</v>
      </c>
      <c r="AX35" s="415">
        <v>3.5409999999999999</v>
      </c>
      <c r="AY35" s="415">
        <v>3.9060000000000001</v>
      </c>
      <c r="AZ35" s="416">
        <v>3.992</v>
      </c>
      <c r="BA35" s="415">
        <v>4.6690000000000005</v>
      </c>
      <c r="BB35" s="265">
        <v>0</v>
      </c>
      <c r="BC35" s="265">
        <v>0</v>
      </c>
      <c r="BD35" s="265">
        <v>0</v>
      </c>
      <c r="BE35" s="420">
        <v>3.06</v>
      </c>
      <c r="BF35" s="419">
        <v>3.637</v>
      </c>
      <c r="BG35" s="419">
        <v>4.194</v>
      </c>
      <c r="BH35" s="419">
        <v>4.266</v>
      </c>
      <c r="BI35" s="265">
        <v>0</v>
      </c>
      <c r="BJ35" s="265">
        <v>0</v>
      </c>
      <c r="BK35" s="423">
        <v>3.2229999999999999</v>
      </c>
      <c r="BL35" s="424">
        <v>3.4009999999999998</v>
      </c>
      <c r="BM35" s="423">
        <v>3.7269999999999999</v>
      </c>
      <c r="BN35" s="423">
        <v>4.0999999999999996</v>
      </c>
      <c r="BO35" s="423">
        <v>4.2720000000000002</v>
      </c>
      <c r="BP35" s="423">
        <v>4.3120000000000003</v>
      </c>
      <c r="BQ35" s="424">
        <v>4.694</v>
      </c>
      <c r="BR35" s="265">
        <v>0</v>
      </c>
      <c r="BS35" s="427">
        <v>3.496</v>
      </c>
      <c r="BT35" s="428"/>
      <c r="BU35" s="428">
        <v>3.863</v>
      </c>
      <c r="BV35" s="428">
        <v>4.258</v>
      </c>
    </row>
    <row r="36" spans="1:74" x14ac:dyDescent="0.25">
      <c r="A36" s="62">
        <v>42410</v>
      </c>
      <c r="B36" s="263">
        <v>0</v>
      </c>
      <c r="C36" s="263">
        <v>0</v>
      </c>
      <c r="D36" s="264">
        <v>0</v>
      </c>
      <c r="E36" s="350">
        <v>2.4540000000000002</v>
      </c>
      <c r="F36" s="351">
        <v>2.528</v>
      </c>
      <c r="G36" s="352">
        <v>2.6029999999999998</v>
      </c>
      <c r="H36" s="353">
        <v>2.65</v>
      </c>
      <c r="I36" s="354">
        <v>2.7490000000000001</v>
      </c>
      <c r="J36" s="354">
        <v>0</v>
      </c>
      <c r="K36" s="354">
        <v>3.0640000000000001</v>
      </c>
      <c r="L36" s="354">
        <v>3.419</v>
      </c>
      <c r="M36" s="248"/>
      <c r="N36" s="248"/>
      <c r="O36" s="67">
        <f t="shared" si="0"/>
        <v>42410</v>
      </c>
      <c r="P36" s="265">
        <v>0</v>
      </c>
      <c r="Q36" s="358">
        <v>3.3559999999999999</v>
      </c>
      <c r="R36" s="367">
        <v>3.17</v>
      </c>
      <c r="S36" s="358">
        <v>3.242</v>
      </c>
      <c r="T36" s="367">
        <v>3.5949999999999998</v>
      </c>
      <c r="U36" s="360">
        <v>3.9239999999999999</v>
      </c>
      <c r="V36" s="361">
        <v>4.2</v>
      </c>
      <c r="W36" s="368">
        <v>3.601</v>
      </c>
      <c r="X36" s="369">
        <v>3.4590000000000001</v>
      </c>
      <c r="Y36" s="370">
        <v>4.0789999999999997</v>
      </c>
      <c r="Z36" s="371">
        <v>4.2789999999999999</v>
      </c>
      <c r="AA36" s="371"/>
      <c r="AB36" s="372">
        <v>4.8390000000000004</v>
      </c>
      <c r="AC36" s="265">
        <v>0</v>
      </c>
      <c r="AD36" s="382">
        <v>3.4380000000000002</v>
      </c>
      <c r="AE36" s="383">
        <v>3.7970000000000002</v>
      </c>
      <c r="AF36" s="384">
        <v>4.1059999999999999</v>
      </c>
      <c r="AG36" s="385">
        <v>4.8529999999999998</v>
      </c>
      <c r="AH36" s="265">
        <v>0</v>
      </c>
      <c r="AI36" s="265">
        <v>0</v>
      </c>
      <c r="AJ36" s="394">
        <v>4.0570000000000004</v>
      </c>
      <c r="AK36" s="395">
        <v>4.2359999999999998</v>
      </c>
      <c r="AL36" s="265">
        <v>0</v>
      </c>
      <c r="AM36" s="403">
        <v>3.601</v>
      </c>
      <c r="AN36" s="404">
        <v>3.9180000000000001</v>
      </c>
      <c r="AO36" s="405">
        <v>4.0309999999999997</v>
      </c>
      <c r="AP36" s="406">
        <v>4.4139999999999997</v>
      </c>
      <c r="AQ36" s="407">
        <v>4.5570000000000004</v>
      </c>
      <c r="AR36" s="265">
        <v>0</v>
      </c>
      <c r="AS36" s="265">
        <v>0</v>
      </c>
      <c r="AT36" s="413">
        <v>3.0619999999999998</v>
      </c>
      <c r="AU36" s="413">
        <v>3.3039999999999998</v>
      </c>
      <c r="AV36" s="413">
        <v>3.4060000000000001</v>
      </c>
      <c r="AW36" s="414">
        <v>3.4929999999999999</v>
      </c>
      <c r="AX36" s="415">
        <v>3.55</v>
      </c>
      <c r="AY36" s="415">
        <v>3.9220000000000002</v>
      </c>
      <c r="AZ36" s="416">
        <v>3.9910000000000001</v>
      </c>
      <c r="BA36" s="415">
        <v>4.6760000000000002</v>
      </c>
      <c r="BB36" s="265">
        <v>0</v>
      </c>
      <c r="BC36" s="265">
        <v>0</v>
      </c>
      <c r="BD36" s="265">
        <v>0</v>
      </c>
      <c r="BE36" s="420">
        <v>3.0089999999999999</v>
      </c>
      <c r="BF36" s="419">
        <v>3.649</v>
      </c>
      <c r="BG36" s="419">
        <v>4.1980000000000004</v>
      </c>
      <c r="BH36" s="419">
        <v>4.2640000000000002</v>
      </c>
      <c r="BI36" s="265">
        <v>0</v>
      </c>
      <c r="BJ36" s="265">
        <v>0</v>
      </c>
      <c r="BK36" s="423">
        <v>3.5880000000000001</v>
      </c>
      <c r="BL36" s="424">
        <v>3.4220000000000002</v>
      </c>
      <c r="BM36" s="423">
        <v>3.7389999999999999</v>
      </c>
      <c r="BN36" s="423">
        <v>4.1100000000000003</v>
      </c>
      <c r="BO36" s="423">
        <v>4.2889999999999997</v>
      </c>
      <c r="BP36" s="423">
        <v>0</v>
      </c>
      <c r="BQ36" s="424">
        <v>4.7270000000000003</v>
      </c>
      <c r="BR36" s="265">
        <v>0</v>
      </c>
      <c r="BS36" s="427">
        <v>3.5529999999999999</v>
      </c>
      <c r="BT36" s="428"/>
      <c r="BU36" s="428">
        <v>3.8740000000000001</v>
      </c>
      <c r="BV36" s="428">
        <v>4.2629999999999999</v>
      </c>
    </row>
    <row r="37" spans="1:74" x14ac:dyDescent="0.25">
      <c r="A37" s="62">
        <v>42411</v>
      </c>
      <c r="B37" s="263">
        <v>0</v>
      </c>
      <c r="C37" s="263">
        <v>0</v>
      </c>
      <c r="D37" s="264">
        <v>0</v>
      </c>
      <c r="E37" s="350">
        <v>2.399</v>
      </c>
      <c r="F37" s="351">
        <v>2.4689999999999999</v>
      </c>
      <c r="G37" s="352">
        <v>2.5350000000000001</v>
      </c>
      <c r="H37" s="353">
        <v>2.5910000000000002</v>
      </c>
      <c r="I37" s="354">
        <v>2.6829999999999998</v>
      </c>
      <c r="J37" s="354">
        <v>0</v>
      </c>
      <c r="K37" s="354">
        <v>2.9950000000000001</v>
      </c>
      <c r="L37" s="354">
        <v>3.3380000000000001</v>
      </c>
      <c r="M37" s="248"/>
      <c r="N37" s="248"/>
      <c r="O37" s="67">
        <f t="shared" si="0"/>
        <v>42411</v>
      </c>
      <c r="P37" s="265">
        <v>0</v>
      </c>
      <c r="Q37" s="358">
        <v>3.3359999999999999</v>
      </c>
      <c r="R37" s="367">
        <v>3.141</v>
      </c>
      <c r="S37" s="358">
        <v>3.2080000000000002</v>
      </c>
      <c r="T37" s="367">
        <v>3.548</v>
      </c>
      <c r="U37" s="360">
        <v>3.87</v>
      </c>
      <c r="V37" s="361">
        <v>4.1500000000000004</v>
      </c>
      <c r="W37" s="368">
        <v>3.3359999999999999</v>
      </c>
      <c r="X37" s="369">
        <v>3.4159999999999999</v>
      </c>
      <c r="Y37" s="370">
        <v>4.0510000000000002</v>
      </c>
      <c r="Z37" s="371">
        <v>4.2279999999999998</v>
      </c>
      <c r="AA37" s="371"/>
      <c r="AB37" s="372">
        <v>4.7910000000000004</v>
      </c>
      <c r="AC37" s="265">
        <v>0</v>
      </c>
      <c r="AD37" s="382">
        <v>3.383</v>
      </c>
      <c r="AE37" s="383">
        <v>3.7469999999999999</v>
      </c>
      <c r="AF37" s="384">
        <v>4.0620000000000003</v>
      </c>
      <c r="AG37" s="385">
        <v>4.827</v>
      </c>
      <c r="AH37" s="265">
        <v>0</v>
      </c>
      <c r="AI37" s="265">
        <v>0</v>
      </c>
      <c r="AJ37" s="394">
        <v>4.0039999999999996</v>
      </c>
      <c r="AK37" s="395">
        <v>4.1779999999999999</v>
      </c>
      <c r="AL37" s="265">
        <v>0</v>
      </c>
      <c r="AM37" s="403">
        <v>3.5419999999999998</v>
      </c>
      <c r="AN37" s="404">
        <v>3.8679999999999999</v>
      </c>
      <c r="AO37" s="405">
        <v>3.98</v>
      </c>
      <c r="AP37" s="406">
        <v>4.367</v>
      </c>
      <c r="AQ37" s="407">
        <v>4.4989999999999997</v>
      </c>
      <c r="AR37" s="265">
        <v>0</v>
      </c>
      <c r="AS37" s="265">
        <v>0</v>
      </c>
      <c r="AT37" s="413">
        <v>3.0409999999999999</v>
      </c>
      <c r="AU37" s="413">
        <v>3.2509999999999999</v>
      </c>
      <c r="AV37" s="413">
        <v>3.351</v>
      </c>
      <c r="AW37" s="414">
        <v>3.4359999999999999</v>
      </c>
      <c r="AX37" s="415">
        <v>3.49</v>
      </c>
      <c r="AY37" s="415">
        <v>3.863</v>
      </c>
      <c r="AZ37" s="416">
        <v>3.927</v>
      </c>
      <c r="BA37" s="415">
        <v>4.6139999999999999</v>
      </c>
      <c r="BB37" s="265">
        <v>0</v>
      </c>
      <c r="BC37" s="265">
        <v>0</v>
      </c>
      <c r="BD37" s="265">
        <v>0</v>
      </c>
      <c r="BE37" s="420">
        <v>3.101</v>
      </c>
      <c r="BF37" s="419">
        <v>3.5960000000000001</v>
      </c>
      <c r="BG37" s="419">
        <v>4.1390000000000002</v>
      </c>
      <c r="BH37" s="419">
        <v>4.21</v>
      </c>
      <c r="BI37" s="265">
        <v>0</v>
      </c>
      <c r="BJ37" s="265">
        <v>0</v>
      </c>
      <c r="BK37" s="423">
        <v>3.2519999999999998</v>
      </c>
      <c r="BL37" s="424">
        <v>3.3719999999999999</v>
      </c>
      <c r="BM37" s="423">
        <v>3.6710000000000003</v>
      </c>
      <c r="BN37" s="423">
        <v>4.0590000000000002</v>
      </c>
      <c r="BO37" s="423">
        <v>4.2290000000000001</v>
      </c>
      <c r="BP37" s="423">
        <v>0</v>
      </c>
      <c r="BQ37" s="424">
        <v>4.742</v>
      </c>
      <c r="BR37" s="265">
        <v>0</v>
      </c>
      <c r="BS37" s="427">
        <v>3.5220000000000002</v>
      </c>
      <c r="BT37" s="428"/>
      <c r="BU37" s="428">
        <v>3.8220000000000001</v>
      </c>
      <c r="BV37" s="428">
        <v>4.2030000000000003</v>
      </c>
    </row>
    <row r="38" spans="1:74" x14ac:dyDescent="0.25">
      <c r="A38" s="62">
        <v>42412</v>
      </c>
      <c r="B38" s="263">
        <v>0</v>
      </c>
      <c r="C38" s="263">
        <v>0</v>
      </c>
      <c r="D38" s="264">
        <v>0</v>
      </c>
      <c r="E38" s="350">
        <v>2.4060000000000001</v>
      </c>
      <c r="F38" s="351">
        <v>2.4649999999999999</v>
      </c>
      <c r="G38" s="352">
        <v>2.544</v>
      </c>
      <c r="H38" s="353">
        <v>2.5910000000000002</v>
      </c>
      <c r="I38" s="354">
        <v>2.6909999999999998</v>
      </c>
      <c r="J38" s="354">
        <v>0</v>
      </c>
      <c r="K38" s="354">
        <v>3.0049999999999999</v>
      </c>
      <c r="L38" s="354">
        <v>3.3370000000000002</v>
      </c>
      <c r="M38" s="248"/>
      <c r="N38" s="248"/>
      <c r="O38" s="67">
        <f t="shared" si="0"/>
        <v>42412</v>
      </c>
      <c r="P38" s="265">
        <v>0</v>
      </c>
      <c r="Q38" s="358">
        <v>3.33</v>
      </c>
      <c r="R38" s="367">
        <v>3.1349999999999998</v>
      </c>
      <c r="S38" s="358">
        <v>3.1930000000000001</v>
      </c>
      <c r="T38" s="367">
        <v>3.5369999999999999</v>
      </c>
      <c r="U38" s="360">
        <v>3.859</v>
      </c>
      <c r="V38" s="361">
        <v>4.1370000000000005</v>
      </c>
      <c r="W38" s="368">
        <v>3.331</v>
      </c>
      <c r="X38" s="369">
        <v>3.411</v>
      </c>
      <c r="Y38" s="370">
        <v>4.0439999999999996</v>
      </c>
      <c r="Z38" s="371">
        <v>4.2169999999999996</v>
      </c>
      <c r="AA38" s="371"/>
      <c r="AB38" s="372">
        <v>4.7780000000000005</v>
      </c>
      <c r="AC38" s="265">
        <v>0</v>
      </c>
      <c r="AD38" s="382">
        <v>3.38</v>
      </c>
      <c r="AE38" s="383">
        <v>3.746</v>
      </c>
      <c r="AF38" s="384">
        <v>4.0519999999999996</v>
      </c>
      <c r="AG38" s="385">
        <v>4.8159999999999998</v>
      </c>
      <c r="AH38" s="265">
        <v>0</v>
      </c>
      <c r="AI38" s="265">
        <v>0</v>
      </c>
      <c r="AJ38" s="394">
        <v>3.996</v>
      </c>
      <c r="AK38" s="395">
        <v>4.1639999999999997</v>
      </c>
      <c r="AL38" s="265">
        <v>0</v>
      </c>
      <c r="AM38" s="403">
        <v>3.5369999999999999</v>
      </c>
      <c r="AN38" s="404">
        <v>3.8570000000000002</v>
      </c>
      <c r="AO38" s="405">
        <v>3.9699999999999998</v>
      </c>
      <c r="AP38" s="406">
        <v>4.3570000000000002</v>
      </c>
      <c r="AQ38" s="407">
        <v>4.4859999999999998</v>
      </c>
      <c r="AR38" s="265">
        <v>0</v>
      </c>
      <c r="AS38" s="265">
        <v>0</v>
      </c>
      <c r="AT38" s="413">
        <v>3.0350000000000001</v>
      </c>
      <c r="AU38" s="413">
        <v>3.2439999999999998</v>
      </c>
      <c r="AV38" s="413">
        <v>3.3410000000000002</v>
      </c>
      <c r="AW38" s="414">
        <v>3.4289999999999998</v>
      </c>
      <c r="AX38" s="415">
        <v>3.4790000000000001</v>
      </c>
      <c r="AY38" s="415">
        <v>3.851</v>
      </c>
      <c r="AZ38" s="416">
        <v>3.915</v>
      </c>
      <c r="BA38" s="415">
        <v>4.5940000000000003</v>
      </c>
      <c r="BB38" s="265">
        <v>0</v>
      </c>
      <c r="BC38" s="265">
        <v>0</v>
      </c>
      <c r="BD38" s="265">
        <v>0</v>
      </c>
      <c r="BE38" s="420">
        <v>3.032</v>
      </c>
      <c r="BF38" s="419">
        <v>3.5789999999999997</v>
      </c>
      <c r="BG38" s="419">
        <v>4.12</v>
      </c>
      <c r="BH38" s="419">
        <v>4.1980000000000004</v>
      </c>
      <c r="BI38" s="265">
        <v>0</v>
      </c>
      <c r="BJ38" s="265">
        <v>0</v>
      </c>
      <c r="BK38" s="423">
        <v>3.0329999999999999</v>
      </c>
      <c r="BL38" s="424">
        <v>3.367</v>
      </c>
      <c r="BM38" s="423">
        <v>3.6539999999999999</v>
      </c>
      <c r="BN38" s="423">
        <v>4.0540000000000003</v>
      </c>
      <c r="BO38" s="423">
        <v>4.2190000000000003</v>
      </c>
      <c r="BP38" s="423">
        <v>0</v>
      </c>
      <c r="BQ38" s="424">
        <v>4.726</v>
      </c>
      <c r="BR38" s="265">
        <v>0</v>
      </c>
      <c r="BS38" s="427">
        <v>3.5129999999999999</v>
      </c>
      <c r="BT38" s="428"/>
      <c r="BU38" s="428">
        <v>3.8120000000000003</v>
      </c>
      <c r="BV38" s="428">
        <v>4.1920000000000002</v>
      </c>
    </row>
    <row r="39" spans="1:74" x14ac:dyDescent="0.25">
      <c r="A39" s="62">
        <v>42415</v>
      </c>
      <c r="B39" s="263">
        <v>0</v>
      </c>
      <c r="C39" s="263">
        <v>0</v>
      </c>
      <c r="D39" s="264">
        <v>0</v>
      </c>
      <c r="E39" s="350">
        <v>2.452</v>
      </c>
      <c r="F39" s="351">
        <v>2.5140000000000002</v>
      </c>
      <c r="G39" s="352">
        <v>2.6070000000000002</v>
      </c>
      <c r="H39" s="353">
        <v>2.657</v>
      </c>
      <c r="I39" s="354">
        <v>2.7560000000000002</v>
      </c>
      <c r="J39" s="354">
        <v>0</v>
      </c>
      <c r="K39" s="354">
        <v>3.07</v>
      </c>
      <c r="L39" s="354">
        <v>3.4180000000000001</v>
      </c>
      <c r="M39" s="248"/>
      <c r="N39" s="248"/>
      <c r="O39" s="67">
        <f t="shared" si="0"/>
        <v>42415</v>
      </c>
      <c r="P39" s="265">
        <v>0</v>
      </c>
      <c r="Q39" s="358">
        <v>3.3460000000000001</v>
      </c>
      <c r="R39" s="367">
        <v>3.1539999999999999</v>
      </c>
      <c r="S39" s="358">
        <v>3.2269999999999999</v>
      </c>
      <c r="T39" s="367">
        <v>3.5880000000000001</v>
      </c>
      <c r="U39" s="360">
        <v>3.9140000000000001</v>
      </c>
      <c r="V39" s="361">
        <v>4.1950000000000003</v>
      </c>
      <c r="W39" s="368">
        <v>3.33</v>
      </c>
      <c r="X39" s="369">
        <v>3.4169999999999998</v>
      </c>
      <c r="Y39" s="370">
        <v>4.0910000000000002</v>
      </c>
      <c r="Z39" s="371">
        <v>4.2699999999999996</v>
      </c>
      <c r="AA39" s="371"/>
      <c r="AB39" s="372">
        <v>4.8369999999999997</v>
      </c>
      <c r="AC39" s="265">
        <v>0</v>
      </c>
      <c r="AD39" s="382">
        <v>3.3890000000000002</v>
      </c>
      <c r="AE39" s="383">
        <v>3.806</v>
      </c>
      <c r="AF39" s="384">
        <v>4.101</v>
      </c>
      <c r="AG39" s="385">
        <v>4.9009999999999998</v>
      </c>
      <c r="AH39" s="265">
        <v>0</v>
      </c>
      <c r="AI39" s="265">
        <v>0</v>
      </c>
      <c r="AJ39" s="394">
        <v>4.0510000000000002</v>
      </c>
      <c r="AK39" s="395">
        <v>4.24</v>
      </c>
      <c r="AL39" s="265">
        <v>0</v>
      </c>
      <c r="AM39" s="403">
        <v>3.5569999999999999</v>
      </c>
      <c r="AN39" s="404">
        <v>3.8940000000000001</v>
      </c>
      <c r="AO39" s="405">
        <v>4.0190000000000001</v>
      </c>
      <c r="AP39" s="406">
        <v>4.4080000000000004</v>
      </c>
      <c r="AQ39" s="407">
        <v>4.5430000000000001</v>
      </c>
      <c r="AR39" s="265">
        <v>0</v>
      </c>
      <c r="AS39" s="265">
        <v>0</v>
      </c>
      <c r="AT39" s="413">
        <v>3.052</v>
      </c>
      <c r="AU39" s="413">
        <v>3.2850000000000001</v>
      </c>
      <c r="AV39" s="413">
        <v>3.4</v>
      </c>
      <c r="AW39" s="414">
        <v>3.4859999999999998</v>
      </c>
      <c r="AX39" s="415">
        <v>3.5470000000000002</v>
      </c>
      <c r="AY39" s="415">
        <v>3.91</v>
      </c>
      <c r="AZ39" s="416">
        <v>3.98</v>
      </c>
      <c r="BA39" s="415">
        <v>4.6740000000000004</v>
      </c>
      <c r="BB39" s="265">
        <v>0</v>
      </c>
      <c r="BC39" s="265">
        <v>0</v>
      </c>
      <c r="BD39" s="265">
        <v>0</v>
      </c>
      <c r="BE39" s="420">
        <v>3.0950000000000002</v>
      </c>
      <c r="BF39" s="419">
        <v>3.6459999999999999</v>
      </c>
      <c r="BG39" s="419">
        <v>4.1950000000000003</v>
      </c>
      <c r="BH39" s="419">
        <v>4.2880000000000003</v>
      </c>
      <c r="BI39" s="265">
        <v>0</v>
      </c>
      <c r="BJ39" s="265">
        <v>0</v>
      </c>
      <c r="BK39" s="423">
        <v>3.2669999999999999</v>
      </c>
      <c r="BL39" s="424">
        <v>3.395</v>
      </c>
      <c r="BM39" s="423">
        <v>3.7160000000000002</v>
      </c>
      <c r="BN39" s="423">
        <v>4.0949999999999998</v>
      </c>
      <c r="BO39" s="423">
        <v>4.274</v>
      </c>
      <c r="BP39" s="423">
        <v>0</v>
      </c>
      <c r="BQ39" s="424">
        <v>4.8</v>
      </c>
      <c r="BR39" s="265">
        <v>0</v>
      </c>
      <c r="BS39" s="427">
        <v>3.5369999999999999</v>
      </c>
      <c r="BT39" s="428"/>
      <c r="BU39" s="428">
        <v>3.863</v>
      </c>
      <c r="BV39" s="428">
        <v>4.2469999999999999</v>
      </c>
    </row>
    <row r="40" spans="1:74" x14ac:dyDescent="0.25">
      <c r="A40" s="62">
        <v>42416</v>
      </c>
      <c r="B40" s="263">
        <v>0</v>
      </c>
      <c r="C40" s="263">
        <v>0</v>
      </c>
      <c r="D40" s="264">
        <v>0</v>
      </c>
      <c r="E40" s="350">
        <v>2.427</v>
      </c>
      <c r="F40" s="351">
        <v>2.508</v>
      </c>
      <c r="G40" s="352">
        <v>2.589</v>
      </c>
      <c r="H40" s="353">
        <v>2.657</v>
      </c>
      <c r="I40" s="354">
        <v>2.7640000000000002</v>
      </c>
      <c r="J40" s="354">
        <v>0</v>
      </c>
      <c r="K40" s="354">
        <v>3.0830000000000002</v>
      </c>
      <c r="L40" s="354">
        <v>3.431</v>
      </c>
      <c r="M40" s="248"/>
      <c r="N40" s="248"/>
      <c r="O40" s="67">
        <f t="shared" si="0"/>
        <v>42416</v>
      </c>
      <c r="P40" s="265">
        <v>0</v>
      </c>
      <c r="Q40" s="358">
        <v>3.3170000000000002</v>
      </c>
      <c r="R40" s="367">
        <v>3.1160000000000001</v>
      </c>
      <c r="S40" s="358">
        <v>3.1859999999999999</v>
      </c>
      <c r="T40" s="367">
        <v>3.5720000000000001</v>
      </c>
      <c r="U40" s="360">
        <v>3.9180000000000001</v>
      </c>
      <c r="V40" s="361">
        <v>4.2089999999999996</v>
      </c>
      <c r="W40" s="368">
        <v>3.3290000000000002</v>
      </c>
      <c r="X40" s="369">
        <v>3.4009999999999998</v>
      </c>
      <c r="Y40" s="370">
        <v>4.0739999999999998</v>
      </c>
      <c r="Z40" s="371">
        <v>4.2620000000000005</v>
      </c>
      <c r="AA40" s="371"/>
      <c r="AB40" s="372">
        <v>4.8529999999999998</v>
      </c>
      <c r="AC40" s="265">
        <v>0</v>
      </c>
      <c r="AD40" s="382">
        <v>3.371</v>
      </c>
      <c r="AE40" s="383">
        <v>3.7789999999999999</v>
      </c>
      <c r="AF40" s="384">
        <v>4.2060000000000004</v>
      </c>
      <c r="AG40" s="385">
        <v>4.9190000000000005</v>
      </c>
      <c r="AH40" s="265">
        <v>0</v>
      </c>
      <c r="AI40" s="265">
        <v>0</v>
      </c>
      <c r="AJ40" s="394">
        <v>4.0439999999999996</v>
      </c>
      <c r="AK40" s="395">
        <v>4.2439999999999998</v>
      </c>
      <c r="AL40" s="265">
        <v>0</v>
      </c>
      <c r="AM40" s="403">
        <v>3.5259999999999998</v>
      </c>
      <c r="AN40" s="404">
        <v>3.8620000000000001</v>
      </c>
      <c r="AO40" s="405">
        <v>3.9790000000000001</v>
      </c>
      <c r="AP40" s="406">
        <v>4.399</v>
      </c>
      <c r="AQ40" s="407">
        <v>4.5510000000000002</v>
      </c>
      <c r="AR40" s="265">
        <v>0</v>
      </c>
      <c r="AS40" s="265">
        <v>0</v>
      </c>
      <c r="AT40" s="413">
        <v>3.024</v>
      </c>
      <c r="AU40" s="413">
        <v>3.2560000000000002</v>
      </c>
      <c r="AV40" s="413">
        <v>3.3580000000000001</v>
      </c>
      <c r="AW40" s="414">
        <v>3.4670000000000001</v>
      </c>
      <c r="AX40" s="415">
        <v>3.5380000000000003</v>
      </c>
      <c r="AY40" s="415">
        <v>3.9220000000000002</v>
      </c>
      <c r="AZ40" s="416">
        <v>3.9950000000000001</v>
      </c>
      <c r="BA40" s="415">
        <v>4.7039999999999997</v>
      </c>
      <c r="BB40" s="265">
        <v>0</v>
      </c>
      <c r="BC40" s="265">
        <v>0</v>
      </c>
      <c r="BD40" s="265">
        <v>0</v>
      </c>
      <c r="BE40" s="420">
        <v>3.081</v>
      </c>
      <c r="BF40" s="419">
        <v>3.625</v>
      </c>
      <c r="BG40" s="419">
        <v>4.2050000000000001</v>
      </c>
      <c r="BH40" s="419">
        <v>4.3049999999999997</v>
      </c>
      <c r="BI40" s="265">
        <v>0</v>
      </c>
      <c r="BJ40" s="265">
        <v>0</v>
      </c>
      <c r="BK40" s="423">
        <v>3.2749999999999999</v>
      </c>
      <c r="BL40" s="424">
        <v>3.367</v>
      </c>
      <c r="BM40" s="423">
        <v>3.75</v>
      </c>
      <c r="BN40" s="423">
        <v>4.1319999999999997</v>
      </c>
      <c r="BO40" s="423">
        <v>4.3049999999999997</v>
      </c>
      <c r="BP40" s="423">
        <v>0</v>
      </c>
      <c r="BQ40" s="424">
        <v>4.8440000000000003</v>
      </c>
      <c r="BR40" s="265">
        <v>0</v>
      </c>
      <c r="BS40" s="427">
        <v>3.512</v>
      </c>
      <c r="BT40" s="428"/>
      <c r="BU40" s="428">
        <v>3.847</v>
      </c>
      <c r="BV40" s="428">
        <v>4.2539999999999996</v>
      </c>
    </row>
    <row r="41" spans="1:74" x14ac:dyDescent="0.25">
      <c r="A41" s="62">
        <v>42417</v>
      </c>
      <c r="B41" s="263">
        <v>0</v>
      </c>
      <c r="C41" s="263">
        <v>0</v>
      </c>
      <c r="D41" s="264">
        <v>0</v>
      </c>
      <c r="E41" s="350">
        <v>2.448</v>
      </c>
      <c r="F41" s="351">
        <v>2.5179999999999998</v>
      </c>
      <c r="G41" s="352">
        <v>2.6179999999999999</v>
      </c>
      <c r="H41" s="353">
        <v>2.673</v>
      </c>
      <c r="I41" s="354">
        <v>2.7829999999999999</v>
      </c>
      <c r="J41" s="354">
        <v>0</v>
      </c>
      <c r="K41" s="354">
        <v>3.1139999999999999</v>
      </c>
      <c r="L41" s="354">
        <v>3.4649999999999999</v>
      </c>
      <c r="M41" s="248"/>
      <c r="N41" s="248"/>
      <c r="O41" s="67">
        <f t="shared" ref="O41:O70" si="1">A41</f>
        <v>42417</v>
      </c>
      <c r="P41" s="265">
        <v>0</v>
      </c>
      <c r="Q41" s="358">
        <v>3.327</v>
      </c>
      <c r="R41" s="367">
        <v>3.1320000000000001</v>
      </c>
      <c r="S41" s="358">
        <v>3.1989999999999998</v>
      </c>
      <c r="T41" s="367">
        <v>3.6280000000000001</v>
      </c>
      <c r="U41" s="360">
        <v>3.9370000000000003</v>
      </c>
      <c r="V41" s="361">
        <v>4.2379999999999995</v>
      </c>
      <c r="W41" s="368">
        <v>3.6749999999999998</v>
      </c>
      <c r="X41" s="369">
        <v>3.4350000000000001</v>
      </c>
      <c r="Y41" s="370">
        <v>4.0720000000000001</v>
      </c>
      <c r="Z41" s="371">
        <v>4.2699999999999996</v>
      </c>
      <c r="AA41" s="371"/>
      <c r="AB41" s="372">
        <v>4.8659999999999997</v>
      </c>
      <c r="AC41" s="265">
        <v>0</v>
      </c>
      <c r="AD41" s="382">
        <v>3.3980000000000001</v>
      </c>
      <c r="AE41" s="383">
        <v>3.8439999999999999</v>
      </c>
      <c r="AF41" s="384">
        <v>4.2119999999999997</v>
      </c>
      <c r="AG41" s="385">
        <v>4.9320000000000004</v>
      </c>
      <c r="AH41" s="265">
        <v>0</v>
      </c>
      <c r="AI41" s="265">
        <v>0</v>
      </c>
      <c r="AJ41" s="394">
        <v>4.0839999999999996</v>
      </c>
      <c r="AK41" s="395">
        <v>4.2729999999999997</v>
      </c>
      <c r="AL41" s="265">
        <v>0</v>
      </c>
      <c r="AM41" s="403">
        <v>3.5880000000000001</v>
      </c>
      <c r="AN41" s="404">
        <v>3.8620000000000001</v>
      </c>
      <c r="AO41" s="405">
        <v>4.0199999999999996</v>
      </c>
      <c r="AP41" s="406">
        <v>4.4349999999999996</v>
      </c>
      <c r="AQ41" s="407">
        <v>4.6310000000000002</v>
      </c>
      <c r="AR41" s="265">
        <v>0</v>
      </c>
      <c r="AS41" s="265">
        <v>0</v>
      </c>
      <c r="AT41" s="413">
        <v>3.048</v>
      </c>
      <c r="AU41" s="413">
        <v>3.2679999999999998</v>
      </c>
      <c r="AV41" s="413">
        <v>3.367</v>
      </c>
      <c r="AW41" s="414">
        <v>3.48</v>
      </c>
      <c r="AX41" s="415">
        <v>3.5510000000000002</v>
      </c>
      <c r="AY41" s="415">
        <v>3.9510000000000001</v>
      </c>
      <c r="AZ41" s="416">
        <v>4.05</v>
      </c>
      <c r="BA41" s="415">
        <v>4.7620000000000005</v>
      </c>
      <c r="BB41" s="265">
        <v>0</v>
      </c>
      <c r="BC41" s="265">
        <v>0</v>
      </c>
      <c r="BD41" s="265">
        <v>0</v>
      </c>
      <c r="BE41" s="420">
        <v>2.9569999999999999</v>
      </c>
      <c r="BF41" s="419">
        <v>3.6550000000000002</v>
      </c>
      <c r="BG41" s="419">
        <v>4.234</v>
      </c>
      <c r="BH41" s="419">
        <v>4.3330000000000002</v>
      </c>
      <c r="BI41" s="265">
        <v>0</v>
      </c>
      <c r="BJ41" s="265">
        <v>0</v>
      </c>
      <c r="BK41" s="423">
        <v>3.8090000000000002</v>
      </c>
      <c r="BL41" s="424">
        <v>3.37</v>
      </c>
      <c r="BM41" s="423">
        <v>3.7679999999999998</v>
      </c>
      <c r="BN41" s="423">
        <v>4.18</v>
      </c>
      <c r="BO41" s="423">
        <v>4.3629999999999995</v>
      </c>
      <c r="BP41" s="423">
        <v>0</v>
      </c>
      <c r="BQ41" s="424">
        <v>4.8899999999999997</v>
      </c>
      <c r="BR41" s="265">
        <v>0</v>
      </c>
      <c r="BS41" s="427">
        <v>3.5529999999999999</v>
      </c>
      <c r="BT41" s="428"/>
      <c r="BU41" s="428">
        <v>3.8719999999999999</v>
      </c>
      <c r="BV41" s="428">
        <v>4.2880000000000003</v>
      </c>
    </row>
    <row r="42" spans="1:74" x14ac:dyDescent="0.25">
      <c r="A42" s="62">
        <v>42418</v>
      </c>
      <c r="B42" s="263">
        <v>0</v>
      </c>
      <c r="C42" s="263">
        <v>0</v>
      </c>
      <c r="D42" s="264">
        <v>0</v>
      </c>
      <c r="E42" s="350">
        <v>2.387</v>
      </c>
      <c r="F42" s="351">
        <v>2.4609999999999999</v>
      </c>
      <c r="G42" s="352">
        <v>2.5640000000000001</v>
      </c>
      <c r="H42" s="353">
        <v>2.6240000000000001</v>
      </c>
      <c r="I42" s="354">
        <v>2.754</v>
      </c>
      <c r="J42" s="354">
        <v>0</v>
      </c>
      <c r="K42" s="354">
        <v>3.0760000000000001</v>
      </c>
      <c r="L42" s="354">
        <v>3.4180000000000001</v>
      </c>
      <c r="M42" s="248"/>
      <c r="N42" s="248"/>
      <c r="O42" s="67">
        <f t="shared" si="1"/>
        <v>42418</v>
      </c>
      <c r="P42" s="265">
        <v>0</v>
      </c>
      <c r="Q42" s="358">
        <v>3.3260000000000001</v>
      </c>
      <c r="R42" s="367">
        <v>3.089</v>
      </c>
      <c r="S42" s="358">
        <v>3.1709999999999998</v>
      </c>
      <c r="T42" s="367">
        <v>3.5489999999999999</v>
      </c>
      <c r="U42" s="360">
        <v>3.867</v>
      </c>
      <c r="V42" s="361">
        <v>4.1660000000000004</v>
      </c>
      <c r="W42" s="368">
        <v>3.355</v>
      </c>
      <c r="X42" s="369">
        <v>3.4129999999999998</v>
      </c>
      <c r="Y42" s="370">
        <v>4.0289999999999999</v>
      </c>
      <c r="Z42" s="371">
        <v>4.2270000000000003</v>
      </c>
      <c r="AA42" s="371"/>
      <c r="AB42" s="372">
        <v>4.82</v>
      </c>
      <c r="AC42" s="265">
        <v>0</v>
      </c>
      <c r="AD42" s="382">
        <v>3.367</v>
      </c>
      <c r="AE42" s="383">
        <v>3.802</v>
      </c>
      <c r="AF42" s="384">
        <v>4.17</v>
      </c>
      <c r="AG42" s="385">
        <v>4.8860000000000001</v>
      </c>
      <c r="AH42" s="265">
        <v>0</v>
      </c>
      <c r="AI42" s="265">
        <v>0</v>
      </c>
      <c r="AJ42" s="394">
        <v>4.008</v>
      </c>
      <c r="AK42" s="395">
        <v>4.2249999999999996</v>
      </c>
      <c r="AL42" s="265">
        <v>0</v>
      </c>
      <c r="AM42" s="403">
        <v>3.5179999999999998</v>
      </c>
      <c r="AN42" s="404">
        <v>3.8209999999999997</v>
      </c>
      <c r="AO42" s="405">
        <v>3.9740000000000002</v>
      </c>
      <c r="AP42" s="406">
        <v>4.391</v>
      </c>
      <c r="AQ42" s="407">
        <v>4.5809999999999995</v>
      </c>
      <c r="AR42" s="265">
        <v>0</v>
      </c>
      <c r="AS42" s="265">
        <v>0</v>
      </c>
      <c r="AT42" s="413">
        <v>3.016</v>
      </c>
      <c r="AU42" s="413">
        <v>3.2229999999999999</v>
      </c>
      <c r="AV42" s="413">
        <v>3.3290000000000002</v>
      </c>
      <c r="AW42" s="414">
        <v>3.4340000000000002</v>
      </c>
      <c r="AX42" s="415">
        <v>3.504</v>
      </c>
      <c r="AY42" s="415">
        <v>3.9039999999999999</v>
      </c>
      <c r="AZ42" s="416">
        <v>4.0019999999999998</v>
      </c>
      <c r="BA42" s="415">
        <v>4.7080000000000002</v>
      </c>
      <c r="BB42" s="265">
        <v>0</v>
      </c>
      <c r="BC42" s="265">
        <v>0</v>
      </c>
      <c r="BD42" s="265">
        <v>0</v>
      </c>
      <c r="BE42" s="420">
        <v>2.9710000000000001</v>
      </c>
      <c r="BF42" s="419">
        <v>3.5949999999999998</v>
      </c>
      <c r="BG42" s="419">
        <v>4.1870000000000003</v>
      </c>
      <c r="BH42" s="419">
        <v>4.2839999999999998</v>
      </c>
      <c r="BI42" s="265">
        <v>0</v>
      </c>
      <c r="BJ42" s="265">
        <v>0</v>
      </c>
      <c r="BK42" s="423">
        <v>2.9939999999999998</v>
      </c>
      <c r="BL42" s="424">
        <v>3.367</v>
      </c>
      <c r="BM42" s="423">
        <v>3.7480000000000002</v>
      </c>
      <c r="BN42" s="423">
        <v>4.1310000000000002</v>
      </c>
      <c r="BO42" s="423">
        <v>4.3140000000000001</v>
      </c>
      <c r="BP42" s="423">
        <v>0</v>
      </c>
      <c r="BQ42" s="424">
        <v>4.8360000000000003</v>
      </c>
      <c r="BR42" s="265">
        <v>0</v>
      </c>
      <c r="BS42" s="427">
        <v>3.52</v>
      </c>
      <c r="BT42" s="428"/>
      <c r="BU42" s="428">
        <v>3.827</v>
      </c>
      <c r="BV42" s="428">
        <v>4.2379999999999995</v>
      </c>
    </row>
    <row r="43" spans="1:74" x14ac:dyDescent="0.25">
      <c r="A43" s="62">
        <v>42419</v>
      </c>
      <c r="B43" s="263">
        <v>0</v>
      </c>
      <c r="C43" s="263">
        <v>0</v>
      </c>
      <c r="D43" s="264">
        <v>0</v>
      </c>
      <c r="E43" s="350">
        <v>2.3650000000000002</v>
      </c>
      <c r="F43" s="351">
        <v>2.4369999999999998</v>
      </c>
      <c r="G43" s="352">
        <v>2.5470000000000002</v>
      </c>
      <c r="H43" s="353">
        <v>2.613</v>
      </c>
      <c r="I43" s="354">
        <v>2.74</v>
      </c>
      <c r="J43" s="354">
        <v>0</v>
      </c>
      <c r="K43" s="354">
        <v>3.0680000000000001</v>
      </c>
      <c r="L43" s="354">
        <v>3.4009999999999998</v>
      </c>
      <c r="M43" s="248"/>
      <c r="N43" s="248"/>
      <c r="O43" s="67">
        <f t="shared" si="1"/>
        <v>42419</v>
      </c>
      <c r="P43" s="265">
        <v>0</v>
      </c>
      <c r="Q43" s="358">
        <v>3.3260000000000001</v>
      </c>
      <c r="R43" s="367">
        <v>3.109</v>
      </c>
      <c r="S43" s="358">
        <v>3.157</v>
      </c>
      <c r="T43" s="367">
        <v>3.5310000000000001</v>
      </c>
      <c r="U43" s="360">
        <v>3.8449999999999998</v>
      </c>
      <c r="V43" s="361">
        <v>4.1449999999999996</v>
      </c>
      <c r="W43" s="368">
        <v>3.3540000000000001</v>
      </c>
      <c r="X43" s="369">
        <v>3.4009999999999998</v>
      </c>
      <c r="Y43" s="370">
        <v>4.0129999999999999</v>
      </c>
      <c r="Z43" s="371">
        <v>4.2069999999999999</v>
      </c>
      <c r="AA43" s="371"/>
      <c r="AB43" s="372">
        <v>4.7919999999999998</v>
      </c>
      <c r="AC43" s="265">
        <v>0</v>
      </c>
      <c r="AD43" s="382">
        <v>3.3529999999999998</v>
      </c>
      <c r="AE43" s="383">
        <v>3.7930000000000001</v>
      </c>
      <c r="AF43" s="384">
        <v>4.1509999999999998</v>
      </c>
      <c r="AG43" s="385">
        <v>4.8620000000000001</v>
      </c>
      <c r="AH43" s="265">
        <v>0</v>
      </c>
      <c r="AI43" s="265">
        <v>0</v>
      </c>
      <c r="AJ43" s="394">
        <v>3.992</v>
      </c>
      <c r="AK43" s="395">
        <v>4.202</v>
      </c>
      <c r="AL43" s="265">
        <v>0</v>
      </c>
      <c r="AM43" s="403">
        <v>3.5760000000000001</v>
      </c>
      <c r="AN43" s="404">
        <v>3.8090000000000002</v>
      </c>
      <c r="AO43" s="405">
        <v>3.968</v>
      </c>
      <c r="AP43" s="406">
        <v>4.375</v>
      </c>
      <c r="AQ43" s="407">
        <v>4.5590000000000002</v>
      </c>
      <c r="AR43" s="265">
        <v>0</v>
      </c>
      <c r="AS43" s="265">
        <v>0</v>
      </c>
      <c r="AT43" s="413">
        <v>3.0089999999999999</v>
      </c>
      <c r="AU43" s="413">
        <v>3.21</v>
      </c>
      <c r="AV43" s="413">
        <v>3.3159999999999998</v>
      </c>
      <c r="AW43" s="414">
        <v>3.4169999999999998</v>
      </c>
      <c r="AX43" s="415">
        <v>3.49</v>
      </c>
      <c r="AY43" s="415">
        <v>3.8860000000000001</v>
      </c>
      <c r="AZ43" s="416">
        <v>3.9689999999999999</v>
      </c>
      <c r="BA43" s="415">
        <v>4.6790000000000003</v>
      </c>
      <c r="BB43" s="265">
        <v>0</v>
      </c>
      <c r="BC43" s="265">
        <v>0</v>
      </c>
      <c r="BD43" s="265">
        <v>0</v>
      </c>
      <c r="BE43" s="420">
        <v>3.0870000000000002</v>
      </c>
      <c r="BF43" s="419">
        <v>3.573</v>
      </c>
      <c r="BG43" s="419">
        <v>4.16</v>
      </c>
      <c r="BH43" s="419">
        <v>4.26</v>
      </c>
      <c r="BI43" s="265">
        <v>0</v>
      </c>
      <c r="BJ43" s="265">
        <v>0</v>
      </c>
      <c r="BK43" s="423">
        <v>3.0129999999999999</v>
      </c>
      <c r="BL43" s="424">
        <v>3.3689999999999998</v>
      </c>
      <c r="BM43" s="423">
        <v>3.7469999999999999</v>
      </c>
      <c r="BN43" s="423">
        <v>4.1109999999999998</v>
      </c>
      <c r="BO43" s="423">
        <v>4.2869999999999999</v>
      </c>
      <c r="BP43" s="423">
        <v>0</v>
      </c>
      <c r="BQ43" s="424">
        <v>4.83</v>
      </c>
      <c r="BR43" s="265">
        <v>0</v>
      </c>
      <c r="BS43" s="427">
        <v>3.504</v>
      </c>
      <c r="BT43" s="428"/>
      <c r="BU43" s="428">
        <v>3.806</v>
      </c>
      <c r="BV43" s="428">
        <v>4.2149999999999999</v>
      </c>
    </row>
    <row r="44" spans="1:74" x14ac:dyDescent="0.25">
      <c r="A44" s="62">
        <v>42422</v>
      </c>
      <c r="B44" s="263">
        <v>0</v>
      </c>
      <c r="C44" s="263">
        <v>0</v>
      </c>
      <c r="D44" s="264">
        <v>0</v>
      </c>
      <c r="E44" s="350">
        <v>2.371</v>
      </c>
      <c r="F44" s="351">
        <v>2.4460000000000002</v>
      </c>
      <c r="G44" s="352">
        <v>2.556</v>
      </c>
      <c r="H44" s="353">
        <v>2.633</v>
      </c>
      <c r="I44" s="354">
        <v>2.766</v>
      </c>
      <c r="J44" s="354">
        <v>0</v>
      </c>
      <c r="K44" s="354">
        <v>3.0979999999999999</v>
      </c>
      <c r="L44" s="354">
        <v>3.43</v>
      </c>
      <c r="M44" s="248"/>
      <c r="N44" s="248"/>
      <c r="O44" s="67">
        <f t="shared" si="1"/>
        <v>42422</v>
      </c>
      <c r="P44" s="265">
        <v>0</v>
      </c>
      <c r="Q44" s="358">
        <v>3.3319999999999999</v>
      </c>
      <c r="R44" s="367">
        <v>3.1179999999999999</v>
      </c>
      <c r="S44" s="358">
        <v>3.21</v>
      </c>
      <c r="T44" s="367">
        <v>3.5739999999999998</v>
      </c>
      <c r="U44" s="360">
        <v>3.9180000000000001</v>
      </c>
      <c r="V44" s="361">
        <v>4.1669999999999998</v>
      </c>
      <c r="W44" s="368">
        <v>3.363</v>
      </c>
      <c r="X44" s="369">
        <v>3.4159999999999999</v>
      </c>
      <c r="Y44" s="370">
        <v>4.0549999999999997</v>
      </c>
      <c r="Z44" s="371">
        <v>4.2430000000000003</v>
      </c>
      <c r="AA44" s="371"/>
      <c r="AB44" s="372">
        <v>4.8120000000000003</v>
      </c>
      <c r="AC44" s="265">
        <v>0</v>
      </c>
      <c r="AD44" s="382">
        <v>3.3529999999999998</v>
      </c>
      <c r="AE44" s="383">
        <v>3.8090000000000002</v>
      </c>
      <c r="AF44" s="384">
        <v>4.1719999999999997</v>
      </c>
      <c r="AG44" s="385">
        <v>4.8810000000000002</v>
      </c>
      <c r="AH44" s="265">
        <v>0</v>
      </c>
      <c r="AI44" s="265">
        <v>0</v>
      </c>
      <c r="AJ44" s="394">
        <v>3.9729999999999999</v>
      </c>
      <c r="AK44" s="395">
        <v>4.2370000000000001</v>
      </c>
      <c r="AL44" s="265">
        <v>0</v>
      </c>
      <c r="AM44" s="403">
        <v>3.581</v>
      </c>
      <c r="AN44" s="404">
        <v>3.83</v>
      </c>
      <c r="AO44" s="405">
        <v>3.996</v>
      </c>
      <c r="AP44" s="406">
        <v>4.3959999999999999</v>
      </c>
      <c r="AQ44" s="407">
        <v>4.5819999999999999</v>
      </c>
      <c r="AR44" s="265">
        <v>0</v>
      </c>
      <c r="AS44" s="265">
        <v>0</v>
      </c>
      <c r="AT44" s="413">
        <v>3.0150000000000001</v>
      </c>
      <c r="AU44" s="413">
        <v>3.2330000000000001</v>
      </c>
      <c r="AV44" s="413">
        <v>3.399</v>
      </c>
      <c r="AW44" s="414">
        <v>3.4449999999999998</v>
      </c>
      <c r="AX44" s="415">
        <v>3.5209999999999999</v>
      </c>
      <c r="AY44" s="415">
        <v>3.92</v>
      </c>
      <c r="AZ44" s="416">
        <v>3.9980000000000002</v>
      </c>
      <c r="BA44" s="415">
        <v>4.72</v>
      </c>
      <c r="BB44" s="265">
        <v>0</v>
      </c>
      <c r="BC44" s="265">
        <v>0</v>
      </c>
      <c r="BD44" s="265">
        <v>0</v>
      </c>
      <c r="BE44" s="420">
        <v>2.9510000000000001</v>
      </c>
      <c r="BF44" s="419">
        <v>3.6080000000000001</v>
      </c>
      <c r="BG44" s="419">
        <v>4.2009999999999996</v>
      </c>
      <c r="BH44" s="419">
        <v>4.2939999999999996</v>
      </c>
      <c r="BI44" s="265">
        <v>0</v>
      </c>
      <c r="BJ44" s="265">
        <v>0</v>
      </c>
      <c r="BK44" s="423">
        <v>3.456</v>
      </c>
      <c r="BL44" s="424">
        <v>3.37</v>
      </c>
      <c r="BM44" s="423">
        <v>3.8479999999999999</v>
      </c>
      <c r="BN44" s="423">
        <v>4.2080000000000002</v>
      </c>
      <c r="BO44" s="423">
        <v>4.3959999999999999</v>
      </c>
      <c r="BP44" s="423">
        <v>0</v>
      </c>
      <c r="BQ44" s="424">
        <v>4.9080000000000004</v>
      </c>
      <c r="BR44" s="265">
        <v>0</v>
      </c>
      <c r="BS44" s="427">
        <v>3.516</v>
      </c>
      <c r="BT44" s="428"/>
      <c r="BU44" s="428">
        <v>3.843</v>
      </c>
      <c r="BV44" s="428">
        <v>4.258</v>
      </c>
    </row>
    <row r="45" spans="1:74" x14ac:dyDescent="0.25">
      <c r="A45" s="62">
        <v>42423</v>
      </c>
      <c r="B45" s="263">
        <v>0</v>
      </c>
      <c r="C45" s="263">
        <v>0</v>
      </c>
      <c r="D45" s="264">
        <v>0</v>
      </c>
      <c r="E45" s="350">
        <v>2.33</v>
      </c>
      <c r="F45" s="351">
        <v>2.407</v>
      </c>
      <c r="G45" s="352">
        <v>2.5209999999999999</v>
      </c>
      <c r="H45" s="353">
        <v>2.593</v>
      </c>
      <c r="I45" s="354">
        <v>2.7279999999999998</v>
      </c>
      <c r="J45" s="354">
        <v>0</v>
      </c>
      <c r="K45" s="354">
        <v>3.052</v>
      </c>
      <c r="L45" s="354">
        <v>3.3849999999999998</v>
      </c>
      <c r="M45" s="248"/>
      <c r="N45" s="248"/>
      <c r="O45" s="67">
        <f t="shared" si="1"/>
        <v>42423</v>
      </c>
      <c r="P45" s="265">
        <v>0</v>
      </c>
      <c r="Q45" s="358">
        <v>3.3119999999999998</v>
      </c>
      <c r="R45" s="367">
        <v>3.11</v>
      </c>
      <c r="S45" s="358">
        <v>3.1709999999999998</v>
      </c>
      <c r="T45" s="367">
        <v>3.55</v>
      </c>
      <c r="U45" s="360">
        <v>3.8940000000000001</v>
      </c>
      <c r="V45" s="361">
        <v>4.181</v>
      </c>
      <c r="W45" s="368">
        <v>3.3650000000000002</v>
      </c>
      <c r="X45" s="369">
        <v>3.407</v>
      </c>
      <c r="Y45" s="370">
        <v>4.0170000000000003</v>
      </c>
      <c r="Z45" s="371">
        <v>4.2080000000000002</v>
      </c>
      <c r="AA45" s="371"/>
      <c r="AB45" s="372">
        <v>4.7709999999999999</v>
      </c>
      <c r="AC45" s="265">
        <v>0</v>
      </c>
      <c r="AD45" s="382">
        <v>3.34</v>
      </c>
      <c r="AE45" s="383">
        <v>3.7720000000000002</v>
      </c>
      <c r="AF45" s="384">
        <v>4.1379999999999999</v>
      </c>
      <c r="AG45" s="385">
        <v>4.8419999999999996</v>
      </c>
      <c r="AH45" s="265">
        <v>0</v>
      </c>
      <c r="AI45" s="265">
        <v>0</v>
      </c>
      <c r="AJ45" s="394">
        <v>3.9350000000000001</v>
      </c>
      <c r="AK45" s="395">
        <v>4.2</v>
      </c>
      <c r="AL45" s="265">
        <v>0</v>
      </c>
      <c r="AM45" s="403">
        <v>3.5569999999999999</v>
      </c>
      <c r="AN45" s="404">
        <v>3.7930000000000001</v>
      </c>
      <c r="AO45" s="405">
        <v>3.96</v>
      </c>
      <c r="AP45" s="406">
        <v>4.3600000000000003</v>
      </c>
      <c r="AQ45" s="407">
        <v>4.5410000000000004</v>
      </c>
      <c r="AR45" s="265">
        <v>0</v>
      </c>
      <c r="AS45" s="265">
        <v>0</v>
      </c>
      <c r="AT45" s="413">
        <v>2.9990000000000001</v>
      </c>
      <c r="AU45" s="413">
        <v>3.2490000000000001</v>
      </c>
      <c r="AV45" s="413">
        <v>3.327</v>
      </c>
      <c r="AW45" s="414">
        <v>3.4180000000000001</v>
      </c>
      <c r="AX45" s="415">
        <v>3.4929999999999999</v>
      </c>
      <c r="AY45" s="415">
        <v>3.895</v>
      </c>
      <c r="AZ45" s="416">
        <v>3.9740000000000002</v>
      </c>
      <c r="BA45" s="415">
        <v>4.6690000000000005</v>
      </c>
      <c r="BB45" s="265">
        <v>0</v>
      </c>
      <c r="BC45" s="265">
        <v>0</v>
      </c>
      <c r="BD45" s="265">
        <v>0</v>
      </c>
      <c r="BE45" s="420">
        <v>2.9409999999999998</v>
      </c>
      <c r="BF45" s="419">
        <v>3.5819999999999999</v>
      </c>
      <c r="BG45" s="419">
        <v>4.17</v>
      </c>
      <c r="BH45" s="419">
        <v>4.2780000000000005</v>
      </c>
      <c r="BI45" s="265">
        <v>0</v>
      </c>
      <c r="BJ45" s="265">
        <v>0</v>
      </c>
      <c r="BK45" s="423">
        <v>2.984</v>
      </c>
      <c r="BL45" s="424">
        <v>3.3420000000000001</v>
      </c>
      <c r="BM45" s="423">
        <v>3.8330000000000002</v>
      </c>
      <c r="BN45" s="423">
        <v>4.202</v>
      </c>
      <c r="BO45" s="423">
        <v>4.3760000000000003</v>
      </c>
      <c r="BP45" s="423">
        <v>0</v>
      </c>
      <c r="BQ45" s="424">
        <v>4.8940000000000001</v>
      </c>
      <c r="BR45" s="265">
        <v>0</v>
      </c>
      <c r="BS45" s="427">
        <v>3.492</v>
      </c>
      <c r="BT45" s="428"/>
      <c r="BU45" s="428">
        <v>3.8079999999999998</v>
      </c>
      <c r="BV45" s="428">
        <v>4.2190000000000003</v>
      </c>
    </row>
    <row r="46" spans="1:74" x14ac:dyDescent="0.25">
      <c r="A46" s="62">
        <v>42424</v>
      </c>
      <c r="B46" s="263">
        <v>0</v>
      </c>
      <c r="C46" s="263">
        <v>0</v>
      </c>
      <c r="D46" s="264">
        <v>0</v>
      </c>
      <c r="E46" s="350">
        <v>2.2829999999999999</v>
      </c>
      <c r="F46" s="351">
        <v>2.3639999999999999</v>
      </c>
      <c r="G46" s="352">
        <v>2.4849999999999999</v>
      </c>
      <c r="H46" s="353">
        <v>2.5550000000000002</v>
      </c>
      <c r="I46" s="354">
        <v>2.6909999999999998</v>
      </c>
      <c r="J46" s="354">
        <v>0</v>
      </c>
      <c r="K46" s="354">
        <v>3.0350000000000001</v>
      </c>
      <c r="L46" s="354">
        <v>3.3460000000000001</v>
      </c>
      <c r="M46" s="248"/>
      <c r="N46" s="248"/>
      <c r="O46" s="67">
        <f t="shared" si="1"/>
        <v>42424</v>
      </c>
      <c r="P46" s="265">
        <v>0</v>
      </c>
      <c r="Q46" s="358">
        <v>3.3029999999999999</v>
      </c>
      <c r="R46" s="367">
        <v>3.097</v>
      </c>
      <c r="S46" s="358">
        <v>3.1819999999999999</v>
      </c>
      <c r="T46" s="367">
        <v>3.5540000000000003</v>
      </c>
      <c r="U46" s="360">
        <v>3.8730000000000002</v>
      </c>
      <c r="V46" s="361">
        <v>4.1500000000000004</v>
      </c>
      <c r="W46" s="368">
        <v>3.9130000000000003</v>
      </c>
      <c r="X46" s="369">
        <v>3.4039999999999999</v>
      </c>
      <c r="Y46" s="370">
        <v>3.99</v>
      </c>
      <c r="Z46" s="371">
        <v>4.1829999999999998</v>
      </c>
      <c r="AA46" s="371"/>
      <c r="AB46" s="372">
        <v>4.7469999999999999</v>
      </c>
      <c r="AC46" s="265">
        <v>0</v>
      </c>
      <c r="AD46" s="382">
        <v>3.3490000000000002</v>
      </c>
      <c r="AE46" s="383">
        <v>3.75</v>
      </c>
      <c r="AF46" s="384">
        <v>4.1120000000000001</v>
      </c>
      <c r="AG46" s="385">
        <v>4.819</v>
      </c>
      <c r="AH46" s="265">
        <v>0</v>
      </c>
      <c r="AI46" s="265">
        <v>0</v>
      </c>
      <c r="AJ46" s="394">
        <v>3.9609999999999999</v>
      </c>
      <c r="AK46" s="395">
        <v>4.1529999999999996</v>
      </c>
      <c r="AL46" s="265">
        <v>0</v>
      </c>
      <c r="AM46" s="403">
        <v>3.5489999999999999</v>
      </c>
      <c r="AN46" s="404">
        <v>3.7770000000000001</v>
      </c>
      <c r="AO46" s="405">
        <v>3.9350000000000001</v>
      </c>
      <c r="AP46" s="406">
        <v>4.3339999999999996</v>
      </c>
      <c r="AQ46" s="407">
        <v>4.532</v>
      </c>
      <c r="AR46" s="265">
        <v>0</v>
      </c>
      <c r="AS46" s="265">
        <v>0</v>
      </c>
      <c r="AT46" s="413">
        <v>2.996</v>
      </c>
      <c r="AU46" s="413">
        <v>3.2429999999999999</v>
      </c>
      <c r="AV46" s="413">
        <v>3.375</v>
      </c>
      <c r="AW46" s="414">
        <v>3.403</v>
      </c>
      <c r="AX46" s="415">
        <v>3.484</v>
      </c>
      <c r="AY46" s="415">
        <v>3.871</v>
      </c>
      <c r="AZ46" s="416">
        <v>3.9740000000000002</v>
      </c>
      <c r="BA46" s="415">
        <v>4.6459999999999999</v>
      </c>
      <c r="BB46" s="265">
        <v>0</v>
      </c>
      <c r="BC46" s="265">
        <v>0</v>
      </c>
      <c r="BD46" s="265">
        <v>0</v>
      </c>
      <c r="BE46" s="420">
        <v>2.95</v>
      </c>
      <c r="BF46" s="419">
        <v>3.56</v>
      </c>
      <c r="BG46" s="419">
        <v>4.1420000000000003</v>
      </c>
      <c r="BH46" s="419">
        <v>4.2649999999999997</v>
      </c>
      <c r="BI46" s="265">
        <v>0</v>
      </c>
      <c r="BJ46" s="265">
        <v>0</v>
      </c>
      <c r="BK46" s="423">
        <v>4.6760000000000002</v>
      </c>
      <c r="BL46" s="424">
        <v>3.323</v>
      </c>
      <c r="BM46" s="423">
        <v>3.8209999999999997</v>
      </c>
      <c r="BN46" s="423">
        <v>4.2030000000000003</v>
      </c>
      <c r="BO46" s="423">
        <v>4.3410000000000002</v>
      </c>
      <c r="BP46" s="423">
        <v>0</v>
      </c>
      <c r="BQ46" s="424">
        <v>4.87</v>
      </c>
      <c r="BR46" s="265">
        <v>0</v>
      </c>
      <c r="BS46" s="427">
        <v>3.4830000000000001</v>
      </c>
      <c r="BT46" s="428"/>
      <c r="BU46" s="428">
        <v>3.7759999999999998</v>
      </c>
      <c r="BV46" s="428">
        <v>4.1859999999999999</v>
      </c>
    </row>
    <row r="47" spans="1:74" x14ac:dyDescent="0.25">
      <c r="A47" s="62">
        <v>42425</v>
      </c>
      <c r="B47" s="263">
        <v>0</v>
      </c>
      <c r="C47" s="263">
        <v>0</v>
      </c>
      <c r="D47" s="264">
        <v>0</v>
      </c>
      <c r="E47" s="350">
        <v>2.2519999999999998</v>
      </c>
      <c r="F47" s="351">
        <v>2.3260000000000001</v>
      </c>
      <c r="G47" s="352">
        <v>2.4369999999999998</v>
      </c>
      <c r="H47" s="353">
        <v>2.5099999999999998</v>
      </c>
      <c r="I47" s="354">
        <v>2.6589999999999998</v>
      </c>
      <c r="J47" s="354">
        <v>0</v>
      </c>
      <c r="K47" s="354">
        <v>2.9969999999999999</v>
      </c>
      <c r="L47" s="354">
        <v>3.2989999999999999</v>
      </c>
      <c r="M47" s="248"/>
      <c r="N47" s="248"/>
      <c r="O47" s="67">
        <f t="shared" si="1"/>
        <v>42425</v>
      </c>
      <c r="P47" s="265">
        <v>0</v>
      </c>
      <c r="Q47" s="358">
        <v>3.2829999999999999</v>
      </c>
      <c r="R47" s="367">
        <v>3.069</v>
      </c>
      <c r="S47" s="358">
        <v>3.1120000000000001</v>
      </c>
      <c r="T47" s="367">
        <v>3.5230000000000001</v>
      </c>
      <c r="U47" s="360">
        <v>3.8490000000000002</v>
      </c>
      <c r="V47" s="361">
        <v>4.1210000000000004</v>
      </c>
      <c r="W47" s="368">
        <v>3.4889999999999999</v>
      </c>
      <c r="X47" s="369">
        <v>3.391</v>
      </c>
      <c r="Y47" s="370">
        <v>3.9649999999999999</v>
      </c>
      <c r="Z47" s="371">
        <v>4.157</v>
      </c>
      <c r="AA47" s="371"/>
      <c r="AB47" s="372">
        <v>4.7210000000000001</v>
      </c>
      <c r="AC47" s="265">
        <v>0</v>
      </c>
      <c r="AD47" s="382">
        <v>3.3180000000000001</v>
      </c>
      <c r="AE47" s="383">
        <v>3.7240000000000002</v>
      </c>
      <c r="AF47" s="384">
        <v>4.0860000000000003</v>
      </c>
      <c r="AG47" s="385">
        <v>4.7949999999999999</v>
      </c>
      <c r="AH47" s="265">
        <v>0</v>
      </c>
      <c r="AI47" s="265">
        <v>0</v>
      </c>
      <c r="AJ47" s="394">
        <v>3.9449999999999998</v>
      </c>
      <c r="AK47" s="395">
        <v>4.1269999999999998</v>
      </c>
      <c r="AL47" s="265">
        <v>0</v>
      </c>
      <c r="AM47" s="403">
        <v>3.5350000000000001</v>
      </c>
      <c r="AN47" s="404">
        <v>3.7480000000000002</v>
      </c>
      <c r="AO47" s="405">
        <v>3.9089999999999998</v>
      </c>
      <c r="AP47" s="406">
        <v>4.3090000000000002</v>
      </c>
      <c r="AQ47" s="407">
        <v>4.5090000000000003</v>
      </c>
      <c r="AR47" s="265">
        <v>0</v>
      </c>
      <c r="AS47" s="265">
        <v>0</v>
      </c>
      <c r="AT47" s="413">
        <v>2.98</v>
      </c>
      <c r="AU47" s="413">
        <v>3.218</v>
      </c>
      <c r="AV47" s="413">
        <v>3.347</v>
      </c>
      <c r="AW47" s="414">
        <v>3.3740000000000001</v>
      </c>
      <c r="AX47" s="415">
        <v>3.4660000000000002</v>
      </c>
      <c r="AY47" s="415">
        <v>3.8449999999999998</v>
      </c>
      <c r="AZ47" s="416">
        <v>3.9180000000000001</v>
      </c>
      <c r="BA47" s="415">
        <v>4.6340000000000003</v>
      </c>
      <c r="BB47" s="265">
        <v>0</v>
      </c>
      <c r="BC47" s="265">
        <v>0</v>
      </c>
      <c r="BD47" s="265">
        <v>0</v>
      </c>
      <c r="BE47" s="420">
        <v>2.94</v>
      </c>
      <c r="BF47" s="419">
        <v>3.5300000000000002</v>
      </c>
      <c r="BG47" s="419">
        <v>4.1159999999999997</v>
      </c>
      <c r="BH47" s="419">
        <v>4.2370000000000001</v>
      </c>
      <c r="BI47" s="265">
        <v>0</v>
      </c>
      <c r="BJ47" s="265">
        <v>0</v>
      </c>
      <c r="BK47" s="423">
        <v>3.98</v>
      </c>
      <c r="BL47" s="424">
        <v>3.3239999999999998</v>
      </c>
      <c r="BM47" s="423">
        <v>3.7919999999999998</v>
      </c>
      <c r="BN47" s="423">
        <v>4.1879999999999997</v>
      </c>
      <c r="BO47" s="423">
        <v>4.3140000000000001</v>
      </c>
      <c r="BP47" s="423">
        <v>0</v>
      </c>
      <c r="BQ47" s="424">
        <v>4.8440000000000003</v>
      </c>
      <c r="BR47" s="265">
        <v>0</v>
      </c>
      <c r="BS47" s="427">
        <v>3.4670000000000001</v>
      </c>
      <c r="BT47" s="428"/>
      <c r="BU47" s="428">
        <v>3.758</v>
      </c>
      <c r="BV47" s="428">
        <v>4.1710000000000003</v>
      </c>
    </row>
    <row r="48" spans="1:74" x14ac:dyDescent="0.25">
      <c r="A48" s="62">
        <v>42426</v>
      </c>
      <c r="B48" s="263">
        <v>0</v>
      </c>
      <c r="C48" s="263">
        <v>0</v>
      </c>
      <c r="D48" s="264">
        <v>0</v>
      </c>
      <c r="E48" s="350">
        <v>2.2519999999999998</v>
      </c>
      <c r="F48" s="351">
        <v>2.3239999999999998</v>
      </c>
      <c r="G48" s="352">
        <v>2.4279999999999999</v>
      </c>
      <c r="H48" s="353">
        <v>2.5009999999999999</v>
      </c>
      <c r="I48" s="354">
        <v>2.6459999999999999</v>
      </c>
      <c r="J48" s="354">
        <v>0</v>
      </c>
      <c r="K48" s="354">
        <v>2.9820000000000002</v>
      </c>
      <c r="L48" s="354">
        <v>3.2949999999999999</v>
      </c>
      <c r="M48" s="248"/>
      <c r="N48" s="248"/>
      <c r="O48" s="67">
        <f t="shared" si="1"/>
        <v>42426</v>
      </c>
      <c r="P48" s="265">
        <v>0</v>
      </c>
      <c r="Q48" s="358">
        <v>3.3</v>
      </c>
      <c r="R48" s="367">
        <v>3.0649999999999999</v>
      </c>
      <c r="S48" s="358">
        <v>3.1219999999999999</v>
      </c>
      <c r="T48" s="367">
        <v>3.512</v>
      </c>
      <c r="U48" s="360">
        <v>3.835</v>
      </c>
      <c r="V48" s="361">
        <v>4.1029999999999998</v>
      </c>
      <c r="W48" s="368">
        <v>3.484</v>
      </c>
      <c r="X48" s="369">
        <v>3.3919999999999999</v>
      </c>
      <c r="Y48" s="370">
        <v>3.9580000000000002</v>
      </c>
      <c r="Z48" s="371">
        <v>4.1479999999999997</v>
      </c>
      <c r="AA48" s="371"/>
      <c r="AB48" s="372">
        <v>4.7</v>
      </c>
      <c r="AC48" s="265">
        <v>0</v>
      </c>
      <c r="AD48" s="382">
        <v>3.3260000000000001</v>
      </c>
      <c r="AE48" s="383">
        <v>3.7199999999999998</v>
      </c>
      <c r="AF48" s="384">
        <v>4.0780000000000003</v>
      </c>
      <c r="AG48" s="385">
        <v>4.7750000000000004</v>
      </c>
      <c r="AH48" s="265">
        <v>0</v>
      </c>
      <c r="AI48" s="265">
        <v>0</v>
      </c>
      <c r="AJ48" s="394">
        <v>3.9370000000000003</v>
      </c>
      <c r="AK48" s="395">
        <v>4.1130000000000004</v>
      </c>
      <c r="AL48" s="265">
        <v>0</v>
      </c>
      <c r="AM48" s="403">
        <v>3.5350000000000001</v>
      </c>
      <c r="AN48" s="404">
        <v>3.742</v>
      </c>
      <c r="AO48" s="405">
        <v>3.9020000000000001</v>
      </c>
      <c r="AP48" s="406">
        <v>4.3</v>
      </c>
      <c r="AQ48" s="407">
        <v>4.4930000000000003</v>
      </c>
      <c r="AR48" s="265">
        <v>0</v>
      </c>
      <c r="AS48" s="265">
        <v>0</v>
      </c>
      <c r="AT48" s="413">
        <v>2.9820000000000002</v>
      </c>
      <c r="AU48" s="413">
        <v>3.214</v>
      </c>
      <c r="AV48" s="413">
        <v>3.3340000000000001</v>
      </c>
      <c r="AW48" s="414">
        <v>3.367</v>
      </c>
      <c r="AX48" s="415">
        <v>3.4569999999999999</v>
      </c>
      <c r="AY48" s="415">
        <v>3.827</v>
      </c>
      <c r="AZ48" s="416">
        <v>3.899</v>
      </c>
      <c r="BA48" s="415">
        <v>4.6230000000000002</v>
      </c>
      <c r="BB48" s="265">
        <v>0</v>
      </c>
      <c r="BC48" s="265">
        <v>0</v>
      </c>
      <c r="BD48" s="265">
        <v>0</v>
      </c>
      <c r="BE48" s="420">
        <v>2.9580000000000002</v>
      </c>
      <c r="BF48" s="419">
        <v>3.52</v>
      </c>
      <c r="BG48" s="419">
        <v>4.0970000000000004</v>
      </c>
      <c r="BH48" s="419">
        <v>4.2190000000000003</v>
      </c>
      <c r="BI48" s="265">
        <v>0</v>
      </c>
      <c r="BJ48" s="265">
        <v>0</v>
      </c>
      <c r="BK48" s="423">
        <v>3</v>
      </c>
      <c r="BL48" s="424">
        <v>3.3220000000000001</v>
      </c>
      <c r="BM48" s="423">
        <v>3.7850000000000001</v>
      </c>
      <c r="BN48" s="423">
        <v>4.1609999999999996</v>
      </c>
      <c r="BO48" s="423">
        <v>4.2939999999999996</v>
      </c>
      <c r="BP48" s="423">
        <v>0</v>
      </c>
      <c r="BQ48" s="424">
        <v>4.8220000000000001</v>
      </c>
      <c r="BR48" s="265">
        <v>0</v>
      </c>
      <c r="BS48" s="427">
        <v>3.46</v>
      </c>
      <c r="BT48" s="428"/>
      <c r="BU48" s="428">
        <v>3.7509999999999999</v>
      </c>
      <c r="BV48" s="428">
        <v>4.1550000000000002</v>
      </c>
    </row>
    <row r="49" spans="1:74" x14ac:dyDescent="0.25">
      <c r="A49" s="62">
        <v>42429</v>
      </c>
      <c r="B49" s="263">
        <v>0</v>
      </c>
      <c r="C49" s="263">
        <v>0</v>
      </c>
      <c r="D49" s="264">
        <v>0</v>
      </c>
      <c r="E49" s="350">
        <v>2.2189999999999999</v>
      </c>
      <c r="F49" s="351">
        <v>2.2949999999999999</v>
      </c>
      <c r="G49" s="352">
        <v>2.4020000000000001</v>
      </c>
      <c r="H49" s="353">
        <v>2.4779999999999998</v>
      </c>
      <c r="I49" s="354">
        <v>2.625</v>
      </c>
      <c r="J49" s="354">
        <v>0</v>
      </c>
      <c r="K49" s="354">
        <v>2.9779999999999998</v>
      </c>
      <c r="L49" s="354">
        <v>3.2829999999999999</v>
      </c>
      <c r="M49" s="248"/>
      <c r="N49" s="248"/>
      <c r="O49" s="67">
        <f t="shared" si="1"/>
        <v>42429</v>
      </c>
      <c r="P49" s="265">
        <v>0</v>
      </c>
      <c r="Q49" s="358">
        <v>3.2789999999999999</v>
      </c>
      <c r="R49" s="367">
        <v>3.0369999999999999</v>
      </c>
      <c r="S49" s="358">
        <v>3.0960000000000001</v>
      </c>
      <c r="T49" s="367">
        <v>3.4990000000000001</v>
      </c>
      <c r="U49" s="360">
        <v>3.823</v>
      </c>
      <c r="V49" s="361">
        <v>4.093</v>
      </c>
      <c r="W49" s="368">
        <v>3.5179999999999998</v>
      </c>
      <c r="X49" s="369">
        <v>3.3650000000000002</v>
      </c>
      <c r="Y49" s="370">
        <v>3.9420000000000002</v>
      </c>
      <c r="Z49" s="371">
        <v>4.1319999999999997</v>
      </c>
      <c r="AA49" s="371"/>
      <c r="AB49" s="372">
        <v>4.6929999999999996</v>
      </c>
      <c r="AC49" s="265">
        <v>0</v>
      </c>
      <c r="AD49" s="382">
        <v>3.3079999999999998</v>
      </c>
      <c r="AE49" s="383">
        <v>3.6970000000000001</v>
      </c>
      <c r="AF49" s="384">
        <v>4.0609999999999999</v>
      </c>
      <c r="AG49" s="385">
        <v>4.7679999999999998</v>
      </c>
      <c r="AH49" s="265">
        <v>0</v>
      </c>
      <c r="AI49" s="265">
        <v>0</v>
      </c>
      <c r="AJ49" s="394">
        <v>3.927</v>
      </c>
      <c r="AK49" s="395">
        <v>4.101</v>
      </c>
      <c r="AL49" s="265">
        <v>0</v>
      </c>
      <c r="AM49" s="403">
        <v>3.512</v>
      </c>
      <c r="AN49" s="404">
        <v>3.7199999999999998</v>
      </c>
      <c r="AO49" s="405">
        <v>3.88</v>
      </c>
      <c r="AP49" s="406">
        <v>4.2839999999999998</v>
      </c>
      <c r="AQ49" s="407">
        <v>4.484</v>
      </c>
      <c r="AR49" s="265">
        <v>0</v>
      </c>
      <c r="AS49" s="265">
        <v>0</v>
      </c>
      <c r="AT49" s="413">
        <v>2.9630000000000001</v>
      </c>
      <c r="AU49" s="413">
        <v>3.1909999999999998</v>
      </c>
      <c r="AV49" s="413">
        <v>3.3340000000000001</v>
      </c>
      <c r="AW49" s="414">
        <v>3.3490000000000002</v>
      </c>
      <c r="AX49" s="415">
        <v>3.431</v>
      </c>
      <c r="AY49" s="415">
        <v>3.8330000000000002</v>
      </c>
      <c r="AZ49" s="416">
        <v>3.8929999999999998</v>
      </c>
      <c r="BA49" s="415">
        <v>4.6210000000000004</v>
      </c>
      <c r="BB49" s="265">
        <v>0</v>
      </c>
      <c r="BC49" s="265">
        <v>0</v>
      </c>
      <c r="BD49" s="265">
        <v>0</v>
      </c>
      <c r="BE49" s="420">
        <v>2.9390000000000001</v>
      </c>
      <c r="BF49" s="419">
        <v>3.5049999999999999</v>
      </c>
      <c r="BG49" s="419">
        <v>4.09</v>
      </c>
      <c r="BH49" s="419">
        <v>4.2309999999999999</v>
      </c>
      <c r="BI49" s="265">
        <v>0</v>
      </c>
      <c r="BJ49" s="265">
        <v>0</v>
      </c>
      <c r="BK49" s="423">
        <v>2.984</v>
      </c>
      <c r="BL49" s="424">
        <v>3.2989999999999999</v>
      </c>
      <c r="BM49" s="423">
        <v>3.7770000000000001</v>
      </c>
      <c r="BN49" s="423">
        <v>4.1589999999999998</v>
      </c>
      <c r="BO49" s="423">
        <v>4.298</v>
      </c>
      <c r="BP49" s="423">
        <v>0</v>
      </c>
      <c r="BQ49" s="424">
        <v>4.8179999999999996</v>
      </c>
      <c r="BR49" s="265">
        <v>0</v>
      </c>
      <c r="BS49" s="427">
        <v>3.4129999999999998</v>
      </c>
      <c r="BT49" s="428"/>
      <c r="BU49" s="428">
        <v>3.7320000000000002</v>
      </c>
      <c r="BV49" s="428">
        <v>4.1449999999999996</v>
      </c>
    </row>
    <row r="50" spans="1:74" x14ac:dyDescent="0.25">
      <c r="A50" s="62">
        <v>42430</v>
      </c>
      <c r="B50" s="263">
        <v>0</v>
      </c>
      <c r="C50" s="263">
        <v>0</v>
      </c>
      <c r="D50" s="264">
        <v>0</v>
      </c>
      <c r="E50" s="350">
        <v>2.25</v>
      </c>
      <c r="F50" s="351">
        <v>2.3159999999999998</v>
      </c>
      <c r="G50" s="352">
        <v>2.4220000000000002</v>
      </c>
      <c r="H50" s="353">
        <v>2.5070000000000001</v>
      </c>
      <c r="I50" s="354">
        <v>2.6659999999999999</v>
      </c>
      <c r="J50" s="354">
        <v>0</v>
      </c>
      <c r="K50" s="354">
        <v>3.028</v>
      </c>
      <c r="L50" s="354">
        <v>3.3319999999999999</v>
      </c>
      <c r="M50" s="248"/>
      <c r="N50" s="248"/>
      <c r="O50" s="67">
        <f t="shared" si="1"/>
        <v>42430</v>
      </c>
      <c r="P50" s="265">
        <v>0</v>
      </c>
      <c r="Q50" s="358">
        <v>3.2669999999999999</v>
      </c>
      <c r="R50" s="367">
        <v>3.0619999999999998</v>
      </c>
      <c r="S50" s="358">
        <v>3.1219999999999999</v>
      </c>
      <c r="T50" s="367">
        <v>3.5259999999999998</v>
      </c>
      <c r="U50" s="360">
        <v>3.8959999999999999</v>
      </c>
      <c r="V50" s="361">
        <v>4.1219999999999999</v>
      </c>
      <c r="W50" s="368">
        <v>3.5640000000000001</v>
      </c>
      <c r="X50" s="369">
        <v>3.431</v>
      </c>
      <c r="Y50" s="370">
        <v>3.972</v>
      </c>
      <c r="Z50" s="371">
        <v>4.1619999999999999</v>
      </c>
      <c r="AA50" s="371"/>
      <c r="AB50" s="372">
        <v>4.7549999999999999</v>
      </c>
      <c r="AC50" s="265">
        <v>0</v>
      </c>
      <c r="AD50" s="382">
        <v>3.3170000000000002</v>
      </c>
      <c r="AE50" s="383">
        <v>3.7240000000000002</v>
      </c>
      <c r="AF50" s="384">
        <v>4.0919999999999996</v>
      </c>
      <c r="AG50" s="385">
        <v>4.8029999999999999</v>
      </c>
      <c r="AH50" s="265">
        <v>0</v>
      </c>
      <c r="AI50" s="265">
        <v>0</v>
      </c>
      <c r="AJ50" s="394">
        <v>3.9350000000000001</v>
      </c>
      <c r="AK50" s="395">
        <v>4.133</v>
      </c>
      <c r="AL50" s="265">
        <v>0</v>
      </c>
      <c r="AM50" s="403">
        <v>3.524</v>
      </c>
      <c r="AN50" s="404">
        <v>3.7509999999999999</v>
      </c>
      <c r="AO50" s="405">
        <v>3.927</v>
      </c>
      <c r="AP50" s="406">
        <v>4.3140000000000001</v>
      </c>
      <c r="AQ50" s="407">
        <v>4.5170000000000003</v>
      </c>
      <c r="AR50" s="265">
        <v>0</v>
      </c>
      <c r="AS50" s="265">
        <v>0</v>
      </c>
      <c r="AT50" s="413">
        <v>2.976</v>
      </c>
      <c r="AU50" s="413">
        <v>3.2269999999999999</v>
      </c>
      <c r="AV50" s="413">
        <v>3.3410000000000002</v>
      </c>
      <c r="AW50" s="414">
        <v>3.395</v>
      </c>
      <c r="AX50" s="415">
        <v>3.51</v>
      </c>
      <c r="AY50" s="415">
        <v>3.8660000000000001</v>
      </c>
      <c r="AZ50" s="416">
        <v>3.9660000000000002</v>
      </c>
      <c r="BA50" s="415">
        <v>4.6580000000000004</v>
      </c>
      <c r="BB50" s="265">
        <v>0</v>
      </c>
      <c r="BC50" s="265">
        <v>0</v>
      </c>
      <c r="BD50" s="265">
        <v>0</v>
      </c>
      <c r="BE50" s="420">
        <v>3.1019999999999999</v>
      </c>
      <c r="BF50" s="419">
        <v>3.5339999999999998</v>
      </c>
      <c r="BG50" s="419">
        <v>4.1239999999999997</v>
      </c>
      <c r="BH50" s="419">
        <v>4.266</v>
      </c>
      <c r="BI50" s="265">
        <v>0</v>
      </c>
      <c r="BJ50" s="265">
        <v>0</v>
      </c>
      <c r="BK50" s="423">
        <v>6.85</v>
      </c>
      <c r="BL50" s="424">
        <v>3.32</v>
      </c>
      <c r="BM50" s="423">
        <v>3.8079999999999998</v>
      </c>
      <c r="BN50" s="423">
        <v>4.1929999999999996</v>
      </c>
      <c r="BO50" s="423">
        <v>4.3330000000000002</v>
      </c>
      <c r="BP50" s="423">
        <v>0</v>
      </c>
      <c r="BQ50" s="424">
        <v>4.8540000000000001</v>
      </c>
      <c r="BR50" s="265">
        <v>0</v>
      </c>
      <c r="BS50" s="427">
        <v>3.423</v>
      </c>
      <c r="BT50" s="428"/>
      <c r="BU50" s="428">
        <v>3.7610000000000001</v>
      </c>
      <c r="BV50" s="428">
        <v>4.1779999999999999</v>
      </c>
    </row>
    <row r="51" spans="1:74" x14ac:dyDescent="0.25">
      <c r="A51" s="62">
        <v>42431</v>
      </c>
      <c r="B51" s="263">
        <v>0</v>
      </c>
      <c r="C51" s="263">
        <v>0</v>
      </c>
      <c r="D51" s="264">
        <v>0</v>
      </c>
      <c r="E51" s="350">
        <v>2.2480000000000002</v>
      </c>
      <c r="F51" s="351">
        <v>2.319</v>
      </c>
      <c r="G51" s="352">
        <v>2.4220000000000002</v>
      </c>
      <c r="H51" s="353">
        <v>2.5089999999999999</v>
      </c>
      <c r="I51" s="354">
        <v>2.7</v>
      </c>
      <c r="J51" s="354">
        <v>0</v>
      </c>
      <c r="K51" s="354">
        <v>3.0569999999999999</v>
      </c>
      <c r="L51" s="354">
        <v>3.38</v>
      </c>
      <c r="M51" s="248"/>
      <c r="N51" s="248"/>
      <c r="O51" s="67">
        <f t="shared" si="1"/>
        <v>42431</v>
      </c>
      <c r="P51" s="265">
        <v>0</v>
      </c>
      <c r="Q51" s="358">
        <v>3.3</v>
      </c>
      <c r="R51" s="367">
        <v>3.12</v>
      </c>
      <c r="S51" s="358">
        <v>3.1480000000000001</v>
      </c>
      <c r="T51" s="367">
        <v>3.5470000000000002</v>
      </c>
      <c r="U51" s="360">
        <v>3.9239999999999999</v>
      </c>
      <c r="V51" s="361">
        <v>4.1550000000000002</v>
      </c>
      <c r="W51" s="368">
        <v>4.2720000000000002</v>
      </c>
      <c r="X51" s="369">
        <v>3.4620000000000002</v>
      </c>
      <c r="Y51" s="370">
        <v>4.0090000000000003</v>
      </c>
      <c r="Z51" s="371">
        <v>4.1859999999999999</v>
      </c>
      <c r="AA51" s="371"/>
      <c r="AB51" s="372">
        <v>4.7940000000000005</v>
      </c>
      <c r="AC51" s="265">
        <v>0</v>
      </c>
      <c r="AD51" s="382">
        <v>3.3460000000000001</v>
      </c>
      <c r="AE51" s="383">
        <v>3.7450000000000001</v>
      </c>
      <c r="AF51" s="384">
        <v>4.1139999999999999</v>
      </c>
      <c r="AG51" s="385">
        <v>4.84</v>
      </c>
      <c r="AH51" s="265">
        <v>0</v>
      </c>
      <c r="AI51" s="265">
        <v>0</v>
      </c>
      <c r="AJ51" s="394">
        <v>3.9569999999999999</v>
      </c>
      <c r="AK51" s="395">
        <v>4.1639999999999997</v>
      </c>
      <c r="AL51" s="265">
        <v>0</v>
      </c>
      <c r="AM51" s="403">
        <v>3.5460000000000003</v>
      </c>
      <c r="AN51" s="404">
        <v>3.754</v>
      </c>
      <c r="AO51" s="405">
        <v>3.9459999999999997</v>
      </c>
      <c r="AP51" s="406">
        <v>4.3380000000000001</v>
      </c>
      <c r="AQ51" s="407">
        <v>4.5440000000000005</v>
      </c>
      <c r="AR51" s="265">
        <v>0</v>
      </c>
      <c r="AS51" s="265">
        <v>0</v>
      </c>
      <c r="AT51" s="413">
        <v>3</v>
      </c>
      <c r="AU51" s="413">
        <v>3.2439999999999998</v>
      </c>
      <c r="AV51" s="413">
        <v>3.36</v>
      </c>
      <c r="AW51" s="414">
        <v>3.4169999999999998</v>
      </c>
      <c r="AX51" s="415">
        <v>3.532</v>
      </c>
      <c r="AY51" s="415">
        <v>3.899</v>
      </c>
      <c r="AZ51" s="416">
        <v>4.0030000000000001</v>
      </c>
      <c r="BA51" s="415">
        <v>4.702</v>
      </c>
      <c r="BB51" s="265">
        <v>0</v>
      </c>
      <c r="BC51" s="265">
        <v>0</v>
      </c>
      <c r="BD51" s="265">
        <v>0</v>
      </c>
      <c r="BE51" s="420">
        <v>2.9430000000000001</v>
      </c>
      <c r="BF51" s="419">
        <v>3.5789999999999997</v>
      </c>
      <c r="BG51" s="419">
        <v>4.173</v>
      </c>
      <c r="BH51" s="419">
        <v>4.3019999999999996</v>
      </c>
      <c r="BI51" s="265">
        <v>0</v>
      </c>
      <c r="BJ51" s="265">
        <v>0</v>
      </c>
      <c r="BK51" s="423">
        <v>6.85</v>
      </c>
      <c r="BL51" s="424">
        <v>3.3290000000000002</v>
      </c>
      <c r="BM51" s="423">
        <v>3.8369999999999997</v>
      </c>
      <c r="BN51" s="423">
        <v>4.2220000000000004</v>
      </c>
      <c r="BO51" s="423">
        <v>4.3639999999999999</v>
      </c>
      <c r="BP51" s="423">
        <v>0</v>
      </c>
      <c r="BQ51" s="424">
        <v>4.8959999999999999</v>
      </c>
      <c r="BR51" s="265">
        <v>0</v>
      </c>
      <c r="BS51" s="427">
        <v>3.444</v>
      </c>
      <c r="BT51" s="428"/>
      <c r="BU51" s="428">
        <v>3.7829999999999999</v>
      </c>
      <c r="BV51" s="428">
        <v>4.2080000000000002</v>
      </c>
    </row>
    <row r="52" spans="1:74" x14ac:dyDescent="0.25">
      <c r="A52" s="62">
        <v>42432</v>
      </c>
      <c r="B52" s="263">
        <v>0</v>
      </c>
      <c r="C52" s="263">
        <v>0</v>
      </c>
      <c r="D52" s="264">
        <v>0</v>
      </c>
      <c r="E52" s="350">
        <v>2.2400000000000002</v>
      </c>
      <c r="F52" s="351">
        <v>2.31</v>
      </c>
      <c r="G52" s="352">
        <v>2.4169999999999998</v>
      </c>
      <c r="H52" s="353">
        <v>2.5</v>
      </c>
      <c r="I52" s="354">
        <v>2.6879999999999997</v>
      </c>
      <c r="J52" s="354">
        <v>0</v>
      </c>
      <c r="K52" s="354">
        <v>3.0710000000000002</v>
      </c>
      <c r="L52" s="354">
        <v>3.3820000000000001</v>
      </c>
      <c r="M52" s="248"/>
      <c r="N52" s="248"/>
      <c r="O52" s="67">
        <f t="shared" si="1"/>
        <v>42432</v>
      </c>
      <c r="P52" s="265">
        <v>0</v>
      </c>
      <c r="Q52" s="358">
        <v>3.3</v>
      </c>
      <c r="R52" s="367">
        <v>3.09</v>
      </c>
      <c r="S52" s="358">
        <v>3.1189999999999998</v>
      </c>
      <c r="T52" s="367">
        <v>3.5179999999999998</v>
      </c>
      <c r="U52" s="360">
        <v>3.9060000000000001</v>
      </c>
      <c r="V52" s="361">
        <v>4.141</v>
      </c>
      <c r="W52" s="368">
        <v>4.266</v>
      </c>
      <c r="X52" s="369">
        <v>3.4449999999999998</v>
      </c>
      <c r="Y52" s="370">
        <v>3.9849999999999999</v>
      </c>
      <c r="Z52" s="371">
        <v>4.1609999999999996</v>
      </c>
      <c r="AA52" s="371"/>
      <c r="AB52" s="372">
        <v>4.7690000000000001</v>
      </c>
      <c r="AC52" s="265">
        <v>0</v>
      </c>
      <c r="AD52" s="382">
        <v>3.33</v>
      </c>
      <c r="AE52" s="383">
        <v>3.7279999999999998</v>
      </c>
      <c r="AF52" s="384">
        <v>4.0860000000000003</v>
      </c>
      <c r="AG52" s="385">
        <v>4.8159999999999998</v>
      </c>
      <c r="AH52" s="265">
        <v>0</v>
      </c>
      <c r="AI52" s="265">
        <v>0</v>
      </c>
      <c r="AJ52" s="394">
        <v>3.9340000000000002</v>
      </c>
      <c r="AK52" s="395">
        <v>4.1399999999999997</v>
      </c>
      <c r="AL52" s="265">
        <v>0</v>
      </c>
      <c r="AM52" s="403">
        <v>3.5259999999999998</v>
      </c>
      <c r="AN52" s="404">
        <v>3.7349999999999999</v>
      </c>
      <c r="AO52" s="405">
        <v>3.9239999999999999</v>
      </c>
      <c r="AP52" s="406">
        <v>4.2990000000000004</v>
      </c>
      <c r="AQ52" s="407">
        <v>4.5209999999999999</v>
      </c>
      <c r="AR52" s="265">
        <v>0</v>
      </c>
      <c r="AS52" s="265">
        <v>0</v>
      </c>
      <c r="AT52" s="413">
        <v>2.9750000000000001</v>
      </c>
      <c r="AU52" s="413">
        <v>3.2250000000000001</v>
      </c>
      <c r="AV52" s="413">
        <v>3.3359999999999999</v>
      </c>
      <c r="AW52" s="414">
        <v>3.3929999999999998</v>
      </c>
      <c r="AX52" s="415">
        <v>3.508</v>
      </c>
      <c r="AY52" s="415">
        <v>3.875</v>
      </c>
      <c r="AZ52" s="416">
        <v>3.9779999999999998</v>
      </c>
      <c r="BA52" s="415">
        <v>4.6840000000000002</v>
      </c>
      <c r="BB52" s="265">
        <v>0</v>
      </c>
      <c r="BC52" s="265">
        <v>0</v>
      </c>
      <c r="BD52" s="265">
        <v>0</v>
      </c>
      <c r="BE52" s="420">
        <v>2.9370000000000003</v>
      </c>
      <c r="BF52" s="419">
        <v>3.5529999999999999</v>
      </c>
      <c r="BG52" s="419">
        <v>4.1429999999999998</v>
      </c>
      <c r="BH52" s="419">
        <v>4.2759999999999998</v>
      </c>
      <c r="BI52" s="265">
        <v>0</v>
      </c>
      <c r="BJ52" s="265">
        <v>0</v>
      </c>
      <c r="BK52" s="423">
        <v>6.85</v>
      </c>
      <c r="BL52" s="424">
        <v>3.3170000000000002</v>
      </c>
      <c r="BM52" s="423">
        <v>3.8149999999999999</v>
      </c>
      <c r="BN52" s="423">
        <v>4.2130000000000001</v>
      </c>
      <c r="BO52" s="423">
        <v>4.3529999999999998</v>
      </c>
      <c r="BP52" s="423">
        <v>0</v>
      </c>
      <c r="BQ52" s="424">
        <v>4.8890000000000002</v>
      </c>
      <c r="BR52" s="265">
        <v>0</v>
      </c>
      <c r="BS52" s="427">
        <v>3.4279999999999999</v>
      </c>
      <c r="BT52" s="428"/>
      <c r="BU52" s="428">
        <v>3.758</v>
      </c>
      <c r="BV52" s="428">
        <v>4.1849999999999996</v>
      </c>
    </row>
    <row r="53" spans="1:74" x14ac:dyDescent="0.25">
      <c r="A53" s="62">
        <v>42433</v>
      </c>
      <c r="B53" s="263">
        <v>0</v>
      </c>
      <c r="C53" s="263">
        <v>0</v>
      </c>
      <c r="D53" s="264">
        <v>0</v>
      </c>
      <c r="E53" s="350">
        <v>2.2469999999999999</v>
      </c>
      <c r="F53" s="351">
        <v>2.3210000000000002</v>
      </c>
      <c r="G53" s="352">
        <v>2.4159999999999999</v>
      </c>
      <c r="H53" s="353">
        <v>2.5070000000000001</v>
      </c>
      <c r="I53" s="354">
        <v>2.706</v>
      </c>
      <c r="J53" s="354">
        <v>0</v>
      </c>
      <c r="K53" s="354">
        <v>3.0710000000000002</v>
      </c>
      <c r="L53" s="354">
        <v>3.3810000000000002</v>
      </c>
      <c r="M53" s="248"/>
      <c r="N53" s="248"/>
      <c r="O53" s="67">
        <f t="shared" si="1"/>
        <v>42433</v>
      </c>
      <c r="P53" s="265">
        <v>0</v>
      </c>
      <c r="Q53" s="358">
        <v>3.2879999999999998</v>
      </c>
      <c r="R53" s="367">
        <v>3.089</v>
      </c>
      <c r="S53" s="358">
        <v>3.1259999999999999</v>
      </c>
      <c r="T53" s="367">
        <v>3.536</v>
      </c>
      <c r="U53" s="360">
        <v>3.8860000000000001</v>
      </c>
      <c r="V53" s="361">
        <v>4.1589999999999998</v>
      </c>
      <c r="W53" s="368">
        <v>3.746</v>
      </c>
      <c r="X53" s="369">
        <v>3.3860000000000001</v>
      </c>
      <c r="Y53" s="370">
        <v>4.0019999999999998</v>
      </c>
      <c r="Z53" s="371">
        <v>4.1779999999999999</v>
      </c>
      <c r="AA53" s="371"/>
      <c r="AB53" s="372">
        <v>4.7869999999999999</v>
      </c>
      <c r="AC53" s="265">
        <v>0</v>
      </c>
      <c r="AD53" s="382">
        <v>3.3180000000000001</v>
      </c>
      <c r="AE53" s="383">
        <v>3.7439999999999998</v>
      </c>
      <c r="AF53" s="384">
        <v>4.1040000000000001</v>
      </c>
      <c r="AG53" s="385">
        <v>4.8339999999999996</v>
      </c>
      <c r="AH53" s="265">
        <v>0</v>
      </c>
      <c r="AI53" s="265">
        <v>0</v>
      </c>
      <c r="AJ53" s="394">
        <v>3.952</v>
      </c>
      <c r="AK53" s="395">
        <v>4.1580000000000004</v>
      </c>
      <c r="AL53" s="265">
        <v>0</v>
      </c>
      <c r="AM53" s="403">
        <v>3.528</v>
      </c>
      <c r="AN53" s="404">
        <v>3.75</v>
      </c>
      <c r="AO53" s="405">
        <v>3.94</v>
      </c>
      <c r="AP53" s="406">
        <v>4.3129999999999997</v>
      </c>
      <c r="AQ53" s="407">
        <v>4.5389999999999997</v>
      </c>
      <c r="AR53" s="265">
        <v>0</v>
      </c>
      <c r="AS53" s="265">
        <v>0</v>
      </c>
      <c r="AT53" s="413">
        <v>2.976</v>
      </c>
      <c r="AU53" s="413">
        <v>3.24</v>
      </c>
      <c r="AV53" s="413">
        <v>3.3529999999999998</v>
      </c>
      <c r="AW53" s="414">
        <v>3.4079999999999999</v>
      </c>
      <c r="AX53" s="415">
        <v>3.5249999999999999</v>
      </c>
      <c r="AY53" s="415">
        <v>3.8919999999999999</v>
      </c>
      <c r="AZ53" s="416">
        <v>3.996</v>
      </c>
      <c r="BA53" s="415">
        <v>4.7050000000000001</v>
      </c>
      <c r="BB53" s="265">
        <v>0</v>
      </c>
      <c r="BC53" s="265">
        <v>0</v>
      </c>
      <c r="BD53" s="265">
        <v>0</v>
      </c>
      <c r="BE53" s="420">
        <v>2.968</v>
      </c>
      <c r="BF53" s="419">
        <v>3.5720000000000001</v>
      </c>
      <c r="BG53" s="419">
        <v>4.1639999999999997</v>
      </c>
      <c r="BH53" s="419">
        <v>4.298</v>
      </c>
      <c r="BI53" s="265">
        <v>0</v>
      </c>
      <c r="BJ53" s="265">
        <v>0</v>
      </c>
      <c r="BK53" s="423">
        <v>0</v>
      </c>
      <c r="BL53" s="424">
        <v>3.3279999999999998</v>
      </c>
      <c r="BM53" s="423">
        <v>3.831</v>
      </c>
      <c r="BN53" s="423">
        <v>4.2519999999999998</v>
      </c>
      <c r="BO53" s="423">
        <v>4.3689999999999998</v>
      </c>
      <c r="BP53" s="423">
        <v>0</v>
      </c>
      <c r="BQ53" s="424">
        <v>4.9089999999999998</v>
      </c>
      <c r="BR53" s="265">
        <v>0</v>
      </c>
      <c r="BS53" s="427">
        <v>3.427</v>
      </c>
      <c r="BT53" s="428"/>
      <c r="BU53" s="428">
        <v>3.7749999999999999</v>
      </c>
      <c r="BV53" s="428">
        <v>4.202</v>
      </c>
    </row>
    <row r="54" spans="1:74" x14ac:dyDescent="0.25">
      <c r="A54" s="62">
        <v>42436</v>
      </c>
      <c r="B54" s="263">
        <v>0</v>
      </c>
      <c r="C54" s="263">
        <v>0</v>
      </c>
      <c r="D54" s="264">
        <v>0</v>
      </c>
      <c r="E54" s="350">
        <v>2.2610000000000001</v>
      </c>
      <c r="F54" s="351">
        <v>2.3410000000000002</v>
      </c>
      <c r="G54" s="352">
        <v>2.44</v>
      </c>
      <c r="H54" s="353">
        <v>2.5270000000000001</v>
      </c>
      <c r="I54" s="354">
        <v>2.73</v>
      </c>
      <c r="J54" s="354">
        <v>0</v>
      </c>
      <c r="K54" s="354">
        <v>3.0979999999999999</v>
      </c>
      <c r="L54" s="354">
        <v>3.407</v>
      </c>
      <c r="M54" s="248"/>
      <c r="N54" s="248"/>
      <c r="O54" s="67">
        <f t="shared" si="1"/>
        <v>42436</v>
      </c>
      <c r="P54" s="265">
        <v>0</v>
      </c>
      <c r="Q54" s="358">
        <v>3.2930000000000001</v>
      </c>
      <c r="R54" s="367">
        <v>3.1059999999999999</v>
      </c>
      <c r="S54" s="358">
        <v>3.129</v>
      </c>
      <c r="T54" s="367">
        <v>3.5529999999999999</v>
      </c>
      <c r="U54" s="360">
        <v>3.8929999999999998</v>
      </c>
      <c r="V54" s="361">
        <v>4.173</v>
      </c>
      <c r="W54" s="368">
        <v>3.7109999999999999</v>
      </c>
      <c r="X54" s="369">
        <v>3.3460000000000001</v>
      </c>
      <c r="Y54" s="370">
        <v>3.9619999999999997</v>
      </c>
      <c r="Z54" s="371">
        <v>4.0730000000000004</v>
      </c>
      <c r="AA54" s="371"/>
      <c r="AB54" s="372">
        <v>4.82</v>
      </c>
      <c r="AC54" s="265">
        <v>0</v>
      </c>
      <c r="AD54" s="382">
        <v>3.3050000000000002</v>
      </c>
      <c r="AE54" s="383">
        <v>3.7229999999999999</v>
      </c>
      <c r="AF54" s="384">
        <v>3.9820000000000002</v>
      </c>
      <c r="AG54" s="385">
        <v>4.7670000000000003</v>
      </c>
      <c r="AH54" s="265">
        <v>0</v>
      </c>
      <c r="AI54" s="265">
        <v>0</v>
      </c>
      <c r="AJ54" s="394">
        <v>3.9130000000000003</v>
      </c>
      <c r="AK54" s="395">
        <v>4.1829999999999998</v>
      </c>
      <c r="AL54" s="265">
        <v>0</v>
      </c>
      <c r="AM54" s="403">
        <v>3.476</v>
      </c>
      <c r="AN54" s="404">
        <v>3.7349999999999999</v>
      </c>
      <c r="AO54" s="405">
        <v>3.9590000000000001</v>
      </c>
      <c r="AP54" s="406">
        <v>4.3250000000000002</v>
      </c>
      <c r="AQ54" s="407">
        <v>4.5510000000000002</v>
      </c>
      <c r="AR54" s="265">
        <v>0</v>
      </c>
      <c r="AS54" s="265">
        <v>0</v>
      </c>
      <c r="AT54" s="413">
        <v>2.9889999999999999</v>
      </c>
      <c r="AU54" s="413">
        <v>3.2509999999999999</v>
      </c>
      <c r="AV54" s="413">
        <v>3.35</v>
      </c>
      <c r="AW54" s="414">
        <v>3.4129999999999998</v>
      </c>
      <c r="AX54" s="415">
        <v>3.5230000000000001</v>
      </c>
      <c r="AY54" s="415">
        <v>3.907</v>
      </c>
      <c r="AZ54" s="416">
        <v>4.0119999999999996</v>
      </c>
      <c r="BA54" s="415">
        <v>4.7190000000000003</v>
      </c>
      <c r="BB54" s="265">
        <v>0</v>
      </c>
      <c r="BC54" s="265">
        <v>0</v>
      </c>
      <c r="BD54" s="265">
        <v>0</v>
      </c>
      <c r="BE54" s="420">
        <v>2.9750000000000001</v>
      </c>
      <c r="BF54" s="419">
        <v>3.589</v>
      </c>
      <c r="BG54" s="419">
        <v>4.181</v>
      </c>
      <c r="BH54" s="419">
        <v>4.3070000000000004</v>
      </c>
      <c r="BI54" s="265">
        <v>0</v>
      </c>
      <c r="BJ54" s="265">
        <v>0</v>
      </c>
      <c r="BK54" s="423">
        <v>0</v>
      </c>
      <c r="BL54" s="424">
        <v>3.331</v>
      </c>
      <c r="BM54" s="423">
        <v>3.8359999999999999</v>
      </c>
      <c r="BN54" s="423">
        <v>4.2699999999999996</v>
      </c>
      <c r="BO54" s="423">
        <v>4.3760000000000003</v>
      </c>
      <c r="BP54" s="423">
        <v>0</v>
      </c>
      <c r="BQ54" s="424">
        <v>4.8940000000000001</v>
      </c>
      <c r="BR54" s="265">
        <v>0</v>
      </c>
      <c r="BS54" s="427">
        <v>3.448</v>
      </c>
      <c r="BT54" s="428"/>
      <c r="BU54" s="428">
        <v>3.8040000000000003</v>
      </c>
      <c r="BV54" s="428">
        <v>4.2750000000000004</v>
      </c>
    </row>
    <row r="55" spans="1:74" x14ac:dyDescent="0.25">
      <c r="A55" s="62">
        <v>42437</v>
      </c>
      <c r="B55" s="263">
        <v>0</v>
      </c>
      <c r="C55" s="263">
        <v>0</v>
      </c>
      <c r="D55" s="264">
        <v>0</v>
      </c>
      <c r="E55" s="350">
        <v>2.2189999999999999</v>
      </c>
      <c r="F55" s="351">
        <v>2.2919999999999998</v>
      </c>
      <c r="G55" s="352">
        <v>2.39</v>
      </c>
      <c r="H55" s="353">
        <v>2.4740000000000002</v>
      </c>
      <c r="I55" s="354">
        <v>2.67</v>
      </c>
      <c r="J55" s="354">
        <v>0</v>
      </c>
      <c r="K55" s="354">
        <v>3.0310000000000001</v>
      </c>
      <c r="L55" s="354">
        <v>3.3439999999999999</v>
      </c>
      <c r="M55" s="248"/>
      <c r="N55" s="248"/>
      <c r="O55" s="67">
        <f t="shared" si="1"/>
        <v>42437</v>
      </c>
      <c r="P55" s="265">
        <v>0</v>
      </c>
      <c r="Q55" s="358">
        <v>3.2949999999999999</v>
      </c>
      <c r="R55" s="367">
        <v>3.077</v>
      </c>
      <c r="S55" s="358">
        <v>3.1110000000000002</v>
      </c>
      <c r="T55" s="367">
        <v>3.508</v>
      </c>
      <c r="U55" s="360">
        <v>3.84</v>
      </c>
      <c r="V55" s="361">
        <v>4.1150000000000002</v>
      </c>
      <c r="W55" s="368">
        <v>4.0880000000000001</v>
      </c>
      <c r="X55" s="369">
        <v>3.347</v>
      </c>
      <c r="Y55" s="370">
        <v>3.931</v>
      </c>
      <c r="Z55" s="371">
        <v>4.032</v>
      </c>
      <c r="AA55" s="371"/>
      <c r="AB55" s="372">
        <v>4.7560000000000002</v>
      </c>
      <c r="AC55" s="265">
        <v>0</v>
      </c>
      <c r="AD55" s="382">
        <v>3.3090000000000002</v>
      </c>
      <c r="AE55" s="383">
        <v>3.6859999999999999</v>
      </c>
      <c r="AF55" s="384">
        <v>3.9449999999999998</v>
      </c>
      <c r="AG55" s="385">
        <v>4.7149999999999999</v>
      </c>
      <c r="AH55" s="265">
        <v>0</v>
      </c>
      <c r="AI55" s="265">
        <v>0</v>
      </c>
      <c r="AJ55" s="394">
        <v>3.8660000000000001</v>
      </c>
      <c r="AK55" s="395">
        <v>4.1449999999999996</v>
      </c>
      <c r="AL55" s="265">
        <v>0</v>
      </c>
      <c r="AM55" s="403">
        <v>3.504</v>
      </c>
      <c r="AN55" s="404">
        <v>3.7050000000000001</v>
      </c>
      <c r="AO55" s="405">
        <v>3.9159999999999999</v>
      </c>
      <c r="AP55" s="406">
        <v>4.2839999999999998</v>
      </c>
      <c r="AQ55" s="407">
        <v>4.5010000000000003</v>
      </c>
      <c r="AR55" s="265">
        <v>0</v>
      </c>
      <c r="AS55" s="265">
        <v>0</v>
      </c>
      <c r="AT55" s="413">
        <v>2.98</v>
      </c>
      <c r="AU55" s="413">
        <v>3.2109999999999999</v>
      </c>
      <c r="AV55" s="413">
        <v>3.3119999999999998</v>
      </c>
      <c r="AW55" s="414">
        <v>3.371</v>
      </c>
      <c r="AX55" s="415">
        <v>3.4870000000000001</v>
      </c>
      <c r="AY55" s="415">
        <v>3.8490000000000002</v>
      </c>
      <c r="AZ55" s="416">
        <v>3.9510000000000001</v>
      </c>
      <c r="BA55" s="415">
        <v>4.649</v>
      </c>
      <c r="BB55" s="265">
        <v>0</v>
      </c>
      <c r="BC55" s="265">
        <v>0</v>
      </c>
      <c r="BD55" s="265">
        <v>0</v>
      </c>
      <c r="BE55" s="420">
        <v>3.3220000000000001</v>
      </c>
      <c r="BF55" s="419">
        <v>3.5390000000000001</v>
      </c>
      <c r="BG55" s="419">
        <v>4.1189999999999998</v>
      </c>
      <c r="BH55" s="419">
        <v>4.2469999999999999</v>
      </c>
      <c r="BI55" s="265">
        <v>0</v>
      </c>
      <c r="BJ55" s="265">
        <v>0</v>
      </c>
      <c r="BK55" s="423">
        <v>0</v>
      </c>
      <c r="BL55" s="424">
        <v>3.3119999999999998</v>
      </c>
      <c r="BM55" s="423">
        <v>3.8050000000000002</v>
      </c>
      <c r="BN55" s="423">
        <v>4.2329999999999997</v>
      </c>
      <c r="BO55" s="423">
        <v>4.3209999999999997</v>
      </c>
      <c r="BP55" s="423">
        <v>0</v>
      </c>
      <c r="BQ55" s="424">
        <v>4.8220000000000001</v>
      </c>
      <c r="BR55" s="265">
        <v>0</v>
      </c>
      <c r="BS55" s="427">
        <v>3.4489999999999998</v>
      </c>
      <c r="BT55" s="428">
        <v>4.5069999999999997</v>
      </c>
      <c r="BU55" s="428">
        <v>3.76</v>
      </c>
      <c r="BV55" s="428">
        <v>4.2249999999999996</v>
      </c>
    </row>
    <row r="56" spans="1:74" x14ac:dyDescent="0.25">
      <c r="A56" s="62">
        <v>42438</v>
      </c>
      <c r="B56" s="263">
        <v>0</v>
      </c>
      <c r="C56" s="263">
        <v>0</v>
      </c>
      <c r="D56" s="264">
        <v>0</v>
      </c>
      <c r="E56" s="350">
        <v>2.0680000000000001</v>
      </c>
      <c r="F56" s="351">
        <v>2.1320000000000001</v>
      </c>
      <c r="G56" s="352">
        <v>2.2640000000000002</v>
      </c>
      <c r="H56" s="353">
        <v>2.3439999999999999</v>
      </c>
      <c r="I56" s="354">
        <v>2.569</v>
      </c>
      <c r="J56" s="354">
        <v>0</v>
      </c>
      <c r="K56" s="354">
        <v>2.9539999999999997</v>
      </c>
      <c r="L56" s="354">
        <v>3.2560000000000002</v>
      </c>
      <c r="M56" s="248"/>
      <c r="N56" s="248"/>
      <c r="O56" s="67">
        <f t="shared" si="1"/>
        <v>42438</v>
      </c>
      <c r="P56" s="265">
        <v>0</v>
      </c>
      <c r="Q56" s="358">
        <v>3.1829999999999998</v>
      </c>
      <c r="R56" s="367">
        <v>2.9210000000000003</v>
      </c>
      <c r="S56" s="358">
        <v>2.9529999999999998</v>
      </c>
      <c r="T56" s="367">
        <v>3.363</v>
      </c>
      <c r="U56" s="360">
        <v>3.7229999999999999</v>
      </c>
      <c r="V56" s="361">
        <v>4</v>
      </c>
      <c r="W56" s="368">
        <v>6.4080000000000004</v>
      </c>
      <c r="X56" s="369">
        <v>3.113</v>
      </c>
      <c r="Y56" s="370">
        <v>3.7850000000000001</v>
      </c>
      <c r="Z56" s="371">
        <v>3.9409999999999998</v>
      </c>
      <c r="AA56" s="371"/>
      <c r="AB56" s="372">
        <v>4.601</v>
      </c>
      <c r="AC56" s="265">
        <v>0</v>
      </c>
      <c r="AD56" s="382">
        <v>3.1269999999999998</v>
      </c>
      <c r="AE56" s="383">
        <v>3.5369999999999999</v>
      </c>
      <c r="AF56" s="384">
        <v>3.802</v>
      </c>
      <c r="AG56" s="385">
        <v>4.5579999999999998</v>
      </c>
      <c r="AH56" s="265">
        <v>0</v>
      </c>
      <c r="AI56" s="265">
        <v>0</v>
      </c>
      <c r="AJ56" s="394">
        <v>3.7240000000000002</v>
      </c>
      <c r="AK56" s="395">
        <v>4.0030000000000001</v>
      </c>
      <c r="AL56" s="265">
        <v>0</v>
      </c>
      <c r="AM56" s="403">
        <v>3.3490000000000002</v>
      </c>
      <c r="AN56" s="404">
        <v>3.5540000000000003</v>
      </c>
      <c r="AO56" s="405">
        <v>3.7679999999999998</v>
      </c>
      <c r="AP56" s="406">
        <v>4.1260000000000003</v>
      </c>
      <c r="AQ56" s="407">
        <v>4.3070000000000004</v>
      </c>
      <c r="AR56" s="265">
        <v>0</v>
      </c>
      <c r="AS56" s="265">
        <v>0</v>
      </c>
      <c r="AT56" s="413">
        <v>2.8330000000000002</v>
      </c>
      <c r="AU56" s="413">
        <v>3.09</v>
      </c>
      <c r="AV56" s="413">
        <v>3.1989999999999998</v>
      </c>
      <c r="AW56" s="414">
        <v>3.2530000000000001</v>
      </c>
      <c r="AX56" s="415">
        <v>3.3580000000000001</v>
      </c>
      <c r="AY56" s="415">
        <v>3.718</v>
      </c>
      <c r="AZ56" s="416">
        <v>3.8609999999999998</v>
      </c>
      <c r="BA56" s="415">
        <v>4.556</v>
      </c>
      <c r="BB56" s="265">
        <v>0</v>
      </c>
      <c r="BC56" s="265">
        <v>0</v>
      </c>
      <c r="BD56" s="265">
        <v>0</v>
      </c>
      <c r="BE56" s="420">
        <v>3.79</v>
      </c>
      <c r="BF56" s="419">
        <v>3.3890000000000002</v>
      </c>
      <c r="BG56" s="419">
        <v>3.9820000000000002</v>
      </c>
      <c r="BH56" s="419">
        <v>4.1310000000000002</v>
      </c>
      <c r="BI56" s="265">
        <v>0</v>
      </c>
      <c r="BJ56" s="265">
        <v>0</v>
      </c>
      <c r="BK56" s="423">
        <v>0</v>
      </c>
      <c r="BL56" s="424">
        <v>3.157</v>
      </c>
      <c r="BM56" s="423">
        <v>3.6630000000000003</v>
      </c>
      <c r="BN56" s="423">
        <v>4.0940000000000003</v>
      </c>
      <c r="BO56" s="423">
        <v>4.1840000000000002</v>
      </c>
      <c r="BP56" s="423">
        <v>0</v>
      </c>
      <c r="BQ56" s="424">
        <v>4.7039999999999997</v>
      </c>
      <c r="BR56" s="265">
        <v>0</v>
      </c>
      <c r="BS56" s="427">
        <v>3.2949999999999999</v>
      </c>
      <c r="BT56" s="428">
        <v>4.4039999999999999</v>
      </c>
      <c r="BU56" s="428">
        <v>3.6139999999999999</v>
      </c>
      <c r="BV56" s="428">
        <v>4.0860000000000003</v>
      </c>
    </row>
    <row r="57" spans="1:74" x14ac:dyDescent="0.25">
      <c r="A57" s="62">
        <v>42439</v>
      </c>
      <c r="B57" s="263">
        <v>0</v>
      </c>
      <c r="C57" s="263">
        <v>0</v>
      </c>
      <c r="D57" s="264">
        <v>0</v>
      </c>
      <c r="E57" s="350">
        <v>2.0760000000000001</v>
      </c>
      <c r="F57" s="351">
        <v>2.137</v>
      </c>
      <c r="G57" s="352">
        <v>2.2519999999999998</v>
      </c>
      <c r="H57" s="353">
        <v>2.3740000000000001</v>
      </c>
      <c r="I57" s="354">
        <v>2.5840000000000001</v>
      </c>
      <c r="J57" s="354">
        <v>0</v>
      </c>
      <c r="K57" s="354">
        <v>2.964</v>
      </c>
      <c r="L57" s="354">
        <v>3.2770000000000001</v>
      </c>
      <c r="M57" s="248"/>
      <c r="N57" s="248"/>
      <c r="O57" s="67">
        <f t="shared" si="1"/>
        <v>42439</v>
      </c>
      <c r="P57" s="265">
        <v>0</v>
      </c>
      <c r="Q57" s="358">
        <v>3.1280000000000001</v>
      </c>
      <c r="R57" s="367">
        <v>2.91</v>
      </c>
      <c r="S57" s="358">
        <v>2.9529999999999998</v>
      </c>
      <c r="T57" s="367">
        <v>3.3449999999999998</v>
      </c>
      <c r="U57" s="360">
        <v>3.722</v>
      </c>
      <c r="V57" s="361">
        <v>3.9980000000000002</v>
      </c>
      <c r="W57" s="368">
        <v>7.673</v>
      </c>
      <c r="X57" s="369">
        <v>3.0830000000000002</v>
      </c>
      <c r="Y57" s="370">
        <v>3.7789999999999999</v>
      </c>
      <c r="Z57" s="371">
        <v>3.9370000000000003</v>
      </c>
      <c r="AA57" s="371"/>
      <c r="AB57" s="372">
        <v>4.601</v>
      </c>
      <c r="AC57" s="265">
        <v>0</v>
      </c>
      <c r="AD57" s="382">
        <v>3.1259999999999999</v>
      </c>
      <c r="AE57" s="383">
        <v>3.5339999999999998</v>
      </c>
      <c r="AF57" s="384">
        <v>3.85</v>
      </c>
      <c r="AG57" s="385">
        <v>4.556</v>
      </c>
      <c r="AH57" s="265">
        <v>0</v>
      </c>
      <c r="AI57" s="265">
        <v>0</v>
      </c>
      <c r="AJ57" s="394">
        <v>3.7189999999999999</v>
      </c>
      <c r="AK57" s="395">
        <v>4.0010000000000003</v>
      </c>
      <c r="AL57" s="265">
        <v>0</v>
      </c>
      <c r="AM57" s="403">
        <v>3.3109999999999999</v>
      </c>
      <c r="AN57" s="404">
        <v>3.548</v>
      </c>
      <c r="AO57" s="405">
        <v>3.7549999999999999</v>
      </c>
      <c r="AP57" s="406">
        <v>4.1210000000000004</v>
      </c>
      <c r="AQ57" s="407">
        <v>4.3029999999999999</v>
      </c>
      <c r="AR57" s="265">
        <v>0</v>
      </c>
      <c r="AS57" s="265">
        <v>0</v>
      </c>
      <c r="AT57" s="413">
        <v>2.819</v>
      </c>
      <c r="AU57" s="413">
        <v>3.085</v>
      </c>
      <c r="AV57" s="413">
        <v>3.194</v>
      </c>
      <c r="AW57" s="414">
        <v>3.2389999999999999</v>
      </c>
      <c r="AX57" s="415">
        <v>3.3529999999999998</v>
      </c>
      <c r="AY57" s="415">
        <v>3.7519999999999998</v>
      </c>
      <c r="AZ57" s="416">
        <v>3.8559999999999999</v>
      </c>
      <c r="BA57" s="415">
        <v>4.5570000000000004</v>
      </c>
      <c r="BB57" s="265">
        <v>0</v>
      </c>
      <c r="BC57" s="265">
        <v>0</v>
      </c>
      <c r="BD57" s="265">
        <v>0</v>
      </c>
      <c r="BE57" s="420">
        <v>3.3039999999999998</v>
      </c>
      <c r="BF57" s="419">
        <v>3.4</v>
      </c>
      <c r="BG57" s="419">
        <v>3.992</v>
      </c>
      <c r="BH57" s="419">
        <v>4.1340000000000003</v>
      </c>
      <c r="BI57" s="265">
        <v>0</v>
      </c>
      <c r="BJ57" s="265">
        <v>0</v>
      </c>
      <c r="BK57" s="423">
        <v>0</v>
      </c>
      <c r="BL57" s="424">
        <v>3.1539999999999999</v>
      </c>
      <c r="BM57" s="423">
        <v>3.6419999999999999</v>
      </c>
      <c r="BN57" s="423">
        <v>4.0720000000000001</v>
      </c>
      <c r="BO57" s="423">
        <v>4.181</v>
      </c>
      <c r="BP57" s="423">
        <v>0</v>
      </c>
      <c r="BQ57" s="424">
        <v>4.71</v>
      </c>
      <c r="BR57" s="265">
        <v>0</v>
      </c>
      <c r="BS57" s="427">
        <v>3.3250000000000002</v>
      </c>
      <c r="BT57" s="428">
        <v>4.4030000000000005</v>
      </c>
      <c r="BU57" s="428">
        <v>3.6059999999999999</v>
      </c>
      <c r="BV57" s="428">
        <v>4.0860000000000003</v>
      </c>
    </row>
    <row r="58" spans="1:74" x14ac:dyDescent="0.25">
      <c r="A58" s="62">
        <v>42440</v>
      </c>
      <c r="B58" s="263">
        <v>0</v>
      </c>
      <c r="C58" s="263">
        <v>0</v>
      </c>
      <c r="D58" s="264">
        <v>0</v>
      </c>
      <c r="E58" s="350">
        <v>2.08</v>
      </c>
      <c r="F58" s="351">
        <v>2.1459999999999999</v>
      </c>
      <c r="G58" s="352">
        <v>2.27</v>
      </c>
      <c r="H58" s="353">
        <v>2.4020000000000001</v>
      </c>
      <c r="I58" s="354">
        <v>2.6189999999999998</v>
      </c>
      <c r="J58" s="354">
        <v>0</v>
      </c>
      <c r="K58" s="354">
        <v>3.016</v>
      </c>
      <c r="L58" s="354">
        <v>3.34</v>
      </c>
      <c r="M58" s="248"/>
      <c r="N58" s="248"/>
      <c r="O58" s="67">
        <f t="shared" si="1"/>
        <v>42440</v>
      </c>
      <c r="P58" s="265">
        <v>0</v>
      </c>
      <c r="Q58" s="358">
        <v>3.1240000000000001</v>
      </c>
      <c r="R58" s="367">
        <v>2.9050000000000002</v>
      </c>
      <c r="S58" s="358">
        <v>2.9699999999999998</v>
      </c>
      <c r="T58" s="367">
        <v>3.3660000000000001</v>
      </c>
      <c r="U58" s="360">
        <v>3.7530000000000001</v>
      </c>
      <c r="V58" s="361">
        <v>4.0350000000000001</v>
      </c>
      <c r="W58" s="368">
        <v>7.673</v>
      </c>
      <c r="X58" s="369">
        <v>3.1320000000000001</v>
      </c>
      <c r="Y58" s="370">
        <v>3.8029999999999999</v>
      </c>
      <c r="Z58" s="371">
        <v>3.9630000000000001</v>
      </c>
      <c r="AA58" s="371"/>
      <c r="AB58" s="372">
        <v>4.6370000000000005</v>
      </c>
      <c r="AC58" s="265">
        <v>0</v>
      </c>
      <c r="AD58" s="382">
        <v>3.129</v>
      </c>
      <c r="AE58" s="383">
        <v>3.5529999999999999</v>
      </c>
      <c r="AF58" s="384">
        <v>3.8769999999999998</v>
      </c>
      <c r="AG58" s="385">
        <v>4.593</v>
      </c>
      <c r="AH58" s="265">
        <v>0</v>
      </c>
      <c r="AI58" s="265">
        <v>0</v>
      </c>
      <c r="AJ58" s="394">
        <v>3.7469999999999999</v>
      </c>
      <c r="AK58" s="395">
        <v>4.0339999999999998</v>
      </c>
      <c r="AL58" s="265">
        <v>0</v>
      </c>
      <c r="AM58" s="403">
        <v>3.3519999999999999</v>
      </c>
      <c r="AN58" s="404">
        <v>3.5620000000000003</v>
      </c>
      <c r="AO58" s="405">
        <v>3.7730000000000001</v>
      </c>
      <c r="AP58" s="406">
        <v>4.1470000000000002</v>
      </c>
      <c r="AQ58" s="407">
        <v>4.3369999999999997</v>
      </c>
      <c r="AR58" s="265">
        <v>0</v>
      </c>
      <c r="AS58" s="265">
        <v>0</v>
      </c>
      <c r="AT58" s="413">
        <v>2.8279999999999998</v>
      </c>
      <c r="AU58" s="413">
        <v>3.1040000000000001</v>
      </c>
      <c r="AV58" s="413">
        <v>3.2149999999999999</v>
      </c>
      <c r="AW58" s="414">
        <v>3.2640000000000002</v>
      </c>
      <c r="AX58" s="415">
        <v>3.379</v>
      </c>
      <c r="AY58" s="415">
        <v>3.7800000000000002</v>
      </c>
      <c r="AZ58" s="416">
        <v>3.9130000000000003</v>
      </c>
      <c r="BA58" s="415">
        <v>4.617</v>
      </c>
      <c r="BB58" s="265">
        <v>0</v>
      </c>
      <c r="BC58" s="265">
        <v>0</v>
      </c>
      <c r="BD58" s="265">
        <v>0</v>
      </c>
      <c r="BE58" s="420">
        <v>3.2949999999999999</v>
      </c>
      <c r="BF58" s="419">
        <v>3.4209999999999998</v>
      </c>
      <c r="BG58" s="419">
        <v>4.0229999999999997</v>
      </c>
      <c r="BH58" s="419">
        <v>4.1680000000000001</v>
      </c>
      <c r="BI58" s="265">
        <v>0</v>
      </c>
      <c r="BJ58" s="265">
        <v>0</v>
      </c>
      <c r="BK58" s="423">
        <v>0</v>
      </c>
      <c r="BL58" s="424">
        <v>3.1680000000000001</v>
      </c>
      <c r="BM58" s="423">
        <v>3.6659999999999999</v>
      </c>
      <c r="BN58" s="423">
        <v>4.101</v>
      </c>
      <c r="BO58" s="423">
        <v>4.2149999999999999</v>
      </c>
      <c r="BP58" s="423">
        <v>0</v>
      </c>
      <c r="BQ58" s="424">
        <v>4.7560000000000002</v>
      </c>
      <c r="BR58" s="265">
        <v>0</v>
      </c>
      <c r="BS58" s="427">
        <v>3.2879999999999998</v>
      </c>
      <c r="BT58" s="428">
        <v>4.4429999999999996</v>
      </c>
      <c r="BU58" s="428">
        <v>3.6320000000000001</v>
      </c>
      <c r="BV58" s="428">
        <v>4.117</v>
      </c>
    </row>
    <row r="59" spans="1:74" x14ac:dyDescent="0.25">
      <c r="A59" s="62">
        <v>42443</v>
      </c>
      <c r="B59" s="263">
        <v>0</v>
      </c>
      <c r="C59" s="263">
        <v>0</v>
      </c>
      <c r="D59" s="264">
        <v>0</v>
      </c>
      <c r="E59" s="350">
        <v>2.0910000000000002</v>
      </c>
      <c r="F59" s="351">
        <v>2.1619999999999999</v>
      </c>
      <c r="G59" s="352">
        <v>2.2879999999999998</v>
      </c>
      <c r="H59" s="353">
        <v>2.4289999999999998</v>
      </c>
      <c r="I59" s="354">
        <v>2.6579999999999999</v>
      </c>
      <c r="J59" s="354">
        <v>0</v>
      </c>
      <c r="K59" s="354">
        <v>3.05</v>
      </c>
      <c r="L59" s="354">
        <v>3.3740000000000001</v>
      </c>
      <c r="M59" s="248"/>
      <c r="N59" s="248"/>
      <c r="O59" s="67">
        <f t="shared" si="1"/>
        <v>42443</v>
      </c>
      <c r="P59" s="265">
        <v>0</v>
      </c>
      <c r="Q59" s="358">
        <v>3.1280000000000001</v>
      </c>
      <c r="R59" s="367">
        <v>2.91</v>
      </c>
      <c r="S59" s="358">
        <v>2.9769999999999999</v>
      </c>
      <c r="T59" s="367">
        <v>3.3810000000000002</v>
      </c>
      <c r="U59" s="360">
        <v>3.7650000000000001</v>
      </c>
      <c r="V59" s="361">
        <v>4.0519999999999996</v>
      </c>
      <c r="W59" s="368">
        <v>7.673</v>
      </c>
      <c r="X59" s="369">
        <v>3.14</v>
      </c>
      <c r="Y59" s="370">
        <v>3.7829999999999999</v>
      </c>
      <c r="Z59" s="371">
        <v>3.8759999999999999</v>
      </c>
      <c r="AA59" s="371"/>
      <c r="AB59" s="372">
        <v>4.6050000000000004</v>
      </c>
      <c r="AC59" s="265">
        <v>0</v>
      </c>
      <c r="AD59" s="382">
        <v>3.1139999999999999</v>
      </c>
      <c r="AE59" s="383">
        <v>3.5390000000000001</v>
      </c>
      <c r="AF59" s="384">
        <v>3.7869999999999999</v>
      </c>
      <c r="AG59" s="385">
        <v>4.5629999999999997</v>
      </c>
      <c r="AH59" s="265">
        <v>0</v>
      </c>
      <c r="AI59" s="265">
        <v>0</v>
      </c>
      <c r="AJ59" s="394">
        <v>3.7930000000000001</v>
      </c>
      <c r="AK59" s="395">
        <v>4.0419999999999998</v>
      </c>
      <c r="AL59" s="265">
        <v>0</v>
      </c>
      <c r="AM59" s="403">
        <v>3.3529999999999998</v>
      </c>
      <c r="AN59" s="404">
        <v>3.556</v>
      </c>
      <c r="AO59" s="405">
        <v>3.786</v>
      </c>
      <c r="AP59" s="406">
        <v>4.1660000000000004</v>
      </c>
      <c r="AQ59" s="407">
        <v>4.367</v>
      </c>
      <c r="AR59" s="265">
        <v>0</v>
      </c>
      <c r="AS59" s="265">
        <v>0</v>
      </c>
      <c r="AT59" s="413">
        <v>2.827</v>
      </c>
      <c r="AU59" s="413">
        <v>3.1059999999999999</v>
      </c>
      <c r="AV59" s="413">
        <v>3.218</v>
      </c>
      <c r="AW59" s="414">
        <v>3.2730000000000001</v>
      </c>
      <c r="AX59" s="415">
        <v>3.387</v>
      </c>
      <c r="AY59" s="415">
        <v>3.8010000000000002</v>
      </c>
      <c r="AZ59" s="416">
        <v>3.94</v>
      </c>
      <c r="BA59" s="415">
        <v>4.6580000000000004</v>
      </c>
      <c r="BB59" s="265">
        <v>0</v>
      </c>
      <c r="BC59" s="265">
        <v>0</v>
      </c>
      <c r="BD59" s="265">
        <v>0</v>
      </c>
      <c r="BE59" s="420">
        <v>3.4239999999999999</v>
      </c>
      <c r="BF59" s="419">
        <v>3.4369999999999998</v>
      </c>
      <c r="BG59" s="419">
        <v>4.0439999999999996</v>
      </c>
      <c r="BH59" s="419">
        <v>4.1920000000000002</v>
      </c>
      <c r="BI59" s="265">
        <v>0</v>
      </c>
      <c r="BJ59" s="265">
        <v>0</v>
      </c>
      <c r="BK59" s="423">
        <v>0</v>
      </c>
      <c r="BL59" s="424">
        <v>3.169</v>
      </c>
      <c r="BM59" s="423">
        <v>3.6829999999999998</v>
      </c>
      <c r="BN59" s="423">
        <v>4.1100000000000003</v>
      </c>
      <c r="BO59" s="423">
        <v>4.234</v>
      </c>
      <c r="BP59" s="423">
        <v>0</v>
      </c>
      <c r="BQ59" s="424">
        <v>4.8289999999999997</v>
      </c>
      <c r="BR59" s="265">
        <v>0</v>
      </c>
      <c r="BS59" s="427">
        <v>3.2930000000000001</v>
      </c>
      <c r="BT59" s="428">
        <v>4.47</v>
      </c>
      <c r="BU59" s="428">
        <v>3.63</v>
      </c>
      <c r="BV59" s="428">
        <v>4.0990000000000002</v>
      </c>
    </row>
    <row r="60" spans="1:74" x14ac:dyDescent="0.25">
      <c r="A60" s="62">
        <v>42444</v>
      </c>
      <c r="B60" s="263">
        <v>0</v>
      </c>
      <c r="C60" s="263">
        <v>0</v>
      </c>
      <c r="D60" s="264">
        <v>0</v>
      </c>
      <c r="E60" s="350">
        <v>2.0960000000000001</v>
      </c>
      <c r="F60" s="351">
        <v>2.1709999999999998</v>
      </c>
      <c r="G60" s="352">
        <v>2.302</v>
      </c>
      <c r="H60" s="353">
        <v>2.4470000000000001</v>
      </c>
      <c r="I60" s="354">
        <v>2.6779999999999999</v>
      </c>
      <c r="J60" s="354">
        <v>0</v>
      </c>
      <c r="K60" s="354">
        <v>3.1070000000000002</v>
      </c>
      <c r="L60" s="354">
        <v>3.4079999999999999</v>
      </c>
      <c r="M60" s="248"/>
      <c r="N60" s="248"/>
      <c r="O60" s="67">
        <f t="shared" si="1"/>
        <v>42444</v>
      </c>
      <c r="P60" s="265">
        <v>0</v>
      </c>
      <c r="Q60" s="358">
        <v>3.117</v>
      </c>
      <c r="R60" s="367">
        <v>2.8929999999999998</v>
      </c>
      <c r="S60" s="358">
        <v>2.956</v>
      </c>
      <c r="T60" s="367">
        <v>3.3820000000000001</v>
      </c>
      <c r="U60" s="360">
        <v>3.7480000000000002</v>
      </c>
      <c r="V60" s="361">
        <v>4.0650000000000004</v>
      </c>
      <c r="W60" s="368">
        <v>0</v>
      </c>
      <c r="X60" s="369">
        <v>3.0609999999999999</v>
      </c>
      <c r="Y60" s="370">
        <v>3.7810000000000001</v>
      </c>
      <c r="Z60" s="371">
        <v>3.8879999999999999</v>
      </c>
      <c r="AA60" s="371">
        <v>4.2679999999999998</v>
      </c>
      <c r="AB60" s="372">
        <v>4.6219999999999999</v>
      </c>
      <c r="AC60" s="265">
        <v>0</v>
      </c>
      <c r="AD60" s="382">
        <v>3.109</v>
      </c>
      <c r="AE60" s="383">
        <v>3.5329999999999999</v>
      </c>
      <c r="AF60" s="384">
        <v>3.79</v>
      </c>
      <c r="AG60" s="385">
        <v>4.5720000000000001</v>
      </c>
      <c r="AH60" s="265">
        <v>0</v>
      </c>
      <c r="AI60" s="265">
        <v>0</v>
      </c>
      <c r="AJ60" s="394">
        <v>3.7589999999999999</v>
      </c>
      <c r="AK60" s="395">
        <v>4.05</v>
      </c>
      <c r="AL60" s="265">
        <v>0</v>
      </c>
      <c r="AM60" s="403">
        <v>3.34</v>
      </c>
      <c r="AN60" s="404">
        <v>3.5510000000000002</v>
      </c>
      <c r="AO60" s="405">
        <v>3.7789999999999999</v>
      </c>
      <c r="AP60" s="406">
        <v>4.165</v>
      </c>
      <c r="AQ60" s="407">
        <v>4.3</v>
      </c>
      <c r="AR60" s="265">
        <v>0</v>
      </c>
      <c r="AS60" s="265">
        <v>0</v>
      </c>
      <c r="AT60" s="413">
        <v>2.8129999999999997</v>
      </c>
      <c r="AU60" s="413">
        <v>3.1019999999999999</v>
      </c>
      <c r="AV60" s="413">
        <v>3.218</v>
      </c>
      <c r="AW60" s="414">
        <v>3.274</v>
      </c>
      <c r="AX60" s="415">
        <v>3.3890000000000002</v>
      </c>
      <c r="AY60" s="415">
        <v>3.8120000000000003</v>
      </c>
      <c r="AZ60" s="416">
        <v>3.9340000000000002</v>
      </c>
      <c r="BA60" s="415">
        <v>4.6719999999999997</v>
      </c>
      <c r="BB60" s="265">
        <v>0</v>
      </c>
      <c r="BC60" s="265">
        <v>0</v>
      </c>
      <c r="BD60" s="265">
        <v>0</v>
      </c>
      <c r="BE60" s="420">
        <v>2.7480000000000002</v>
      </c>
      <c r="BF60" s="419">
        <v>3.4529999999999998</v>
      </c>
      <c r="BG60" s="419">
        <v>4.0549999999999997</v>
      </c>
      <c r="BH60" s="419">
        <v>4.2050000000000001</v>
      </c>
      <c r="BI60" s="265">
        <v>0</v>
      </c>
      <c r="BJ60" s="265">
        <v>0</v>
      </c>
      <c r="BK60" s="423">
        <v>0</v>
      </c>
      <c r="BL60" s="424">
        <v>3.1579999999999999</v>
      </c>
      <c r="BM60" s="423">
        <v>3.6829999999999998</v>
      </c>
      <c r="BN60" s="423">
        <v>4.1360000000000001</v>
      </c>
      <c r="BO60" s="423">
        <v>4.2569999999999997</v>
      </c>
      <c r="BP60" s="423">
        <v>0</v>
      </c>
      <c r="BQ60" s="424">
        <v>4.7780000000000005</v>
      </c>
      <c r="BR60" s="265">
        <v>0</v>
      </c>
      <c r="BS60" s="427">
        <v>3.2610000000000001</v>
      </c>
      <c r="BT60" s="428">
        <v>4.452</v>
      </c>
      <c r="BU60" s="428">
        <v>3.6320000000000001</v>
      </c>
      <c r="BV60" s="428">
        <v>4.133</v>
      </c>
    </row>
    <row r="61" spans="1:74" x14ac:dyDescent="0.25">
      <c r="A61" s="62">
        <v>42445</v>
      </c>
      <c r="B61" s="263">
        <v>0</v>
      </c>
      <c r="C61" s="263">
        <v>0</v>
      </c>
      <c r="D61" s="264">
        <v>0</v>
      </c>
      <c r="E61" s="350">
        <v>2.0819999999999999</v>
      </c>
      <c r="F61" s="351">
        <v>2.1509999999999998</v>
      </c>
      <c r="G61" s="352">
        <v>2.294</v>
      </c>
      <c r="H61" s="353">
        <v>2.4140000000000001</v>
      </c>
      <c r="I61" s="354">
        <v>2.649</v>
      </c>
      <c r="J61" s="354">
        <v>0</v>
      </c>
      <c r="K61" s="354">
        <v>3.0590000000000002</v>
      </c>
      <c r="L61" s="354">
        <v>3.363</v>
      </c>
      <c r="M61" s="248"/>
      <c r="N61" s="248"/>
      <c r="O61" s="67">
        <f t="shared" si="1"/>
        <v>42445</v>
      </c>
      <c r="P61" s="265">
        <v>0</v>
      </c>
      <c r="Q61" s="358">
        <v>3.0960000000000001</v>
      </c>
      <c r="R61" s="367">
        <v>2.9009999999999998</v>
      </c>
      <c r="S61" s="358">
        <v>2.9319999999999999</v>
      </c>
      <c r="T61" s="367">
        <v>3.3529999999999998</v>
      </c>
      <c r="U61" s="360">
        <v>3.7130000000000001</v>
      </c>
      <c r="V61" s="361">
        <v>4.0289999999999999</v>
      </c>
      <c r="W61" s="368">
        <v>0</v>
      </c>
      <c r="X61" s="369">
        <v>3.052</v>
      </c>
      <c r="Y61" s="370">
        <v>3.762</v>
      </c>
      <c r="Z61" s="371">
        <v>3.8620000000000001</v>
      </c>
      <c r="AA61" s="371">
        <v>4.2560000000000002</v>
      </c>
      <c r="AB61" s="372">
        <v>4.5969999999999995</v>
      </c>
      <c r="AC61" s="265">
        <v>0</v>
      </c>
      <c r="AD61" s="382">
        <v>3.1320000000000001</v>
      </c>
      <c r="AE61" s="383">
        <v>3.5190000000000001</v>
      </c>
      <c r="AF61" s="384">
        <v>3.7709999999999999</v>
      </c>
      <c r="AG61" s="385">
        <v>4.55</v>
      </c>
      <c r="AH61" s="265">
        <v>0</v>
      </c>
      <c r="AI61" s="265">
        <v>0</v>
      </c>
      <c r="AJ61" s="394">
        <v>3.738</v>
      </c>
      <c r="AK61" s="395">
        <v>4.0270000000000001</v>
      </c>
      <c r="AL61" s="265">
        <v>0</v>
      </c>
      <c r="AM61" s="403">
        <v>3.34</v>
      </c>
      <c r="AN61" s="404">
        <v>3.532</v>
      </c>
      <c r="AO61" s="405">
        <v>3.7589999999999999</v>
      </c>
      <c r="AP61" s="406">
        <v>4.1470000000000002</v>
      </c>
      <c r="AQ61" s="407">
        <v>4.2089999999999996</v>
      </c>
      <c r="AR61" s="265">
        <v>0</v>
      </c>
      <c r="AS61" s="265">
        <v>0</v>
      </c>
      <c r="AT61" s="413">
        <v>2.8090000000000002</v>
      </c>
      <c r="AU61" s="413">
        <v>3.0720000000000001</v>
      </c>
      <c r="AV61" s="413">
        <v>3.1909999999999998</v>
      </c>
      <c r="AW61" s="414">
        <v>3.246</v>
      </c>
      <c r="AX61" s="415">
        <v>3.36</v>
      </c>
      <c r="AY61" s="415">
        <v>3.7669999999999999</v>
      </c>
      <c r="AZ61" s="416">
        <v>3.8959999999999999</v>
      </c>
      <c r="BA61" s="415">
        <v>4.633</v>
      </c>
      <c r="BB61" s="265">
        <v>0</v>
      </c>
      <c r="BC61" s="265">
        <v>0</v>
      </c>
      <c r="BD61" s="265">
        <v>0</v>
      </c>
      <c r="BE61" s="420">
        <v>5.7969999999999997</v>
      </c>
      <c r="BF61" s="419">
        <v>3.4470000000000001</v>
      </c>
      <c r="BG61" s="419">
        <v>4.0119999999999996</v>
      </c>
      <c r="BH61" s="419">
        <v>4.1609999999999996</v>
      </c>
      <c r="BI61" s="265">
        <v>0</v>
      </c>
      <c r="BJ61" s="265">
        <v>0</v>
      </c>
      <c r="BK61" s="423">
        <v>0</v>
      </c>
      <c r="BL61" s="424">
        <v>3.1440000000000001</v>
      </c>
      <c r="BM61" s="423">
        <v>3.665</v>
      </c>
      <c r="BN61" s="423">
        <v>4.1120000000000001</v>
      </c>
      <c r="BO61" s="423">
        <v>4.2300000000000004</v>
      </c>
      <c r="BP61" s="423">
        <v>0</v>
      </c>
      <c r="BQ61" s="424">
        <v>4.7430000000000003</v>
      </c>
      <c r="BR61" s="265">
        <v>0</v>
      </c>
      <c r="BS61" s="427">
        <v>3.2759999999999998</v>
      </c>
      <c r="BT61" s="428">
        <v>4.3719999999999999</v>
      </c>
      <c r="BU61" s="428">
        <v>3.6150000000000002</v>
      </c>
      <c r="BV61" s="428">
        <v>4.1100000000000003</v>
      </c>
    </row>
    <row r="62" spans="1:74" x14ac:dyDescent="0.25">
      <c r="A62" s="62">
        <v>42446</v>
      </c>
      <c r="B62" s="263">
        <v>0</v>
      </c>
      <c r="C62" s="263">
        <v>0</v>
      </c>
      <c r="D62" s="264">
        <v>0</v>
      </c>
      <c r="E62" s="350">
        <v>2.0819999999999999</v>
      </c>
      <c r="F62" s="351">
        <v>2.1459999999999999</v>
      </c>
      <c r="G62" s="352">
        <v>2.2839999999999998</v>
      </c>
      <c r="H62" s="353">
        <v>2.41</v>
      </c>
      <c r="I62" s="354">
        <v>2.6379999999999999</v>
      </c>
      <c r="J62" s="354">
        <v>0</v>
      </c>
      <c r="K62" s="354">
        <v>3.0489999999999999</v>
      </c>
      <c r="L62" s="354">
        <v>3.3479999999999999</v>
      </c>
      <c r="M62" s="248"/>
      <c r="N62" s="248"/>
      <c r="O62" s="67">
        <f t="shared" si="1"/>
        <v>42446</v>
      </c>
      <c r="P62" s="265">
        <v>0</v>
      </c>
      <c r="Q62" s="358">
        <v>3.073</v>
      </c>
      <c r="R62" s="367">
        <v>2.8650000000000002</v>
      </c>
      <c r="S62" s="358">
        <v>2.9210000000000003</v>
      </c>
      <c r="T62" s="367">
        <v>3.347</v>
      </c>
      <c r="U62" s="360">
        <v>3.7010000000000001</v>
      </c>
      <c r="V62" s="361">
        <v>4.0170000000000003</v>
      </c>
      <c r="W62" s="368">
        <v>0</v>
      </c>
      <c r="X62" s="369">
        <v>3.012</v>
      </c>
      <c r="Y62" s="370">
        <v>3.7589999999999999</v>
      </c>
      <c r="Z62" s="371">
        <v>3.8529999999999998</v>
      </c>
      <c r="AA62" s="371">
        <v>4.2210000000000001</v>
      </c>
      <c r="AB62" s="372">
        <v>4.5529999999999999</v>
      </c>
      <c r="AC62" s="265">
        <v>0</v>
      </c>
      <c r="AD62" s="382">
        <v>3.0979999999999999</v>
      </c>
      <c r="AE62" s="383">
        <v>3.5129999999999999</v>
      </c>
      <c r="AF62" s="384">
        <v>3.7629999999999999</v>
      </c>
      <c r="AG62" s="385">
        <v>4.5270000000000001</v>
      </c>
      <c r="AH62" s="265">
        <v>0</v>
      </c>
      <c r="AI62" s="265">
        <v>0</v>
      </c>
      <c r="AJ62" s="394">
        <v>3.7320000000000002</v>
      </c>
      <c r="AK62" s="395">
        <v>4.0149999999999997</v>
      </c>
      <c r="AL62" s="265">
        <v>0</v>
      </c>
      <c r="AM62" s="403">
        <v>3.2829999999999999</v>
      </c>
      <c r="AN62" s="404">
        <v>3.5350000000000001</v>
      </c>
      <c r="AO62" s="405">
        <v>3.76</v>
      </c>
      <c r="AP62" s="406">
        <v>4.1370000000000005</v>
      </c>
      <c r="AQ62" s="407">
        <v>4.2210000000000001</v>
      </c>
      <c r="AR62" s="265">
        <v>0</v>
      </c>
      <c r="AS62" s="265">
        <v>0</v>
      </c>
      <c r="AT62" s="413">
        <v>2.7800000000000002</v>
      </c>
      <c r="AU62" s="413">
        <v>3.0670000000000002</v>
      </c>
      <c r="AV62" s="413">
        <v>3.18</v>
      </c>
      <c r="AW62" s="414">
        <v>3.2410000000000001</v>
      </c>
      <c r="AX62" s="415">
        <v>3.351</v>
      </c>
      <c r="AY62" s="415">
        <v>3.7530000000000001</v>
      </c>
      <c r="AZ62" s="416">
        <v>3.8730000000000002</v>
      </c>
      <c r="BA62" s="415">
        <v>4.6059999999999999</v>
      </c>
      <c r="BB62" s="265">
        <v>0</v>
      </c>
      <c r="BC62" s="265">
        <v>0</v>
      </c>
      <c r="BD62" s="265">
        <v>0</v>
      </c>
      <c r="BE62" s="420">
        <v>7.0410000000000004</v>
      </c>
      <c r="BF62" s="419">
        <v>3.448</v>
      </c>
      <c r="BG62" s="419">
        <v>3.9980000000000002</v>
      </c>
      <c r="BH62" s="419">
        <v>4.13</v>
      </c>
      <c r="BI62" s="265">
        <v>0</v>
      </c>
      <c r="BJ62" s="265">
        <v>0</v>
      </c>
      <c r="BK62" s="423">
        <v>0</v>
      </c>
      <c r="BL62" s="424">
        <v>3.1349999999999998</v>
      </c>
      <c r="BM62" s="423">
        <v>3.6520000000000001</v>
      </c>
      <c r="BN62" s="423">
        <v>4.09</v>
      </c>
      <c r="BO62" s="423">
        <v>4.2140000000000004</v>
      </c>
      <c r="BP62" s="423">
        <v>0</v>
      </c>
      <c r="BQ62" s="424">
        <v>4.8760000000000003</v>
      </c>
      <c r="BR62" s="265">
        <v>0</v>
      </c>
      <c r="BS62" s="427">
        <v>3.2250000000000001</v>
      </c>
      <c r="BT62" s="428">
        <v>4.2869999999999999</v>
      </c>
      <c r="BU62" s="428">
        <v>3.6070000000000002</v>
      </c>
      <c r="BV62" s="428">
        <v>4.0990000000000002</v>
      </c>
    </row>
    <row r="63" spans="1:74" x14ac:dyDescent="0.25">
      <c r="A63" s="62">
        <v>42447</v>
      </c>
      <c r="B63" s="263">
        <v>0</v>
      </c>
      <c r="C63" s="263">
        <v>0</v>
      </c>
      <c r="D63" s="264">
        <v>0</v>
      </c>
      <c r="E63" s="350">
        <v>2.056</v>
      </c>
      <c r="F63" s="351">
        <v>2.13</v>
      </c>
      <c r="G63" s="352">
        <v>2.2650000000000001</v>
      </c>
      <c r="H63" s="353">
        <v>2.38</v>
      </c>
      <c r="I63" s="354">
        <v>2.6040000000000001</v>
      </c>
      <c r="J63" s="354">
        <v>0</v>
      </c>
      <c r="K63" s="354">
        <v>3.0049999999999999</v>
      </c>
      <c r="L63" s="354">
        <v>3.319</v>
      </c>
      <c r="M63" s="248"/>
      <c r="N63" s="248"/>
      <c r="O63" s="67">
        <f t="shared" si="1"/>
        <v>42447</v>
      </c>
      <c r="P63" s="265">
        <v>0</v>
      </c>
      <c r="Q63" s="358">
        <v>3.0569999999999999</v>
      </c>
      <c r="R63" s="367">
        <v>2.855</v>
      </c>
      <c r="S63" s="358">
        <v>2.9020000000000001</v>
      </c>
      <c r="T63" s="367">
        <v>3.3149999999999999</v>
      </c>
      <c r="U63" s="360">
        <v>3.6720000000000002</v>
      </c>
      <c r="V63" s="361">
        <v>3.9980000000000002</v>
      </c>
      <c r="W63" s="368">
        <v>0</v>
      </c>
      <c r="X63" s="369">
        <v>3.0139999999999998</v>
      </c>
      <c r="Y63" s="370">
        <v>3.7789999999999999</v>
      </c>
      <c r="Z63" s="371">
        <v>3.8289999999999997</v>
      </c>
      <c r="AA63" s="371">
        <v>4.2119999999999997</v>
      </c>
      <c r="AB63" s="372">
        <v>4.5659999999999998</v>
      </c>
      <c r="AC63" s="265">
        <v>0</v>
      </c>
      <c r="AD63" s="382">
        <v>3.0840000000000001</v>
      </c>
      <c r="AE63" s="383">
        <v>3.496</v>
      </c>
      <c r="AF63" s="384">
        <v>3.7410000000000001</v>
      </c>
      <c r="AG63" s="385">
        <v>4.5090000000000003</v>
      </c>
      <c r="AH63" s="265">
        <v>0</v>
      </c>
      <c r="AI63" s="265">
        <v>0</v>
      </c>
      <c r="AJ63" s="394">
        <v>3.7119999999999997</v>
      </c>
      <c r="AK63" s="395">
        <v>4.0060000000000002</v>
      </c>
      <c r="AL63" s="265">
        <v>0</v>
      </c>
      <c r="AM63" s="403">
        <v>3.3010000000000002</v>
      </c>
      <c r="AN63" s="404">
        <v>3.5140000000000002</v>
      </c>
      <c r="AO63" s="405">
        <v>3.7370000000000001</v>
      </c>
      <c r="AP63" s="406">
        <v>4.1180000000000003</v>
      </c>
      <c r="AQ63" s="407">
        <v>4.1769999999999996</v>
      </c>
      <c r="AR63" s="265">
        <v>0</v>
      </c>
      <c r="AS63" s="265">
        <v>0</v>
      </c>
      <c r="AT63" s="413">
        <v>2.7730000000000001</v>
      </c>
      <c r="AU63" s="413">
        <v>3.0550000000000002</v>
      </c>
      <c r="AV63" s="413">
        <v>3.1619999999999999</v>
      </c>
      <c r="AW63" s="414">
        <v>3.2189999999999999</v>
      </c>
      <c r="AX63" s="415">
        <v>3.331</v>
      </c>
      <c r="AY63" s="415">
        <v>3.7309999999999999</v>
      </c>
      <c r="AZ63" s="416">
        <v>3.8529999999999998</v>
      </c>
      <c r="BA63" s="415">
        <v>4.585</v>
      </c>
      <c r="BB63" s="265">
        <v>0</v>
      </c>
      <c r="BC63" s="265">
        <v>0</v>
      </c>
      <c r="BD63" s="265">
        <v>0</v>
      </c>
      <c r="BE63" s="420">
        <v>7.0410000000000004</v>
      </c>
      <c r="BF63" s="419">
        <v>3.4140000000000001</v>
      </c>
      <c r="BG63" s="419">
        <v>3.972</v>
      </c>
      <c r="BH63" s="419">
        <v>4.1020000000000003</v>
      </c>
      <c r="BI63" s="265">
        <v>0</v>
      </c>
      <c r="BJ63" s="265">
        <v>0</v>
      </c>
      <c r="BK63" s="423">
        <v>0</v>
      </c>
      <c r="BL63" s="424">
        <v>3.1230000000000002</v>
      </c>
      <c r="BM63" s="423">
        <v>3.6320000000000001</v>
      </c>
      <c r="BN63" s="423">
        <v>4.0650000000000004</v>
      </c>
      <c r="BO63" s="423">
        <v>4.1950000000000003</v>
      </c>
      <c r="BP63" s="423">
        <v>0</v>
      </c>
      <c r="BQ63" s="424">
        <v>4.8570000000000002</v>
      </c>
      <c r="BR63" s="265">
        <v>0</v>
      </c>
      <c r="BS63" s="427">
        <v>3.2109999999999999</v>
      </c>
      <c r="BT63" s="428">
        <v>4.2679999999999998</v>
      </c>
      <c r="BU63" s="428">
        <v>3.5859999999999999</v>
      </c>
      <c r="BV63" s="428">
        <v>4.077</v>
      </c>
    </row>
    <row r="64" spans="1:74" x14ac:dyDescent="0.25">
      <c r="A64" s="62">
        <v>42450</v>
      </c>
      <c r="B64" s="263">
        <v>0</v>
      </c>
      <c r="C64" s="263">
        <v>0</v>
      </c>
      <c r="D64" s="264">
        <v>0</v>
      </c>
      <c r="E64" s="350">
        <v>2.0760000000000001</v>
      </c>
      <c r="F64" s="351">
        <v>2.145</v>
      </c>
      <c r="G64" s="352">
        <v>2.274</v>
      </c>
      <c r="H64" s="353">
        <v>2.387</v>
      </c>
      <c r="I64" s="354">
        <v>2.6189999999999998</v>
      </c>
      <c r="J64" s="354">
        <v>0</v>
      </c>
      <c r="K64" s="354">
        <v>3.0179999999999998</v>
      </c>
      <c r="L64" s="354">
        <v>3.343</v>
      </c>
      <c r="M64" s="248"/>
      <c r="N64" s="248"/>
      <c r="O64" s="67">
        <f t="shared" si="1"/>
        <v>42450</v>
      </c>
      <c r="P64" s="265">
        <v>0</v>
      </c>
      <c r="Q64" s="358">
        <v>3.0449999999999999</v>
      </c>
      <c r="R64" s="367">
        <v>2.8540000000000001</v>
      </c>
      <c r="S64" s="358">
        <v>2.8940000000000001</v>
      </c>
      <c r="T64" s="367">
        <v>3.323</v>
      </c>
      <c r="U64" s="360">
        <v>3.6850000000000001</v>
      </c>
      <c r="V64" s="361">
        <v>4.0140000000000002</v>
      </c>
      <c r="W64" s="368">
        <v>0</v>
      </c>
      <c r="X64" s="369">
        <v>2.9980000000000002</v>
      </c>
      <c r="Y64" s="370">
        <v>3.79</v>
      </c>
      <c r="Z64" s="371">
        <v>3.839</v>
      </c>
      <c r="AA64" s="371">
        <v>4.1559999999999997</v>
      </c>
      <c r="AB64" s="372">
        <v>4.5819999999999999</v>
      </c>
      <c r="AC64" s="265">
        <v>0</v>
      </c>
      <c r="AD64" s="382">
        <v>3.07</v>
      </c>
      <c r="AE64" s="383">
        <v>3.5</v>
      </c>
      <c r="AF64" s="384">
        <v>3.7480000000000002</v>
      </c>
      <c r="AG64" s="385">
        <v>4.524</v>
      </c>
      <c r="AH64" s="265">
        <v>0</v>
      </c>
      <c r="AI64" s="265">
        <v>0</v>
      </c>
      <c r="AJ64" s="394">
        <v>3.7250000000000001</v>
      </c>
      <c r="AK64" s="395">
        <v>4.0179999999999998</v>
      </c>
      <c r="AL64" s="265">
        <v>0</v>
      </c>
      <c r="AM64" s="403">
        <v>3.274</v>
      </c>
      <c r="AN64" s="404">
        <v>3.5220000000000002</v>
      </c>
      <c r="AO64" s="405">
        <v>3.74</v>
      </c>
      <c r="AP64" s="406">
        <v>4.1289999999999996</v>
      </c>
      <c r="AQ64" s="407">
        <v>4.1820000000000004</v>
      </c>
      <c r="AR64" s="265">
        <v>0</v>
      </c>
      <c r="AS64" s="265">
        <v>0</v>
      </c>
      <c r="AT64" s="413">
        <v>2.7690000000000001</v>
      </c>
      <c r="AU64" s="413">
        <v>3.0369999999999999</v>
      </c>
      <c r="AV64" s="413">
        <v>3.1680000000000001</v>
      </c>
      <c r="AW64" s="414">
        <v>3.2210000000000001</v>
      </c>
      <c r="AX64" s="415">
        <v>3.3439999999999999</v>
      </c>
      <c r="AY64" s="415">
        <v>3.7410000000000001</v>
      </c>
      <c r="AZ64" s="416">
        <v>3.859</v>
      </c>
      <c r="BA64" s="415">
        <v>4.5940000000000003</v>
      </c>
      <c r="BB64" s="265">
        <v>0</v>
      </c>
      <c r="BC64" s="265">
        <v>0</v>
      </c>
      <c r="BD64" s="265">
        <v>0</v>
      </c>
      <c r="BE64" s="420">
        <v>7.0410000000000004</v>
      </c>
      <c r="BF64" s="419">
        <v>3.43</v>
      </c>
      <c r="BG64" s="419">
        <v>3.9870000000000001</v>
      </c>
      <c r="BH64" s="419">
        <v>4.1189999999999998</v>
      </c>
      <c r="BI64" s="265">
        <v>0</v>
      </c>
      <c r="BJ64" s="265">
        <v>0</v>
      </c>
      <c r="BK64" s="423">
        <v>0</v>
      </c>
      <c r="BL64" s="424">
        <v>3.117</v>
      </c>
      <c r="BM64" s="423">
        <v>3.64</v>
      </c>
      <c r="BN64" s="423">
        <v>4.0860000000000003</v>
      </c>
      <c r="BO64" s="423">
        <v>4.21</v>
      </c>
      <c r="BP64" s="423">
        <v>0</v>
      </c>
      <c r="BQ64" s="424">
        <v>4.8810000000000002</v>
      </c>
      <c r="BR64" s="265">
        <v>0</v>
      </c>
      <c r="BS64" s="427">
        <v>3.2290000000000001</v>
      </c>
      <c r="BT64" s="428">
        <v>4.2919999999999998</v>
      </c>
      <c r="BU64" s="428">
        <v>3.597</v>
      </c>
      <c r="BV64" s="428">
        <v>4.09</v>
      </c>
    </row>
    <row r="65" spans="1:74" x14ac:dyDescent="0.25">
      <c r="A65" s="62">
        <v>42451</v>
      </c>
      <c r="B65" s="263">
        <v>0</v>
      </c>
      <c r="C65" s="263">
        <v>0</v>
      </c>
      <c r="D65" s="264">
        <v>0</v>
      </c>
      <c r="E65" s="350">
        <v>2.097</v>
      </c>
      <c r="F65" s="351">
        <v>2.1720000000000002</v>
      </c>
      <c r="G65" s="352">
        <v>2.3119999999999998</v>
      </c>
      <c r="H65" s="353">
        <v>2.423</v>
      </c>
      <c r="I65" s="354">
        <v>2.6539999999999999</v>
      </c>
      <c r="J65" s="354">
        <v>0</v>
      </c>
      <c r="K65" s="354">
        <v>3.0670000000000002</v>
      </c>
      <c r="L65" s="354">
        <v>3.4020000000000001</v>
      </c>
      <c r="M65" s="248"/>
      <c r="N65" s="248"/>
      <c r="O65" s="67">
        <f t="shared" si="1"/>
        <v>42451</v>
      </c>
      <c r="P65" s="265">
        <v>0</v>
      </c>
      <c r="Q65" s="358">
        <v>3.0630000000000002</v>
      </c>
      <c r="R65" s="367">
        <v>2.8769999999999998</v>
      </c>
      <c r="S65" s="358">
        <v>2.927</v>
      </c>
      <c r="T65" s="367">
        <v>3.3570000000000002</v>
      </c>
      <c r="U65" s="360">
        <v>3.7189999999999999</v>
      </c>
      <c r="V65" s="361">
        <v>4.0449999999999999</v>
      </c>
      <c r="W65" s="368">
        <v>0</v>
      </c>
      <c r="X65" s="369">
        <v>3.0449999999999999</v>
      </c>
      <c r="Y65" s="370">
        <v>3.8180000000000001</v>
      </c>
      <c r="Z65" s="371">
        <v>3.863</v>
      </c>
      <c r="AA65" s="371">
        <v>4.125</v>
      </c>
      <c r="AB65" s="372">
        <v>4.6120000000000001</v>
      </c>
      <c r="AC65" s="265">
        <v>0</v>
      </c>
      <c r="AD65" s="382">
        <v>3.1150000000000002</v>
      </c>
      <c r="AE65" s="383">
        <v>3.5220000000000002</v>
      </c>
      <c r="AF65" s="384">
        <v>3.7720000000000002</v>
      </c>
      <c r="AG65" s="385">
        <v>4.5350000000000001</v>
      </c>
      <c r="AH65" s="265">
        <v>0</v>
      </c>
      <c r="AI65" s="265">
        <v>0</v>
      </c>
      <c r="AJ65" s="394">
        <v>3.8029999999999999</v>
      </c>
      <c r="AK65" s="395">
        <v>4.05</v>
      </c>
      <c r="AL65" s="265">
        <v>0</v>
      </c>
      <c r="AM65" s="403">
        <v>3.282</v>
      </c>
      <c r="AN65" s="404">
        <v>3.5720000000000001</v>
      </c>
      <c r="AO65" s="405">
        <v>3.7749999999999999</v>
      </c>
      <c r="AP65" s="406">
        <v>4.1589999999999998</v>
      </c>
      <c r="AQ65" s="407">
        <v>4.1989999999999998</v>
      </c>
      <c r="AR65" s="265">
        <v>0</v>
      </c>
      <c r="AS65" s="265">
        <v>0</v>
      </c>
      <c r="AT65" s="413">
        <v>2.7770000000000001</v>
      </c>
      <c r="AU65" s="413">
        <v>3.0870000000000002</v>
      </c>
      <c r="AV65" s="413">
        <v>3.1970000000000001</v>
      </c>
      <c r="AW65" s="414">
        <v>3.2490000000000001</v>
      </c>
      <c r="AX65" s="415">
        <v>3.36</v>
      </c>
      <c r="AY65" s="415">
        <v>3.7709999999999999</v>
      </c>
      <c r="AZ65" s="416">
        <v>3.891</v>
      </c>
      <c r="BA65" s="415">
        <v>4.6399999999999997</v>
      </c>
      <c r="BB65" s="265">
        <v>0</v>
      </c>
      <c r="BC65" s="265">
        <v>0</v>
      </c>
      <c r="BD65" s="265">
        <v>0</v>
      </c>
      <c r="BE65" s="420">
        <v>0</v>
      </c>
      <c r="BF65" s="419">
        <v>3.4620000000000002</v>
      </c>
      <c r="BG65" s="419">
        <v>4.0209999999999999</v>
      </c>
      <c r="BH65" s="419">
        <v>4.1459999999999999</v>
      </c>
      <c r="BI65" s="265">
        <v>0</v>
      </c>
      <c r="BJ65" s="265">
        <v>0</v>
      </c>
      <c r="BK65" s="423">
        <v>0</v>
      </c>
      <c r="BL65" s="424">
        <v>3.1360000000000001</v>
      </c>
      <c r="BM65" s="423">
        <v>3.6669999999999998</v>
      </c>
      <c r="BN65" s="423">
        <v>4.1079999999999997</v>
      </c>
      <c r="BO65" s="423">
        <v>4.2309999999999999</v>
      </c>
      <c r="BP65" s="423">
        <v>0</v>
      </c>
      <c r="BQ65" s="424">
        <v>4.9050000000000002</v>
      </c>
      <c r="BR65" s="265">
        <v>0</v>
      </c>
      <c r="BS65" s="427">
        <v>3.24</v>
      </c>
      <c r="BT65" s="428">
        <v>4.2770000000000001</v>
      </c>
      <c r="BU65" s="428">
        <v>3.62</v>
      </c>
      <c r="BV65" s="428">
        <v>4.0949999999999998</v>
      </c>
    </row>
    <row r="66" spans="1:74" x14ac:dyDescent="0.25">
      <c r="A66" s="62">
        <v>42452</v>
      </c>
      <c r="B66" s="263">
        <v>0</v>
      </c>
      <c r="C66" s="263">
        <v>0</v>
      </c>
      <c r="D66" s="264">
        <v>0</v>
      </c>
      <c r="E66" s="350">
        <v>2.073</v>
      </c>
      <c r="F66" s="351">
        <v>2.1429999999999998</v>
      </c>
      <c r="G66" s="352">
        <v>2.2919999999999998</v>
      </c>
      <c r="H66" s="353">
        <v>2.407</v>
      </c>
      <c r="I66" s="354">
        <v>2.6440000000000001</v>
      </c>
      <c r="J66" s="354">
        <v>0</v>
      </c>
      <c r="K66" s="354">
        <v>3.0590000000000002</v>
      </c>
      <c r="L66" s="354">
        <v>3.403</v>
      </c>
      <c r="M66" s="248"/>
      <c r="N66" s="248"/>
      <c r="O66" s="67">
        <f t="shared" si="1"/>
        <v>42452</v>
      </c>
      <c r="P66" s="265">
        <v>0</v>
      </c>
      <c r="Q66" s="358">
        <v>3.0569999999999999</v>
      </c>
      <c r="R66" s="367">
        <v>2.847</v>
      </c>
      <c r="S66" s="358">
        <v>2.9130000000000003</v>
      </c>
      <c r="T66" s="367">
        <v>3.3239999999999998</v>
      </c>
      <c r="U66" s="360">
        <v>3.7050000000000001</v>
      </c>
      <c r="V66" s="361">
        <v>4.0129999999999999</v>
      </c>
      <c r="W66" s="368">
        <v>0</v>
      </c>
      <c r="X66" s="369">
        <v>2.9980000000000002</v>
      </c>
      <c r="Y66" s="370">
        <v>3.794</v>
      </c>
      <c r="Z66" s="371">
        <v>3.839</v>
      </c>
      <c r="AA66" s="371">
        <v>4.1180000000000003</v>
      </c>
      <c r="AB66" s="372">
        <v>4.6059999999999999</v>
      </c>
      <c r="AC66" s="265">
        <v>0</v>
      </c>
      <c r="AD66" s="382">
        <v>3.0870000000000002</v>
      </c>
      <c r="AE66" s="383">
        <v>3.492</v>
      </c>
      <c r="AF66" s="384">
        <v>3.742</v>
      </c>
      <c r="AG66" s="385">
        <v>4.5330000000000004</v>
      </c>
      <c r="AH66" s="265">
        <v>0</v>
      </c>
      <c r="AI66" s="265">
        <v>0</v>
      </c>
      <c r="AJ66" s="394">
        <v>3.794</v>
      </c>
      <c r="AK66" s="395">
        <v>4.0350000000000001</v>
      </c>
      <c r="AL66" s="265">
        <v>0</v>
      </c>
      <c r="AM66" s="403">
        <v>3.282</v>
      </c>
      <c r="AN66" s="404">
        <v>3.5419999999999998</v>
      </c>
      <c r="AO66" s="405">
        <v>3.746</v>
      </c>
      <c r="AP66" s="406">
        <v>4.1440000000000001</v>
      </c>
      <c r="AQ66" s="407">
        <v>4.1890000000000001</v>
      </c>
      <c r="AR66" s="265">
        <v>0</v>
      </c>
      <c r="AS66" s="265">
        <v>0</v>
      </c>
      <c r="AT66" s="413">
        <v>2.7490000000000001</v>
      </c>
      <c r="AU66" s="413">
        <v>3.0569999999999999</v>
      </c>
      <c r="AV66" s="413">
        <v>3.1680000000000001</v>
      </c>
      <c r="AW66" s="414">
        <v>3.2229999999999999</v>
      </c>
      <c r="AX66" s="415">
        <v>3.3460000000000001</v>
      </c>
      <c r="AY66" s="415">
        <v>3.7640000000000002</v>
      </c>
      <c r="AZ66" s="416">
        <v>3.8839999999999999</v>
      </c>
      <c r="BA66" s="415">
        <v>4.6360000000000001</v>
      </c>
      <c r="BB66" s="265">
        <v>0</v>
      </c>
      <c r="BC66" s="265">
        <v>0</v>
      </c>
      <c r="BD66" s="265">
        <v>0</v>
      </c>
      <c r="BE66" s="420">
        <v>0</v>
      </c>
      <c r="BF66" s="419">
        <v>3.4319999999999999</v>
      </c>
      <c r="BG66" s="419">
        <v>4.0129999999999999</v>
      </c>
      <c r="BH66" s="419">
        <v>4.133</v>
      </c>
      <c r="BI66" s="265">
        <v>0</v>
      </c>
      <c r="BJ66" s="265">
        <v>0</v>
      </c>
      <c r="BK66" s="423">
        <v>0</v>
      </c>
      <c r="BL66" s="424">
        <v>3.121</v>
      </c>
      <c r="BM66" s="423">
        <v>3.6470000000000002</v>
      </c>
      <c r="BN66" s="423">
        <v>4.1470000000000002</v>
      </c>
      <c r="BO66" s="423">
        <v>4.2290000000000001</v>
      </c>
      <c r="BP66" s="423">
        <v>0</v>
      </c>
      <c r="BQ66" s="424">
        <v>4.9059999999999997</v>
      </c>
      <c r="BR66" s="265">
        <v>0</v>
      </c>
      <c r="BS66" s="427">
        <v>3.21</v>
      </c>
      <c r="BT66" s="428">
        <v>4.2709999999999999</v>
      </c>
      <c r="BU66" s="428">
        <v>3.5939999999999999</v>
      </c>
      <c r="BV66" s="428">
        <v>4.0860000000000003</v>
      </c>
    </row>
    <row r="67" spans="1:74" x14ac:dyDescent="0.25">
      <c r="A67" s="62">
        <v>42453</v>
      </c>
      <c r="B67" s="263">
        <v>0</v>
      </c>
      <c r="C67" s="263">
        <v>0</v>
      </c>
      <c r="D67" s="264">
        <v>0</v>
      </c>
      <c r="E67" s="350">
        <v>2.0659999999999998</v>
      </c>
      <c r="F67" s="351">
        <v>2.149</v>
      </c>
      <c r="G67" s="352">
        <v>2.2850000000000001</v>
      </c>
      <c r="H67" s="353">
        <v>2.407</v>
      </c>
      <c r="I67" s="354">
        <v>2.6480000000000001</v>
      </c>
      <c r="J67" s="354">
        <v>0</v>
      </c>
      <c r="K67" s="354">
        <v>3.0550000000000002</v>
      </c>
      <c r="L67" s="354">
        <v>3.3929999999999998</v>
      </c>
      <c r="M67" s="248"/>
      <c r="N67" s="248"/>
      <c r="O67" s="67">
        <f t="shared" si="1"/>
        <v>42453</v>
      </c>
      <c r="P67" s="265">
        <v>0</v>
      </c>
      <c r="Q67" s="358">
        <v>3.0459999999999998</v>
      </c>
      <c r="R67" s="367">
        <v>2.8639999999999999</v>
      </c>
      <c r="S67" s="358">
        <v>2.9050000000000002</v>
      </c>
      <c r="T67" s="367">
        <v>3.35</v>
      </c>
      <c r="U67" s="360">
        <v>3.726</v>
      </c>
      <c r="V67" s="361">
        <v>4.03</v>
      </c>
      <c r="W67" s="368">
        <v>0</v>
      </c>
      <c r="X67" s="369">
        <v>2.9889999999999999</v>
      </c>
      <c r="Y67" s="370">
        <v>3.8209999999999997</v>
      </c>
      <c r="Z67" s="371">
        <v>3.8650000000000002</v>
      </c>
      <c r="AA67" s="371">
        <v>4.1280000000000001</v>
      </c>
      <c r="AB67" s="372">
        <v>4.617</v>
      </c>
      <c r="AC67" s="265">
        <v>0</v>
      </c>
      <c r="AD67" s="382">
        <v>3.0619999999999998</v>
      </c>
      <c r="AE67" s="383">
        <v>3.5220000000000002</v>
      </c>
      <c r="AF67" s="384">
        <v>3.7730000000000001</v>
      </c>
      <c r="AG67" s="385">
        <v>4.55</v>
      </c>
      <c r="AH67" s="265">
        <v>0</v>
      </c>
      <c r="AI67" s="265">
        <v>0</v>
      </c>
      <c r="AJ67" s="394">
        <v>3.7589999999999999</v>
      </c>
      <c r="AK67" s="395">
        <v>4.0570000000000004</v>
      </c>
      <c r="AL67" s="265">
        <v>0</v>
      </c>
      <c r="AM67" s="403">
        <v>3.2610000000000001</v>
      </c>
      <c r="AN67" s="404">
        <v>3.508</v>
      </c>
      <c r="AO67" s="405">
        <v>3.7530000000000001</v>
      </c>
      <c r="AP67" s="406">
        <v>4.125</v>
      </c>
      <c r="AQ67" s="407">
        <v>4.1980000000000004</v>
      </c>
      <c r="AR67" s="265">
        <v>0</v>
      </c>
      <c r="AS67" s="265">
        <v>0</v>
      </c>
      <c r="AT67" s="413">
        <v>2.7519999999999998</v>
      </c>
      <c r="AU67" s="413">
        <v>3.09</v>
      </c>
      <c r="AV67" s="413">
        <v>3.198</v>
      </c>
      <c r="AW67" s="414">
        <v>3.2509999999999999</v>
      </c>
      <c r="AX67" s="415">
        <v>3.371</v>
      </c>
      <c r="AY67" s="415">
        <v>3.7829999999999999</v>
      </c>
      <c r="AZ67" s="416">
        <v>3.8980000000000001</v>
      </c>
      <c r="BA67" s="415">
        <v>4.6440000000000001</v>
      </c>
      <c r="BB67" s="265">
        <v>0</v>
      </c>
      <c r="BC67" s="265">
        <v>0</v>
      </c>
      <c r="BD67" s="265">
        <v>0</v>
      </c>
      <c r="BE67" s="420">
        <v>0</v>
      </c>
      <c r="BF67" s="419">
        <v>3.456</v>
      </c>
      <c r="BG67" s="419">
        <v>4.0270000000000001</v>
      </c>
      <c r="BH67" s="419">
        <v>4.149</v>
      </c>
      <c r="BI67" s="265">
        <v>0</v>
      </c>
      <c r="BJ67" s="265">
        <v>0</v>
      </c>
      <c r="BK67" s="423">
        <v>0</v>
      </c>
      <c r="BL67" s="424">
        <v>3.1320000000000001</v>
      </c>
      <c r="BM67" s="423">
        <v>3.6680000000000001</v>
      </c>
      <c r="BN67" s="423">
        <v>4.13</v>
      </c>
      <c r="BO67" s="423">
        <v>4.2469999999999999</v>
      </c>
      <c r="BP67" s="423">
        <v>0</v>
      </c>
      <c r="BQ67" s="424">
        <v>4.9119999999999999</v>
      </c>
      <c r="BR67" s="265">
        <v>0</v>
      </c>
      <c r="BS67" s="427">
        <v>3.214</v>
      </c>
      <c r="BT67" s="428">
        <v>4.2990000000000004</v>
      </c>
      <c r="BU67" s="428">
        <v>3.6240000000000001</v>
      </c>
      <c r="BV67" s="428">
        <v>4.0910000000000002</v>
      </c>
    </row>
    <row r="68" spans="1:74" x14ac:dyDescent="0.25">
      <c r="A68" s="62">
        <v>42458</v>
      </c>
      <c r="B68" s="263">
        <v>0</v>
      </c>
      <c r="C68" s="263">
        <v>0</v>
      </c>
      <c r="D68" s="264">
        <v>0</v>
      </c>
      <c r="E68" s="350">
        <v>2.0510000000000002</v>
      </c>
      <c r="F68" s="351">
        <v>2.1549999999999998</v>
      </c>
      <c r="G68" s="352">
        <v>2.2560000000000002</v>
      </c>
      <c r="H68" s="353">
        <v>2.3730000000000002</v>
      </c>
      <c r="I68" s="354">
        <v>2.6070000000000002</v>
      </c>
      <c r="J68" s="354">
        <v>0</v>
      </c>
      <c r="K68" s="354">
        <v>3.06</v>
      </c>
      <c r="L68" s="354">
        <v>3.3970000000000002</v>
      </c>
      <c r="M68" s="248"/>
      <c r="N68" s="248"/>
      <c r="O68" s="67">
        <f t="shared" si="1"/>
        <v>42458</v>
      </c>
      <c r="P68" s="265">
        <v>0</v>
      </c>
      <c r="Q68" s="358">
        <v>3.0230000000000001</v>
      </c>
      <c r="R68" s="367">
        <v>2.84</v>
      </c>
      <c r="S68" s="358">
        <v>2.8759999999999999</v>
      </c>
      <c r="T68" s="367">
        <v>3.335</v>
      </c>
      <c r="U68" s="360">
        <v>3.7039999999999997</v>
      </c>
      <c r="V68" s="361">
        <v>4.0030000000000001</v>
      </c>
      <c r="W68" s="368">
        <v>0</v>
      </c>
      <c r="X68" s="369">
        <v>3.0049999999999999</v>
      </c>
      <c r="Y68" s="370">
        <v>3.8079999999999998</v>
      </c>
      <c r="Z68" s="371">
        <v>3.8529999999999998</v>
      </c>
      <c r="AA68" s="371">
        <v>4.0209999999999999</v>
      </c>
      <c r="AB68" s="372">
        <v>4.569</v>
      </c>
      <c r="AC68" s="265">
        <v>0</v>
      </c>
      <c r="AD68" s="382">
        <v>3.0720000000000001</v>
      </c>
      <c r="AE68" s="383">
        <v>3.5049999999999999</v>
      </c>
      <c r="AF68" s="384">
        <v>3.7610000000000001</v>
      </c>
      <c r="AG68" s="385">
        <v>4.5270000000000001</v>
      </c>
      <c r="AH68" s="265">
        <v>0</v>
      </c>
      <c r="AI68" s="265">
        <v>0</v>
      </c>
      <c r="AJ68" s="394">
        <v>3.74</v>
      </c>
      <c r="AK68" s="395">
        <v>4.0350000000000001</v>
      </c>
      <c r="AL68" s="265">
        <v>0</v>
      </c>
      <c r="AM68" s="403">
        <v>3.2530000000000001</v>
      </c>
      <c r="AN68" s="404">
        <v>3.49</v>
      </c>
      <c r="AO68" s="405">
        <v>3.718</v>
      </c>
      <c r="AP68" s="406">
        <v>4.117</v>
      </c>
      <c r="AQ68" s="407">
        <v>4.2060000000000004</v>
      </c>
      <c r="AR68" s="265">
        <v>0</v>
      </c>
      <c r="AS68" s="265">
        <v>0</v>
      </c>
      <c r="AT68" s="413">
        <v>2.738</v>
      </c>
      <c r="AU68" s="413">
        <v>3.0339999999999998</v>
      </c>
      <c r="AV68" s="413">
        <v>3.177</v>
      </c>
      <c r="AW68" s="414">
        <v>3.2320000000000002</v>
      </c>
      <c r="AX68" s="415">
        <v>3.3410000000000002</v>
      </c>
      <c r="AY68" s="415">
        <v>3.7589999999999999</v>
      </c>
      <c r="AZ68" s="416">
        <v>3.88</v>
      </c>
      <c r="BA68" s="415">
        <v>4.5999999999999996</v>
      </c>
      <c r="BB68" s="265">
        <v>0</v>
      </c>
      <c r="BC68" s="265">
        <v>0</v>
      </c>
      <c r="BD68" s="265">
        <v>0</v>
      </c>
      <c r="BE68" s="420">
        <v>0</v>
      </c>
      <c r="BF68" s="419">
        <v>3.4470000000000001</v>
      </c>
      <c r="BG68" s="419">
        <v>4.0140000000000002</v>
      </c>
      <c r="BH68" s="419">
        <v>4.1020000000000003</v>
      </c>
      <c r="BI68" s="265">
        <v>0</v>
      </c>
      <c r="BJ68" s="265">
        <v>0</v>
      </c>
      <c r="BK68" s="423">
        <v>0</v>
      </c>
      <c r="BL68" s="424">
        <v>3.113</v>
      </c>
      <c r="BM68" s="423">
        <v>3.6560000000000001</v>
      </c>
      <c r="BN68" s="423">
        <v>4.1470000000000002</v>
      </c>
      <c r="BO68" s="423">
        <v>4.2229999999999999</v>
      </c>
      <c r="BP68" s="423">
        <v>0</v>
      </c>
      <c r="BQ68" s="424">
        <v>4.8840000000000003</v>
      </c>
      <c r="BR68" s="265">
        <v>0</v>
      </c>
      <c r="BS68" s="427">
        <v>3.2069999999999999</v>
      </c>
      <c r="BT68" s="428">
        <v>4.2560000000000002</v>
      </c>
      <c r="BU68" s="428">
        <v>3.609</v>
      </c>
      <c r="BV68" s="428">
        <v>4.0739999999999998</v>
      </c>
    </row>
    <row r="69" spans="1:74" x14ac:dyDescent="0.25">
      <c r="A69" s="62">
        <v>42459</v>
      </c>
      <c r="B69" s="263">
        <v>0</v>
      </c>
      <c r="C69" s="263">
        <v>0</v>
      </c>
      <c r="D69" s="264">
        <v>0</v>
      </c>
      <c r="E69" s="350">
        <v>2.0129999999999999</v>
      </c>
      <c r="F69" s="351">
        <v>2.0939999999999999</v>
      </c>
      <c r="G69" s="352">
        <v>2.242</v>
      </c>
      <c r="H69" s="353">
        <v>2.3479999999999999</v>
      </c>
      <c r="I69" s="354">
        <v>2.5949999999999998</v>
      </c>
      <c r="J69" s="354">
        <v>0</v>
      </c>
      <c r="K69" s="354">
        <v>2.9929999999999999</v>
      </c>
      <c r="L69" s="354">
        <v>3.3319999999999999</v>
      </c>
      <c r="M69" s="248"/>
      <c r="N69" s="248"/>
      <c r="O69" s="67">
        <f t="shared" si="1"/>
        <v>42459</v>
      </c>
      <c r="P69" s="265">
        <v>0</v>
      </c>
      <c r="Q69" s="358">
        <v>3.0339999999999998</v>
      </c>
      <c r="R69" s="367">
        <v>2.903</v>
      </c>
      <c r="S69" s="358">
        <v>2.8679999999999999</v>
      </c>
      <c r="T69" s="367">
        <v>3.32</v>
      </c>
      <c r="U69" s="360">
        <v>3.6720000000000002</v>
      </c>
      <c r="V69" s="361">
        <v>3.9670000000000001</v>
      </c>
      <c r="W69" s="368">
        <v>0</v>
      </c>
      <c r="X69" s="369">
        <v>3.0009999999999999</v>
      </c>
      <c r="Y69" s="370">
        <v>3.7800000000000002</v>
      </c>
      <c r="Z69" s="371">
        <v>3.827</v>
      </c>
      <c r="AA69" s="371">
        <v>3.9980000000000002</v>
      </c>
      <c r="AB69" s="372">
        <v>4.4329999999999998</v>
      </c>
      <c r="AC69" s="265">
        <v>0</v>
      </c>
      <c r="AD69" s="382">
        <v>3</v>
      </c>
      <c r="AE69" s="383">
        <v>3.4939999999999998</v>
      </c>
      <c r="AF69" s="384">
        <v>3.7370000000000001</v>
      </c>
      <c r="AG69" s="385">
        <v>4.49</v>
      </c>
      <c r="AH69" s="265">
        <v>0</v>
      </c>
      <c r="AI69" s="265">
        <v>0</v>
      </c>
      <c r="AJ69" s="394">
        <v>3.71</v>
      </c>
      <c r="AK69" s="395">
        <v>4.0049999999999999</v>
      </c>
      <c r="AL69" s="265">
        <v>0</v>
      </c>
      <c r="AM69" s="403">
        <v>3.2269999999999999</v>
      </c>
      <c r="AN69" s="404">
        <v>3.4660000000000002</v>
      </c>
      <c r="AO69" s="405">
        <v>3.6970000000000001</v>
      </c>
      <c r="AP69" s="406">
        <v>4.0880000000000001</v>
      </c>
      <c r="AQ69" s="407">
        <v>4.1370000000000005</v>
      </c>
      <c r="AR69" s="265">
        <v>0</v>
      </c>
      <c r="AS69" s="265">
        <v>0</v>
      </c>
      <c r="AT69" s="413">
        <v>2.738</v>
      </c>
      <c r="AU69" s="413">
        <v>3.0409999999999999</v>
      </c>
      <c r="AV69" s="413">
        <v>3.1659999999999999</v>
      </c>
      <c r="AW69" s="414">
        <v>3.218</v>
      </c>
      <c r="AX69" s="415">
        <v>3.3370000000000002</v>
      </c>
      <c r="AY69" s="415">
        <v>3.722</v>
      </c>
      <c r="AZ69" s="416">
        <v>3.8479999999999999</v>
      </c>
      <c r="BA69" s="415">
        <v>4.548</v>
      </c>
      <c r="BB69" s="265">
        <v>0</v>
      </c>
      <c r="BC69" s="265">
        <v>0</v>
      </c>
      <c r="BD69" s="265">
        <v>0</v>
      </c>
      <c r="BE69" s="420">
        <v>0</v>
      </c>
      <c r="BF69" s="419">
        <v>3.4329999999999998</v>
      </c>
      <c r="BG69" s="419">
        <v>3.9790000000000001</v>
      </c>
      <c r="BH69" s="419">
        <v>4.0720000000000001</v>
      </c>
      <c r="BI69" s="265">
        <v>0</v>
      </c>
      <c r="BJ69" s="265">
        <v>0</v>
      </c>
      <c r="BK69" s="423">
        <v>0</v>
      </c>
      <c r="BL69" s="424">
        <v>3.109</v>
      </c>
      <c r="BM69" s="423">
        <v>3.6480000000000001</v>
      </c>
      <c r="BN69" s="423">
        <v>4.1040000000000001</v>
      </c>
      <c r="BO69" s="423">
        <v>4.1900000000000004</v>
      </c>
      <c r="BP69" s="423">
        <v>0</v>
      </c>
      <c r="BQ69" s="424">
        <v>4.8440000000000003</v>
      </c>
      <c r="BR69" s="265">
        <v>0</v>
      </c>
      <c r="BS69" s="427">
        <v>3.2829999999999999</v>
      </c>
      <c r="BT69" s="428">
        <v>4.218</v>
      </c>
      <c r="BU69" s="428">
        <v>3.5880000000000001</v>
      </c>
      <c r="BV69" s="428">
        <v>4.0419999999999998</v>
      </c>
    </row>
    <row r="70" spans="1:74" x14ac:dyDescent="0.25">
      <c r="A70" s="62">
        <v>42460</v>
      </c>
      <c r="B70" s="263">
        <v>0</v>
      </c>
      <c r="C70" s="263">
        <v>0</v>
      </c>
      <c r="D70" s="264">
        <v>0</v>
      </c>
      <c r="E70" s="350">
        <v>1.9569999999999999</v>
      </c>
      <c r="F70" s="351">
        <v>2.0470000000000002</v>
      </c>
      <c r="G70" s="352">
        <v>2.1659999999999999</v>
      </c>
      <c r="H70" s="353">
        <v>2.294</v>
      </c>
      <c r="I70" s="354">
        <v>2.5430000000000001</v>
      </c>
      <c r="J70" s="354">
        <v>0</v>
      </c>
      <c r="K70" s="354">
        <v>2.944</v>
      </c>
      <c r="L70" s="354">
        <v>3.3109999999999999</v>
      </c>
      <c r="M70" s="248"/>
      <c r="N70" s="248"/>
      <c r="O70" s="67">
        <f t="shared" si="1"/>
        <v>42460</v>
      </c>
      <c r="P70" s="265">
        <v>0</v>
      </c>
      <c r="Q70" s="358">
        <v>2.9889999999999999</v>
      </c>
      <c r="R70" s="367">
        <v>2.7909999999999999</v>
      </c>
      <c r="S70" s="358">
        <v>2.8660000000000001</v>
      </c>
      <c r="T70" s="367">
        <v>3.274</v>
      </c>
      <c r="U70" s="361">
        <v>3.6269999999999998</v>
      </c>
      <c r="V70" s="361">
        <v>3.9220000000000002</v>
      </c>
      <c r="W70" s="368">
        <v>0</v>
      </c>
      <c r="X70" s="373">
        <v>2.988</v>
      </c>
      <c r="Y70" s="370">
        <v>3.5430000000000001</v>
      </c>
      <c r="Z70" s="371">
        <v>3.7039999999999997</v>
      </c>
      <c r="AA70" s="374">
        <v>3.9670000000000001</v>
      </c>
      <c r="AB70" s="375">
        <v>4.4610000000000003</v>
      </c>
      <c r="AC70" s="265">
        <v>0</v>
      </c>
      <c r="AD70" s="382">
        <v>3.0350000000000001</v>
      </c>
      <c r="AE70" s="383">
        <v>3.4529999999999998</v>
      </c>
      <c r="AF70" s="386">
        <v>3.637</v>
      </c>
      <c r="AG70" s="387">
        <v>4.431</v>
      </c>
      <c r="AH70" s="265">
        <v>0</v>
      </c>
      <c r="AI70" s="265">
        <v>0</v>
      </c>
      <c r="AJ70" s="396">
        <v>3.673</v>
      </c>
      <c r="AK70" s="397">
        <v>3.9580000000000002</v>
      </c>
      <c r="AL70" s="265">
        <v>0</v>
      </c>
      <c r="AM70" s="403">
        <v>3.1829999999999998</v>
      </c>
      <c r="AN70" s="404">
        <v>3.419</v>
      </c>
      <c r="AO70" s="405">
        <v>3.6890000000000001</v>
      </c>
      <c r="AP70" s="406">
        <v>4.0359999999999996</v>
      </c>
      <c r="AQ70" s="407">
        <v>4.109</v>
      </c>
      <c r="AR70" s="265">
        <v>0</v>
      </c>
      <c r="AS70" s="265">
        <v>0</v>
      </c>
      <c r="AT70" s="413">
        <v>2.7039999999999997</v>
      </c>
      <c r="AU70" s="413">
        <v>3.0049999999999999</v>
      </c>
      <c r="AV70" s="413">
        <v>3.1280000000000001</v>
      </c>
      <c r="AW70" s="414">
        <v>3.1789999999999998</v>
      </c>
      <c r="AX70" s="415">
        <v>3.278</v>
      </c>
      <c r="AY70" s="415">
        <v>3.6840000000000002</v>
      </c>
      <c r="AZ70" s="416">
        <v>3.8069999999999999</v>
      </c>
      <c r="BA70" s="415">
        <v>4.5090000000000003</v>
      </c>
      <c r="BB70" s="265">
        <v>0</v>
      </c>
      <c r="BC70" s="265">
        <v>0</v>
      </c>
      <c r="BD70" s="265">
        <v>0</v>
      </c>
      <c r="BE70" s="420">
        <v>0</v>
      </c>
      <c r="BF70" s="419">
        <v>3.3860000000000001</v>
      </c>
      <c r="BG70" s="419">
        <v>3.93</v>
      </c>
      <c r="BH70" s="419">
        <v>4.0259999999999998</v>
      </c>
      <c r="BI70" s="265">
        <v>0</v>
      </c>
      <c r="BJ70" s="265">
        <v>0</v>
      </c>
      <c r="BK70" s="423">
        <v>0</v>
      </c>
      <c r="BL70" s="424">
        <v>3.0750000000000002</v>
      </c>
      <c r="BM70" s="423">
        <v>3.61</v>
      </c>
      <c r="BN70" s="423">
        <v>4.0460000000000003</v>
      </c>
      <c r="BO70" s="423">
        <v>4.1509999999999998</v>
      </c>
      <c r="BP70" s="423">
        <v>0</v>
      </c>
      <c r="BQ70" s="424">
        <v>4.8120000000000003</v>
      </c>
      <c r="BR70" s="265">
        <v>0</v>
      </c>
      <c r="BS70" s="427">
        <v>3.1760000000000002</v>
      </c>
      <c r="BT70" s="428">
        <v>4.1459999999999999</v>
      </c>
      <c r="BU70" s="428">
        <v>3.5430000000000001</v>
      </c>
      <c r="BV70" s="428">
        <v>4</v>
      </c>
    </row>
    <row r="71" spans="1:74" x14ac:dyDescent="0.25">
      <c r="A71" s="62"/>
      <c r="B71" s="263"/>
      <c r="C71" s="263"/>
      <c r="D71" s="264"/>
      <c r="E71" s="350"/>
      <c r="F71" s="351"/>
      <c r="G71" s="352"/>
      <c r="H71" s="352"/>
      <c r="I71" s="352"/>
      <c r="J71" s="352"/>
      <c r="K71" s="352"/>
      <c r="L71" s="352"/>
      <c r="M71" s="66"/>
      <c r="N71" s="66"/>
      <c r="O71" s="67"/>
      <c r="P71" s="265"/>
      <c r="Q71" s="358"/>
      <c r="R71" s="367"/>
      <c r="S71" s="358"/>
      <c r="T71" s="367"/>
      <c r="U71" s="367"/>
      <c r="V71" s="367"/>
      <c r="W71" s="367"/>
      <c r="X71" s="367"/>
      <c r="Y71" s="367"/>
      <c r="Z71" s="367"/>
      <c r="AA71" s="367"/>
      <c r="AB71" s="358"/>
      <c r="AC71" s="265"/>
      <c r="AD71" s="388"/>
      <c r="AE71" s="388"/>
      <c r="AF71" s="388"/>
      <c r="AG71" s="389"/>
      <c r="AH71" s="270"/>
      <c r="AI71" s="265"/>
      <c r="AJ71" s="388"/>
      <c r="AK71" s="388"/>
      <c r="AL71" s="272"/>
      <c r="AM71" s="403"/>
      <c r="AN71" s="403"/>
      <c r="AO71" s="403"/>
      <c r="AP71" s="403"/>
      <c r="AQ71" s="403"/>
      <c r="AR71" s="274"/>
      <c r="AS71" s="276"/>
      <c r="AT71" s="403"/>
      <c r="AU71" s="403"/>
      <c r="AV71" s="403"/>
      <c r="AW71" s="403"/>
      <c r="AX71" s="403"/>
      <c r="AY71" s="403"/>
      <c r="AZ71" s="403"/>
      <c r="BA71" s="403"/>
      <c r="BB71" s="274"/>
      <c r="BC71" s="278"/>
      <c r="BD71" s="279"/>
      <c r="BE71" s="403"/>
      <c r="BF71" s="403"/>
      <c r="BG71" s="403"/>
      <c r="BH71" s="403"/>
      <c r="BI71" s="284"/>
      <c r="BJ71" s="285"/>
      <c r="BK71" s="403"/>
      <c r="BL71" s="403"/>
      <c r="BM71" s="403"/>
      <c r="BN71" s="403"/>
      <c r="BO71" s="403"/>
      <c r="BP71" s="403"/>
      <c r="BQ71" s="403"/>
      <c r="BR71" s="288"/>
      <c r="BS71" s="403"/>
      <c r="BT71" s="403"/>
      <c r="BU71" s="403"/>
      <c r="BV71" s="403"/>
    </row>
    <row r="72" spans="1:74" x14ac:dyDescent="0.25">
      <c r="A72" s="62"/>
      <c r="B72" s="291"/>
      <c r="C72" s="291"/>
      <c r="D72" s="292"/>
      <c r="E72" s="355"/>
      <c r="F72" s="356"/>
      <c r="G72" s="357"/>
      <c r="H72" s="357"/>
      <c r="I72" s="357"/>
      <c r="J72" s="357"/>
      <c r="K72" s="357"/>
      <c r="L72" s="357"/>
      <c r="M72" s="66"/>
      <c r="N72" s="66"/>
      <c r="O72" s="67"/>
      <c r="P72" s="266"/>
      <c r="Q72" s="376"/>
      <c r="R72" s="377"/>
      <c r="S72" s="376"/>
      <c r="T72" s="377"/>
      <c r="U72" s="377"/>
      <c r="V72" s="377"/>
      <c r="W72" s="377"/>
      <c r="X72" s="377"/>
      <c r="Y72" s="377"/>
      <c r="Z72" s="377"/>
      <c r="AA72" s="377"/>
      <c r="AB72" s="376"/>
      <c r="AC72" s="266"/>
      <c r="AD72" s="390"/>
      <c r="AE72" s="390"/>
      <c r="AF72" s="390"/>
      <c r="AG72" s="391"/>
      <c r="AH72" s="271"/>
      <c r="AI72" s="266"/>
      <c r="AJ72" s="390"/>
      <c r="AK72" s="390"/>
      <c r="AL72" s="273"/>
      <c r="AM72" s="408"/>
      <c r="AN72" s="408"/>
      <c r="AO72" s="408"/>
      <c r="AP72" s="408"/>
      <c r="AQ72" s="408"/>
      <c r="AR72" s="275"/>
      <c r="AS72" s="277"/>
      <c r="AT72" s="408"/>
      <c r="AU72" s="408"/>
      <c r="AV72" s="408"/>
      <c r="AW72" s="408"/>
      <c r="AX72" s="408"/>
      <c r="AY72" s="408"/>
      <c r="AZ72" s="408"/>
      <c r="BA72" s="408"/>
      <c r="BB72" s="275"/>
      <c r="BC72" s="280"/>
      <c r="BD72" s="281"/>
      <c r="BE72" s="408"/>
      <c r="BF72" s="408"/>
      <c r="BG72" s="408"/>
      <c r="BH72" s="408"/>
      <c r="BI72" s="286"/>
      <c r="BJ72" s="287"/>
      <c r="BK72" s="408"/>
      <c r="BL72" s="408"/>
      <c r="BM72" s="408"/>
      <c r="BN72" s="408"/>
      <c r="BO72" s="408"/>
      <c r="BP72" s="408"/>
      <c r="BQ72" s="408"/>
      <c r="BR72" s="289"/>
      <c r="BS72" s="408"/>
      <c r="BT72" s="408"/>
      <c r="BU72" s="408"/>
      <c r="BV72" s="408"/>
    </row>
    <row r="73" spans="1:74" x14ac:dyDescent="0.25">
      <c r="B73" s="72"/>
      <c r="D73" s="27"/>
      <c r="E73" s="73"/>
      <c r="F73" s="16"/>
      <c r="G73" s="16"/>
      <c r="M73" s="2"/>
    </row>
    <row r="74" spans="1:74" x14ac:dyDescent="0.25">
      <c r="B74" s="448" t="s">
        <v>15</v>
      </c>
      <c r="C74" s="449"/>
      <c r="D74" s="449"/>
      <c r="E74" s="449"/>
      <c r="F74" s="449"/>
      <c r="G74" s="449"/>
      <c r="H74" s="449"/>
      <c r="I74" s="449"/>
      <c r="J74" s="449"/>
      <c r="K74" s="449"/>
      <c r="L74" s="450"/>
      <c r="M74" s="28"/>
      <c r="N74" s="29"/>
      <c r="P74" s="438" t="s">
        <v>15</v>
      </c>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c r="BK74" s="439"/>
      <c r="BL74" s="439"/>
      <c r="BM74" s="439"/>
      <c r="BN74" s="439"/>
      <c r="BO74" s="439"/>
      <c r="BP74" s="439"/>
      <c r="BQ74" s="439"/>
      <c r="BR74" s="439"/>
      <c r="BS74" s="439"/>
      <c r="BT74" s="439"/>
      <c r="BU74" s="439"/>
      <c r="BV74" s="440"/>
    </row>
    <row r="75" spans="1:74" x14ac:dyDescent="0.25">
      <c r="B75" s="451" t="s">
        <v>201</v>
      </c>
      <c r="C75" s="452"/>
      <c r="D75" s="452"/>
      <c r="E75" s="452"/>
      <c r="F75" s="452"/>
      <c r="G75" s="452"/>
      <c r="H75" s="452"/>
      <c r="I75" s="452"/>
      <c r="J75" s="452"/>
      <c r="K75" s="452"/>
      <c r="L75" s="453"/>
      <c r="M75" s="30"/>
      <c r="N75" s="31"/>
      <c r="P75" s="441" t="s">
        <v>202</v>
      </c>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2"/>
      <c r="AY75" s="442"/>
      <c r="AZ75" s="442"/>
      <c r="BA75" s="442"/>
      <c r="BB75" s="442"/>
      <c r="BC75" s="442"/>
      <c r="BD75" s="442"/>
      <c r="BE75" s="442"/>
      <c r="BF75" s="442"/>
      <c r="BG75" s="442"/>
      <c r="BH75" s="443"/>
      <c r="BI75" s="442"/>
      <c r="BJ75" s="442"/>
      <c r="BK75" s="442"/>
      <c r="BL75" s="442"/>
      <c r="BM75" s="442"/>
      <c r="BN75" s="442"/>
      <c r="BO75" s="442"/>
      <c r="BP75" s="442"/>
      <c r="BQ75" s="442"/>
      <c r="BR75" s="442"/>
      <c r="BS75" s="442"/>
      <c r="BT75" s="442"/>
      <c r="BU75" s="442"/>
      <c r="BV75" s="444"/>
    </row>
    <row r="76" spans="1:74" x14ac:dyDescent="0.25">
      <c r="A76" s="155" t="str">
        <f t="shared" ref="A76:L76" si="2">A9</f>
        <v>Security name</v>
      </c>
      <c r="B76" s="257" t="str">
        <f t="shared" si="2"/>
        <v>NZGB 6 11/15/11</v>
      </c>
      <c r="C76" s="267" t="str">
        <f t="shared" si="2"/>
        <v>NZGB 6 1/2 04/15/13</v>
      </c>
      <c r="D76" s="257" t="str">
        <f t="shared" si="2"/>
        <v>NZGB 6 04/15/15</v>
      </c>
      <c r="E76" s="74" t="str">
        <f t="shared" si="2"/>
        <v>NZGB 6 12/15/17</v>
      </c>
      <c r="F76" s="87" t="str">
        <f t="shared" si="2"/>
        <v>NZGB 5 03/15/19</v>
      </c>
      <c r="G76" s="60" t="str">
        <f t="shared" si="2"/>
        <v>NZGB 3 04/15/20</v>
      </c>
      <c r="H76" s="108" t="str">
        <f t="shared" si="2"/>
        <v>NZGB 6 05/15/21</v>
      </c>
      <c r="I76" s="108" t="str">
        <f t="shared" si="2"/>
        <v>NZGB 5 1/2 04/15/23</v>
      </c>
      <c r="J76" s="108" t="str">
        <f t="shared" si="2"/>
        <v>NZGB 2 3/4 04/15/25</v>
      </c>
      <c r="K76" s="108" t="str">
        <f t="shared" si="2"/>
        <v>NZGB 4 1/2 04/15/27</v>
      </c>
      <c r="L76" s="108" t="str">
        <f t="shared" si="2"/>
        <v>NZGB 3 1/2 04/14/33</v>
      </c>
      <c r="M76" s="57"/>
      <c r="N76" s="57"/>
      <c r="O76" s="154" t="str">
        <f t="shared" ref="O76:AS76" si="3">O9</f>
        <v>Security name</v>
      </c>
      <c r="P76" s="256" t="str">
        <f t="shared" si="3"/>
        <v>AIANZ 7 1/4 11/07/15</v>
      </c>
      <c r="Q76" s="87" t="str">
        <f t="shared" si="3"/>
        <v>AIANZ 8 08/10/16</v>
      </c>
      <c r="R76" s="87" t="str">
        <f t="shared" si="3"/>
        <v>AIANZ 8 11/15/16</v>
      </c>
      <c r="S76" s="87" t="str">
        <f t="shared" si="3"/>
        <v>AIANZ 5.47 10/17/17</v>
      </c>
      <c r="T76" s="87" t="str">
        <f t="shared" si="3"/>
        <v>AIANZ 4.73 12/13/19</v>
      </c>
      <c r="U76" s="87" t="str">
        <f t="shared" si="3"/>
        <v>AIANZ 5.52 05/28/21</v>
      </c>
      <c r="V76" s="87" t="str">
        <f t="shared" si="3"/>
        <v>AIANZ 4.28 11/09/22</v>
      </c>
      <c r="W76" s="87" t="str">
        <f t="shared" si="3"/>
        <v>GENEPO 7.65 03/15/16</v>
      </c>
      <c r="X76" s="87" t="str">
        <f t="shared" si="3"/>
        <v>GENEPO 7.185 09/15/16</v>
      </c>
      <c r="Y76" s="87" t="str">
        <f t="shared" si="3"/>
        <v>GENEPO 5.205 11/01/19</v>
      </c>
      <c r="Z76" s="87" t="str">
        <f t="shared" si="3"/>
        <v>GENEPO 8.3 06/23/20</v>
      </c>
      <c r="AA76" s="87" t="str">
        <f t="shared" si="3"/>
        <v>GENEPO 4.14 03/18/22</v>
      </c>
      <c r="AB76" s="87" t="str">
        <f t="shared" si="3"/>
        <v>GENEPO 5.81 03/08/23</v>
      </c>
      <c r="AC76" s="256" t="str">
        <f t="shared" si="3"/>
        <v>MRPNZ 8.36 05/15/13</v>
      </c>
      <c r="AD76" s="87" t="str">
        <f t="shared" si="3"/>
        <v>MRPNZ 7.55 10/12/16</v>
      </c>
      <c r="AE76" s="87" t="str">
        <f t="shared" si="3"/>
        <v>MRPNZ 5.029 03/06/19</v>
      </c>
      <c r="AF76" s="87" t="str">
        <f t="shared" si="3"/>
        <v>MRPNZ 8.21 02/11/20</v>
      </c>
      <c r="AG76" s="87" t="str">
        <f t="shared" si="3"/>
        <v>MRPNZ 5.793 03/06/23</v>
      </c>
      <c r="AH76" s="256" t="str">
        <f t="shared" si="3"/>
        <v>VCTNZ 7.8 10/15/14</v>
      </c>
      <c r="AI76" s="256" t="str">
        <f t="shared" si="3"/>
        <v>WIANZ 7 1/2 11/15/13</v>
      </c>
      <c r="AJ76" s="87" t="str">
        <f t="shared" si="3"/>
        <v>WIANZ 5.27 06/11/20</v>
      </c>
      <c r="AK76" s="87" t="str">
        <f t="shared" si="3"/>
        <v>WIANZ 6 1/4 05/15/21</v>
      </c>
      <c r="AL76" s="256" t="str">
        <f t="shared" si="3"/>
        <v>CENNZ 8 05/15/14</v>
      </c>
      <c r="AM76" s="87" t="str">
        <f t="shared" si="3"/>
        <v>CENNZ 7.855 04/13/17</v>
      </c>
      <c r="AN76" s="87" t="str">
        <f t="shared" si="3"/>
        <v>CENNZ 4.8 05/24/18</v>
      </c>
      <c r="AO76" s="87" t="str">
        <f t="shared" si="3"/>
        <v>CENNZ 5.8 05/15/19</v>
      </c>
      <c r="AP76" s="60" t="str">
        <f t="shared" si="3"/>
        <v>CENNZ 5.277 05/27/20</v>
      </c>
      <c r="AQ76" s="60" t="str">
        <f t="shared" si="3"/>
        <v>CENNZ 4.4 11/15/21</v>
      </c>
      <c r="AR76" s="256" t="str">
        <f t="shared" si="3"/>
        <v>PIFAU 6.39 03/29/13</v>
      </c>
      <c r="AS76" s="256" t="str">
        <f t="shared" si="3"/>
        <v>PIFAU 6.53 06/29/15</v>
      </c>
      <c r="AT76" s="87" t="str">
        <f t="shared" ref="AT76:BV76" si="4">AT9</f>
        <v>TPNZ 6.595 02/15/17</v>
      </c>
      <c r="AU76" s="87" t="str">
        <f t="shared" si="4"/>
        <v>TPNZ 5.14 11/30/18</v>
      </c>
      <c r="AV76" s="87" t="str">
        <f t="shared" si="4"/>
        <v>TPNZ 4.65 09/06/19</v>
      </c>
      <c r="AW76" s="87" t="str">
        <f t="shared" si="4"/>
        <v>TPNZ 7.19 11/12/19</v>
      </c>
      <c r="AX76" s="87" t="str">
        <f t="shared" si="4"/>
        <v>TPNZ 6.95 06/10/20</v>
      </c>
      <c r="AY76" s="87" t="str">
        <f t="shared" si="4"/>
        <v>TPNZ 4.3 06/30/22</v>
      </c>
      <c r="AZ76" s="87" t="str">
        <f t="shared" si="4"/>
        <v>TPNZ 5.448 03/15/23</v>
      </c>
      <c r="BA76" s="87" t="str">
        <f t="shared" si="4"/>
        <v>TPNZ 5.893 03/15/28</v>
      </c>
      <c r="BB76" s="256" t="str">
        <f t="shared" si="4"/>
        <v>SPKNZ 6.92 03/22/13</v>
      </c>
      <c r="BC76" s="256" t="str">
        <f t="shared" si="4"/>
        <v>SPKNZ 8.65 06/15/15</v>
      </c>
      <c r="BD76" s="256" t="str">
        <f t="shared" si="4"/>
        <v>SPKNZ 8.35 06/15/15</v>
      </c>
      <c r="BE76" s="87" t="str">
        <f t="shared" si="4"/>
        <v>SPKNZ 7.04 03/22/16</v>
      </c>
      <c r="BF76" s="87" t="str">
        <f t="shared" si="4"/>
        <v>SPKNZ 5 1/4 10/25/19</v>
      </c>
      <c r="BG76" s="87" t="str">
        <f t="shared" si="4"/>
        <v>SPKNZ 4 1/2 03/25/22</v>
      </c>
      <c r="BH76" s="60" t="str">
        <f t="shared" si="4"/>
        <v>SPKNZ 4.51 03/10/23</v>
      </c>
      <c r="BI76" s="256" t="str">
        <f t="shared" si="4"/>
        <v>FCGNZ 6.86 04/21/14</v>
      </c>
      <c r="BJ76" s="256" t="str">
        <f t="shared" si="4"/>
        <v>FCGNZ 7 3/4 03/10/15</v>
      </c>
      <c r="BK76" s="87" t="str">
        <f t="shared" si="4"/>
        <v>FCGNZ 6.83 03/04/16</v>
      </c>
      <c r="BL76" s="87" t="str">
        <f t="shared" si="4"/>
        <v>FCGNZ 4.6 10/24/17</v>
      </c>
      <c r="BM76" s="87" t="str">
        <f t="shared" si="4"/>
        <v>FCGNZ 5.52 02/25/20</v>
      </c>
      <c r="BN76" s="87" t="str">
        <f t="shared" si="4"/>
        <v>FCGNZ 4.33 10/20/21</v>
      </c>
      <c r="BO76" s="87" t="str">
        <f t="shared" si="4"/>
        <v>FCGNZ 5.9 02/25/22</v>
      </c>
      <c r="BP76" s="87" t="str">
        <f t="shared" si="4"/>
        <v>FCGNZ 4.42 03/07/23</v>
      </c>
      <c r="BQ76" s="87" t="str">
        <f t="shared" si="4"/>
        <v>FCGNZ 5.08 06/19/25</v>
      </c>
      <c r="BR76" s="256" t="str">
        <f t="shared" si="4"/>
        <v>MERINZ 7.15 03/16/15</v>
      </c>
      <c r="BS76" s="87" t="str">
        <f t="shared" si="4"/>
        <v>MERINZ 7.55 03/16/17</v>
      </c>
      <c r="BT76" s="87" t="str">
        <f t="shared" si="4"/>
        <v>MERINZ 4.53 03/14/23</v>
      </c>
      <c r="BU76" s="87" t="str">
        <f t="shared" si="4"/>
        <v>CHRINT 5.15 12/06/19</v>
      </c>
      <c r="BV76" s="60" t="str">
        <f t="shared" si="4"/>
        <v>CHRINT 6 1/4 10/04/21</v>
      </c>
    </row>
    <row r="77" spans="1:74" x14ac:dyDescent="0.25">
      <c r="A77" s="155" t="str">
        <f t="shared" ref="A77:L77" si="5">A10</f>
        <v>Bond credit rating</v>
      </c>
      <c r="B77" s="259" t="str">
        <f t="shared" si="5"/>
        <v>NR</v>
      </c>
      <c r="C77" s="268" t="str">
        <f t="shared" si="5"/>
        <v>NR</v>
      </c>
      <c r="D77" s="259" t="str">
        <f t="shared" si="5"/>
        <v>NR</v>
      </c>
      <c r="E77" s="57" t="str">
        <f t="shared" si="5"/>
        <v>AA+</v>
      </c>
      <c r="F77" s="59" t="str">
        <f t="shared" si="5"/>
        <v>AA+</v>
      </c>
      <c r="G77" s="58" t="str">
        <f t="shared" si="5"/>
        <v>AA+</v>
      </c>
      <c r="H77" s="136" t="str">
        <f t="shared" si="5"/>
        <v>AA+</v>
      </c>
      <c r="I77" s="136" t="str">
        <f t="shared" si="5"/>
        <v>AA+</v>
      </c>
      <c r="J77" s="136" t="str">
        <f t="shared" si="5"/>
        <v>AA+</v>
      </c>
      <c r="K77" s="136" t="str">
        <f t="shared" si="5"/>
        <v>AA+</v>
      </c>
      <c r="L77" s="136" t="str">
        <f t="shared" si="5"/>
        <v>AA+</v>
      </c>
      <c r="M77" s="57"/>
      <c r="N77" s="57"/>
      <c r="O77" s="154" t="str">
        <f t="shared" ref="O77:AS77" si="6">O10</f>
        <v>Bond credit rating</v>
      </c>
      <c r="P77" s="258" t="str">
        <f t="shared" si="6"/>
        <v>NR</v>
      </c>
      <c r="Q77" s="59" t="str">
        <f t="shared" si="6"/>
        <v>A-</v>
      </c>
      <c r="R77" s="59" t="str">
        <f t="shared" si="6"/>
        <v>A-</v>
      </c>
      <c r="S77" s="59" t="str">
        <f t="shared" si="6"/>
        <v>A-</v>
      </c>
      <c r="T77" s="59" t="str">
        <f t="shared" si="6"/>
        <v>A-</v>
      </c>
      <c r="U77" s="59" t="str">
        <f t="shared" si="6"/>
        <v>A-</v>
      </c>
      <c r="V77" s="59" t="str">
        <f t="shared" si="6"/>
        <v>A-</v>
      </c>
      <c r="W77" s="59" t="str">
        <f t="shared" si="6"/>
        <v>NR</v>
      </c>
      <c r="X77" s="59" t="str">
        <f t="shared" si="6"/>
        <v>BBB+</v>
      </c>
      <c r="Y77" s="59" t="str">
        <f t="shared" si="6"/>
        <v>#N/A N/A</v>
      </c>
      <c r="Z77" s="59" t="str">
        <f t="shared" si="6"/>
        <v>BBB+</v>
      </c>
      <c r="AA77" s="59" t="str">
        <f t="shared" si="6"/>
        <v>BBB+</v>
      </c>
      <c r="AB77" s="59" t="str">
        <f t="shared" si="6"/>
        <v>BBB+</v>
      </c>
      <c r="AC77" s="258" t="str">
        <f t="shared" si="6"/>
        <v>NR</v>
      </c>
      <c r="AD77" s="59" t="str">
        <f t="shared" si="6"/>
        <v>BBB+</v>
      </c>
      <c r="AE77" s="59" t="str">
        <f t="shared" si="6"/>
        <v>BBB+</v>
      </c>
      <c r="AF77" s="59" t="str">
        <f t="shared" si="6"/>
        <v>BBB+</v>
      </c>
      <c r="AG77" s="59" t="str">
        <f t="shared" si="6"/>
        <v>BBB+</v>
      </c>
      <c r="AH77" s="258" t="str">
        <f t="shared" si="6"/>
        <v>NR</v>
      </c>
      <c r="AI77" s="258" t="str">
        <f t="shared" si="6"/>
        <v>NR</v>
      </c>
      <c r="AJ77" s="59" t="str">
        <f t="shared" si="6"/>
        <v>BBB+</v>
      </c>
      <c r="AK77" s="59" t="str">
        <f t="shared" si="6"/>
        <v>#N/A N/A</v>
      </c>
      <c r="AL77" s="258" t="str">
        <f t="shared" si="6"/>
        <v>NR</v>
      </c>
      <c r="AM77" s="59" t="str">
        <f t="shared" si="6"/>
        <v>BBB</v>
      </c>
      <c r="AN77" s="59" t="str">
        <f t="shared" si="6"/>
        <v>BBB</v>
      </c>
      <c r="AO77" s="59" t="str">
        <f t="shared" si="6"/>
        <v>BBB</v>
      </c>
      <c r="AP77" s="58" t="str">
        <f t="shared" si="6"/>
        <v>BBB</v>
      </c>
      <c r="AQ77" s="58" t="str">
        <f t="shared" si="6"/>
        <v>BBB</v>
      </c>
      <c r="AR77" s="258" t="str">
        <f t="shared" si="6"/>
        <v>NR</v>
      </c>
      <c r="AS77" s="258" t="str">
        <f t="shared" si="6"/>
        <v>NR</v>
      </c>
      <c r="AT77" s="59" t="str">
        <f t="shared" ref="AT77:BV77" si="7">AT10</f>
        <v>AA-</v>
      </c>
      <c r="AU77" s="59" t="str">
        <f t="shared" si="7"/>
        <v>AA-</v>
      </c>
      <c r="AV77" s="59" t="str">
        <f t="shared" si="7"/>
        <v>AA-</v>
      </c>
      <c r="AW77" s="59" t="str">
        <f t="shared" si="7"/>
        <v>AA-</v>
      </c>
      <c r="AX77" s="59" t="str">
        <f t="shared" si="7"/>
        <v>AA-</v>
      </c>
      <c r="AY77" s="59" t="str">
        <f t="shared" si="7"/>
        <v>AA-</v>
      </c>
      <c r="AZ77" s="59" t="str">
        <f t="shared" si="7"/>
        <v>AA-</v>
      </c>
      <c r="BA77" s="59" t="str">
        <f t="shared" si="7"/>
        <v>AA-</v>
      </c>
      <c r="BB77" s="258" t="str">
        <f t="shared" si="7"/>
        <v>NR</v>
      </c>
      <c r="BC77" s="258" t="str">
        <f t="shared" si="7"/>
        <v>#N/A N/A</v>
      </c>
      <c r="BD77" s="258" t="str">
        <f t="shared" si="7"/>
        <v>#N/A N/A</v>
      </c>
      <c r="BE77" s="59" t="str">
        <f t="shared" si="7"/>
        <v>NR</v>
      </c>
      <c r="BF77" s="59" t="str">
        <f t="shared" si="7"/>
        <v>A-</v>
      </c>
      <c r="BG77" s="59" t="str">
        <f t="shared" si="7"/>
        <v>A-</v>
      </c>
      <c r="BH77" s="58" t="str">
        <f t="shared" si="7"/>
        <v>A-</v>
      </c>
      <c r="BI77" s="258" t="str">
        <f t="shared" si="7"/>
        <v>NR</v>
      </c>
      <c r="BJ77" s="258" t="str">
        <f t="shared" si="7"/>
        <v>NR</v>
      </c>
      <c r="BK77" s="59" t="str">
        <f t="shared" si="7"/>
        <v>NR</v>
      </c>
      <c r="BL77" s="59" t="str">
        <f t="shared" si="7"/>
        <v>A-</v>
      </c>
      <c r="BM77" s="59" t="str">
        <f t="shared" si="7"/>
        <v>A-</v>
      </c>
      <c r="BN77" s="59" t="str">
        <f t="shared" si="7"/>
        <v>A-</v>
      </c>
      <c r="BO77" s="59" t="str">
        <f t="shared" si="7"/>
        <v>A-</v>
      </c>
      <c r="BP77" s="59" t="str">
        <f t="shared" si="7"/>
        <v>A-</v>
      </c>
      <c r="BQ77" s="59" t="str">
        <f t="shared" si="7"/>
        <v>A-</v>
      </c>
      <c r="BR77" s="258" t="str">
        <f t="shared" si="7"/>
        <v>NR</v>
      </c>
      <c r="BS77" s="59" t="str">
        <f t="shared" si="7"/>
        <v>BBB+</v>
      </c>
      <c r="BT77" s="59" t="str">
        <f t="shared" si="7"/>
        <v>BBB+</v>
      </c>
      <c r="BU77" s="59" t="str">
        <f t="shared" si="7"/>
        <v>BBB+</v>
      </c>
      <c r="BV77" s="58" t="str">
        <f t="shared" si="7"/>
        <v>BBB+</v>
      </c>
    </row>
    <row r="78" spans="1:74" x14ac:dyDescent="0.25">
      <c r="A78" s="155" t="str">
        <f t="shared" ref="A78:L78" si="8">A11</f>
        <v>Coupon frequency</v>
      </c>
      <c r="B78" s="259" t="str">
        <f t="shared" si="8"/>
        <v>S/A</v>
      </c>
      <c r="C78" s="268" t="str">
        <f t="shared" si="8"/>
        <v>S/A</v>
      </c>
      <c r="D78" s="259" t="str">
        <f t="shared" si="8"/>
        <v>S/A</v>
      </c>
      <c r="E78" s="57" t="str">
        <f t="shared" si="8"/>
        <v>S/A</v>
      </c>
      <c r="F78" s="59" t="str">
        <f t="shared" si="8"/>
        <v>S/A</v>
      </c>
      <c r="G78" s="58" t="str">
        <f t="shared" si="8"/>
        <v>S/A</v>
      </c>
      <c r="H78" s="136" t="str">
        <f t="shared" si="8"/>
        <v>S/A</v>
      </c>
      <c r="I78" s="136" t="str">
        <f t="shared" si="8"/>
        <v>S/A</v>
      </c>
      <c r="J78" s="136" t="str">
        <f t="shared" si="8"/>
        <v>S/A</v>
      </c>
      <c r="K78" s="136" t="str">
        <f t="shared" si="8"/>
        <v>S/A</v>
      </c>
      <c r="L78" s="136" t="str">
        <f t="shared" si="8"/>
        <v>S/A</v>
      </c>
      <c r="M78" s="57"/>
      <c r="N78" s="57"/>
      <c r="O78" s="154" t="str">
        <f t="shared" ref="O78:AS78" si="9">O11</f>
        <v>Coupon frequency</v>
      </c>
      <c r="P78" s="258" t="str">
        <f t="shared" si="9"/>
        <v>#N/A N/A</v>
      </c>
      <c r="Q78" s="59" t="str">
        <f t="shared" si="9"/>
        <v>S/A</v>
      </c>
      <c r="R78" s="59" t="str">
        <f t="shared" si="9"/>
        <v>S/A</v>
      </c>
      <c r="S78" s="59" t="str">
        <f t="shared" si="9"/>
        <v>S/A</v>
      </c>
      <c r="T78" s="59" t="str">
        <f t="shared" si="9"/>
        <v>S/A</v>
      </c>
      <c r="U78" s="59" t="str">
        <f t="shared" si="9"/>
        <v>S/A</v>
      </c>
      <c r="V78" s="59" t="str">
        <f t="shared" si="9"/>
        <v>S/A</v>
      </c>
      <c r="W78" s="59" t="str">
        <f t="shared" si="9"/>
        <v>S/A</v>
      </c>
      <c r="X78" s="59" t="str">
        <f t="shared" si="9"/>
        <v>S/A</v>
      </c>
      <c r="Y78" s="59" t="str">
        <f t="shared" si="9"/>
        <v>S/A</v>
      </c>
      <c r="Z78" s="59" t="str">
        <f t="shared" si="9"/>
        <v>S/A</v>
      </c>
      <c r="AA78" s="59" t="str">
        <f t="shared" si="9"/>
        <v>S/A</v>
      </c>
      <c r="AB78" s="59" t="str">
        <f t="shared" si="9"/>
        <v>S/A</v>
      </c>
      <c r="AC78" s="258" t="str">
        <f t="shared" si="9"/>
        <v>#N/A N/A</v>
      </c>
      <c r="AD78" s="59" t="str">
        <f t="shared" si="9"/>
        <v>S/A</v>
      </c>
      <c r="AE78" s="59" t="str">
        <f t="shared" si="9"/>
        <v>S/A</v>
      </c>
      <c r="AF78" s="59" t="str">
        <f t="shared" si="9"/>
        <v>S/A</v>
      </c>
      <c r="AG78" s="59" t="str">
        <f t="shared" si="9"/>
        <v>S/A</v>
      </c>
      <c r="AH78" s="258" t="str">
        <f t="shared" si="9"/>
        <v>#N/A N/A</v>
      </c>
      <c r="AI78" s="258" t="str">
        <f t="shared" si="9"/>
        <v>#N/A N/A</v>
      </c>
      <c r="AJ78" s="59" t="str">
        <f t="shared" si="9"/>
        <v>S/A</v>
      </c>
      <c r="AK78" s="59" t="str">
        <f t="shared" si="9"/>
        <v>S/A</v>
      </c>
      <c r="AL78" s="258" t="str">
        <f t="shared" si="9"/>
        <v>#N/A N/A</v>
      </c>
      <c r="AM78" s="59" t="str">
        <f t="shared" si="9"/>
        <v>S/A</v>
      </c>
      <c r="AN78" s="59" t="str">
        <f t="shared" si="9"/>
        <v>S/A</v>
      </c>
      <c r="AO78" s="59" t="str">
        <f t="shared" si="9"/>
        <v>Qtrly</v>
      </c>
      <c r="AP78" s="58" t="str">
        <f t="shared" si="9"/>
        <v>S/A</v>
      </c>
      <c r="AQ78" s="58" t="str">
        <f t="shared" si="9"/>
        <v>Qtrly</v>
      </c>
      <c r="AR78" s="258" t="str">
        <f t="shared" si="9"/>
        <v>#N/A N/A</v>
      </c>
      <c r="AS78" s="258" t="str">
        <f t="shared" si="9"/>
        <v>#N/A N/A</v>
      </c>
      <c r="AT78" s="59" t="str">
        <f t="shared" ref="AT78:BV78" si="10">AT11</f>
        <v>S/A</v>
      </c>
      <c r="AU78" s="59" t="str">
        <f t="shared" si="10"/>
        <v>S/A</v>
      </c>
      <c r="AV78" s="59" t="str">
        <f t="shared" si="10"/>
        <v>S/A</v>
      </c>
      <c r="AW78" s="59" t="str">
        <f t="shared" si="10"/>
        <v>S/A</v>
      </c>
      <c r="AX78" s="59" t="str">
        <f t="shared" si="10"/>
        <v>S/A</v>
      </c>
      <c r="AY78" s="59" t="str">
        <f t="shared" si="10"/>
        <v>S/A</v>
      </c>
      <c r="AZ78" s="59" t="str">
        <f t="shared" si="10"/>
        <v>S/A</v>
      </c>
      <c r="BA78" s="59" t="str">
        <f t="shared" si="10"/>
        <v>S/A</v>
      </c>
      <c r="BB78" s="258" t="str">
        <f t="shared" si="10"/>
        <v>#N/A N/A</v>
      </c>
      <c r="BC78" s="258" t="str">
        <f t="shared" si="10"/>
        <v>#N/A N/A</v>
      </c>
      <c r="BD78" s="258" t="str">
        <f t="shared" si="10"/>
        <v>#N/A N/A</v>
      </c>
      <c r="BE78" s="59" t="str">
        <f t="shared" si="10"/>
        <v>S/A</v>
      </c>
      <c r="BF78" s="59" t="str">
        <f t="shared" si="10"/>
        <v>S/A</v>
      </c>
      <c r="BG78" s="59" t="str">
        <f t="shared" si="10"/>
        <v>S/A</v>
      </c>
      <c r="BH78" s="58" t="str">
        <f t="shared" si="10"/>
        <v>Qtrly</v>
      </c>
      <c r="BI78" s="258" t="str">
        <f t="shared" si="10"/>
        <v>#N/A N/A</v>
      </c>
      <c r="BJ78" s="258" t="str">
        <f t="shared" si="10"/>
        <v>#N/A N/A</v>
      </c>
      <c r="BK78" s="59" t="str">
        <f t="shared" si="10"/>
        <v>S/A</v>
      </c>
      <c r="BL78" s="59" t="str">
        <f t="shared" si="10"/>
        <v>S/A</v>
      </c>
      <c r="BM78" s="59" t="str">
        <f t="shared" si="10"/>
        <v>S/A</v>
      </c>
      <c r="BN78" s="59" t="str">
        <f t="shared" si="10"/>
        <v>S/A</v>
      </c>
      <c r="BO78" s="59" t="str">
        <f t="shared" si="10"/>
        <v>S/A</v>
      </c>
      <c r="BP78" s="59" t="str">
        <f t="shared" si="10"/>
        <v>S/A</v>
      </c>
      <c r="BQ78" s="59" t="str">
        <f t="shared" si="10"/>
        <v>S/A</v>
      </c>
      <c r="BR78" s="258" t="str">
        <f t="shared" si="10"/>
        <v>#N/A N/A</v>
      </c>
      <c r="BS78" s="59" t="str">
        <f t="shared" si="10"/>
        <v>S/A</v>
      </c>
      <c r="BT78" s="59" t="str">
        <f t="shared" si="10"/>
        <v>S/A</v>
      </c>
      <c r="BU78" s="59" t="str">
        <f t="shared" si="10"/>
        <v>S/A</v>
      </c>
      <c r="BV78" s="58" t="str">
        <f t="shared" si="10"/>
        <v>S/A</v>
      </c>
    </row>
    <row r="79" spans="1:74" x14ac:dyDescent="0.25">
      <c r="A79" s="155" t="str">
        <f t="shared" ref="A79:K79" si="11">A12</f>
        <v>Maturity date</v>
      </c>
      <c r="B79" s="262" t="str">
        <f t="shared" si="11"/>
        <v>15/11/2011</v>
      </c>
      <c r="C79" s="327" t="str">
        <f t="shared" si="11"/>
        <v>15/04/2013</v>
      </c>
      <c r="D79" s="262" t="str">
        <f t="shared" si="11"/>
        <v>15/04/2015</v>
      </c>
      <c r="E79" s="147" t="str">
        <f t="shared" si="11"/>
        <v>15/12/2017</v>
      </c>
      <c r="F79" s="146" t="str">
        <f t="shared" si="11"/>
        <v>15/03/2019</v>
      </c>
      <c r="G79" s="149" t="str">
        <f t="shared" si="11"/>
        <v>15/04/2020</v>
      </c>
      <c r="H79" s="148" t="str">
        <f t="shared" si="11"/>
        <v>15/05/2021</v>
      </c>
      <c r="I79" s="148" t="str">
        <f t="shared" si="11"/>
        <v>15/04/2023</v>
      </c>
      <c r="J79" s="148" t="str">
        <f t="shared" si="11"/>
        <v>15/04/2025</v>
      </c>
      <c r="K79" s="149" t="str">
        <f t="shared" si="11"/>
        <v>15/04/2027</v>
      </c>
      <c r="L79" s="63">
        <v>48652</v>
      </c>
      <c r="M79" s="57"/>
      <c r="N79" s="248"/>
      <c r="O79" s="154" t="str">
        <f t="shared" ref="O79:AS79" si="12">O12</f>
        <v>Maturity date</v>
      </c>
      <c r="P79" s="262" t="str">
        <f t="shared" si="12"/>
        <v>7/11/2015</v>
      </c>
      <c r="Q79" s="146" t="str">
        <f t="shared" si="12"/>
        <v>10/08/2016</v>
      </c>
      <c r="R79" s="146" t="str">
        <f t="shared" si="12"/>
        <v>15/11/2016</v>
      </c>
      <c r="S79" s="146" t="str">
        <f t="shared" si="12"/>
        <v>17/10/2017</v>
      </c>
      <c r="T79" s="146" t="str">
        <f t="shared" si="12"/>
        <v>13/12/2019</v>
      </c>
      <c r="U79" s="146" t="str">
        <f t="shared" si="12"/>
        <v>28/05/2021</v>
      </c>
      <c r="V79" s="146" t="str">
        <f t="shared" si="12"/>
        <v>9/11/2022</v>
      </c>
      <c r="W79" s="146" t="str">
        <f t="shared" si="12"/>
        <v>15/03/2016</v>
      </c>
      <c r="X79" s="146" t="str">
        <f t="shared" si="12"/>
        <v>15/09/2016</v>
      </c>
      <c r="Y79" s="146" t="str">
        <f t="shared" si="12"/>
        <v>1/11/2019</v>
      </c>
      <c r="Z79" s="146" t="str">
        <f t="shared" si="12"/>
        <v>23/06/2020</v>
      </c>
      <c r="AA79" s="146" t="str">
        <f t="shared" si="12"/>
        <v>18/03/2022</v>
      </c>
      <c r="AB79" s="146" t="str">
        <f t="shared" si="12"/>
        <v>8/03/2023</v>
      </c>
      <c r="AC79" s="262" t="str">
        <f t="shared" si="12"/>
        <v>15/05/2013</v>
      </c>
      <c r="AD79" s="146" t="str">
        <f t="shared" si="12"/>
        <v>12/10/2016</v>
      </c>
      <c r="AE79" s="146" t="str">
        <f t="shared" si="12"/>
        <v>6/03/2019</v>
      </c>
      <c r="AF79" s="146" t="str">
        <f t="shared" si="12"/>
        <v>11/02/2020</v>
      </c>
      <c r="AG79" s="146" t="str">
        <f t="shared" si="12"/>
        <v>6/03/2023</v>
      </c>
      <c r="AH79" s="326" t="str">
        <f t="shared" si="12"/>
        <v>15/10/2014</v>
      </c>
      <c r="AI79" s="326" t="str">
        <f t="shared" si="12"/>
        <v>15/11/2013</v>
      </c>
      <c r="AJ79" s="146" t="str">
        <f t="shared" si="12"/>
        <v>11/06/2020</v>
      </c>
      <c r="AK79" s="146" t="str">
        <f t="shared" si="12"/>
        <v>15/05/2021</v>
      </c>
      <c r="AL79" s="326" t="str">
        <f t="shared" si="12"/>
        <v>15/05/2014</v>
      </c>
      <c r="AM79" s="146" t="str">
        <f t="shared" si="12"/>
        <v>13/04/2017</v>
      </c>
      <c r="AN79" s="146" t="str">
        <f t="shared" si="12"/>
        <v>24/05/2018</v>
      </c>
      <c r="AO79" s="146" t="str">
        <f t="shared" si="12"/>
        <v>15/05/2019</v>
      </c>
      <c r="AP79" s="149" t="str">
        <f t="shared" si="12"/>
        <v>27/05/2020</v>
      </c>
      <c r="AQ79" s="64" t="str">
        <f t="shared" si="12"/>
        <v>15/11/2021</v>
      </c>
      <c r="AR79" s="326" t="str">
        <f t="shared" si="12"/>
        <v>29/03/2013</v>
      </c>
      <c r="AS79" s="326" t="str">
        <f t="shared" si="12"/>
        <v>29/06/2015</v>
      </c>
      <c r="AT79" s="146" t="str">
        <f t="shared" ref="AT79:BV79" si="13">AT12</f>
        <v>15/02/2017</v>
      </c>
      <c r="AU79" s="146" t="str">
        <f t="shared" si="13"/>
        <v>30/11/2018</v>
      </c>
      <c r="AV79" s="146" t="str">
        <f t="shared" si="13"/>
        <v>6/09/2019</v>
      </c>
      <c r="AW79" s="146" t="str">
        <f t="shared" si="13"/>
        <v>12/11/2019</v>
      </c>
      <c r="AX79" s="146" t="str">
        <f t="shared" si="13"/>
        <v>10/06/2020</v>
      </c>
      <c r="AY79" s="146" t="str">
        <f t="shared" si="13"/>
        <v>30/06/2022</v>
      </c>
      <c r="AZ79" s="146" t="str">
        <f t="shared" si="13"/>
        <v>15/03/2023</v>
      </c>
      <c r="BA79" s="146" t="str">
        <f t="shared" si="13"/>
        <v>15/03/2028</v>
      </c>
      <c r="BB79" s="326" t="str">
        <f t="shared" si="13"/>
        <v>22/03/2013</v>
      </c>
      <c r="BC79" s="326" t="str">
        <f t="shared" si="13"/>
        <v>15/06/2015</v>
      </c>
      <c r="BD79" s="326" t="str">
        <f t="shared" si="13"/>
        <v>15/06/2015</v>
      </c>
      <c r="BE79" s="146" t="str">
        <f t="shared" si="13"/>
        <v>22/03/2016</v>
      </c>
      <c r="BF79" s="146" t="str">
        <f t="shared" si="13"/>
        <v>25/10/2019</v>
      </c>
      <c r="BG79" s="146" t="str">
        <f t="shared" si="13"/>
        <v>25/03/2022</v>
      </c>
      <c r="BH79" s="149" t="str">
        <f t="shared" si="13"/>
        <v>10/03/2023</v>
      </c>
      <c r="BI79" s="326" t="str">
        <f t="shared" si="13"/>
        <v>21/04/2014</v>
      </c>
      <c r="BJ79" s="326" t="str">
        <f t="shared" si="13"/>
        <v>10/03/2015</v>
      </c>
      <c r="BK79" s="146" t="str">
        <f t="shared" si="13"/>
        <v>4/03/2016</v>
      </c>
      <c r="BL79" s="146" t="str">
        <f t="shared" si="13"/>
        <v>24/10/2017</v>
      </c>
      <c r="BM79" s="146" t="str">
        <f t="shared" si="13"/>
        <v>25/02/2020</v>
      </c>
      <c r="BN79" s="146" t="str">
        <f t="shared" si="13"/>
        <v>20/10/2021</v>
      </c>
      <c r="BO79" s="146" t="str">
        <f t="shared" si="13"/>
        <v>25/02/2022</v>
      </c>
      <c r="BP79" s="146" t="str">
        <f t="shared" si="13"/>
        <v>7/03/2023</v>
      </c>
      <c r="BQ79" s="146" t="str">
        <f t="shared" si="13"/>
        <v>19/06/2025</v>
      </c>
      <c r="BR79" s="326" t="str">
        <f t="shared" si="13"/>
        <v>16/03/2015</v>
      </c>
      <c r="BS79" s="146" t="str">
        <f t="shared" si="13"/>
        <v>16/03/2017</v>
      </c>
      <c r="BT79" s="146" t="str">
        <f t="shared" si="13"/>
        <v>14/03/2023</v>
      </c>
      <c r="BU79" s="146" t="str">
        <f t="shared" si="13"/>
        <v>6/12/2019</v>
      </c>
      <c r="BV79" s="149" t="str">
        <f t="shared" si="13"/>
        <v>4/10/2021</v>
      </c>
    </row>
    <row r="80" spans="1:74" x14ac:dyDescent="0.25">
      <c r="A80" s="62">
        <f t="shared" ref="A80:A111" si="14">A13</f>
        <v>42374</v>
      </c>
      <c r="B80" s="328" t="str">
        <f t="shared" ref="B80:D99" si="15">IF(AND(B$78="S/A", B13&gt;0), ((1+B13/200)^2-1)*100, IF(AND(B$78="Qtrly", B13&gt;0), ((1+B13/400)^4-1)*100, ""))</f>
        <v/>
      </c>
      <c r="C80" s="328" t="str">
        <f t="shared" si="15"/>
        <v/>
      </c>
      <c r="D80" s="328" t="str">
        <f t="shared" si="15"/>
        <v/>
      </c>
      <c r="E80" s="65">
        <f t="shared" ref="E80:L89" si="16">IF(AND(E$78="S/A", E13&gt;0), ((1+E13/200)^2-1)*100, IF(AND(E$78="Qtrly", E13&gt;0), ((1+E13/400)^4-1)*100, ""))</f>
        <v>2.6006926400000019</v>
      </c>
      <c r="F80" s="65">
        <f t="shared" si="16"/>
        <v>2.724306090000006</v>
      </c>
      <c r="G80" s="65">
        <f t="shared" si="16"/>
        <v>2.8317683599999866</v>
      </c>
      <c r="H80" s="65">
        <f t="shared" si="16"/>
        <v>2.9372576400000128</v>
      </c>
      <c r="I80" s="68">
        <f t="shared" si="16"/>
        <v>3.1453516025000239</v>
      </c>
      <c r="J80" s="68" t="str">
        <f t="shared" si="16"/>
        <v/>
      </c>
      <c r="K80" s="68">
        <f t="shared" si="16"/>
        <v>3.5143456399999939</v>
      </c>
      <c r="L80" s="68">
        <f t="shared" si="16"/>
        <v>3.925791359999975</v>
      </c>
      <c r="M80" s="57"/>
      <c r="N80" s="248"/>
      <c r="O80" s="67">
        <f t="shared" ref="O80:O111" si="17">A13</f>
        <v>42374</v>
      </c>
      <c r="P80" s="263" t="str">
        <f t="shared" ref="P80:AS80" si="18">IF(AND(P$78="S/A", P13&gt;0), ((1+P13/200)^2-1)*100, IF(AND(P$78="Qtrly", P13&gt;0), ((1+P13/400)^4-1)*100, ""))</f>
        <v/>
      </c>
      <c r="Q80" s="68">
        <f t="shared" si="18"/>
        <v>3.4634808899999703</v>
      </c>
      <c r="R80" s="68">
        <f t="shared" si="18"/>
        <v>3.2743737600000156</v>
      </c>
      <c r="S80" s="68">
        <f t="shared" si="18"/>
        <v>3.4034765624999963</v>
      </c>
      <c r="T80" s="68">
        <f t="shared" si="18"/>
        <v>3.8656531024999996</v>
      </c>
      <c r="U80" s="68">
        <f t="shared" si="18"/>
        <v>4.2696265625000063</v>
      </c>
      <c r="V80" s="68">
        <f t="shared" si="18"/>
        <v>4.5659630625000114</v>
      </c>
      <c r="W80" s="68">
        <f t="shared" si="18"/>
        <v>3.3831400625000008</v>
      </c>
      <c r="X80" s="68">
        <f t="shared" si="18"/>
        <v>3.4797562499999879</v>
      </c>
      <c r="Y80" s="68">
        <f t="shared" si="18"/>
        <v>4.270647690000029</v>
      </c>
      <c r="Z80" s="68">
        <f t="shared" si="18"/>
        <v>4.432048639999997</v>
      </c>
      <c r="AA80" s="68" t="str">
        <f t="shared" si="18"/>
        <v/>
      </c>
      <c r="AB80" s="68">
        <f t="shared" si="18"/>
        <v>4.967196622500003</v>
      </c>
      <c r="AC80" s="263" t="str">
        <f t="shared" si="18"/>
        <v/>
      </c>
      <c r="AD80" s="68">
        <f t="shared" si="18"/>
        <v>3.5336775224999784</v>
      </c>
      <c r="AE80" s="68">
        <f t="shared" si="18"/>
        <v>4.0379600099999857</v>
      </c>
      <c r="AF80" s="68">
        <f t="shared" si="18"/>
        <v>4.3319244900000164</v>
      </c>
      <c r="AG80" s="68">
        <f t="shared" si="18"/>
        <v>5.026628062500027</v>
      </c>
      <c r="AH80" s="263" t="str">
        <f t="shared" si="18"/>
        <v/>
      </c>
      <c r="AI80" s="263" t="str">
        <f t="shared" si="18"/>
        <v/>
      </c>
      <c r="AJ80" s="68">
        <f t="shared" si="18"/>
        <v>4.2880076224999897</v>
      </c>
      <c r="AK80" s="68">
        <f t="shared" si="18"/>
        <v>4.5751664400000225</v>
      </c>
      <c r="AL80" s="263" t="str">
        <f t="shared" si="18"/>
        <v/>
      </c>
      <c r="AM80" s="68">
        <f t="shared" si="18"/>
        <v>3.7108008225000155</v>
      </c>
      <c r="AN80" s="68">
        <f t="shared" si="18"/>
        <v>4.029800249999993</v>
      </c>
      <c r="AO80" s="68">
        <f t="shared" si="18"/>
        <v>4.1974987149106413</v>
      </c>
      <c r="AP80" s="68">
        <f t="shared" si="18"/>
        <v>4.5424451599999749</v>
      </c>
      <c r="AQ80" s="68">
        <f t="shared" si="18"/>
        <v>4.507239061336743</v>
      </c>
      <c r="AR80" s="263" t="str">
        <f t="shared" si="18"/>
        <v/>
      </c>
      <c r="AS80" s="263" t="str">
        <f t="shared" si="18"/>
        <v/>
      </c>
      <c r="AT80" s="68">
        <f t="shared" ref="AT80:BV80" si="19">IF(AND(AT$78="S/A", AT13&gt;0), ((1+AT13/200)^2-1)*100, IF(AND(AT$78="Qtrly", AT13&gt;0), ((1+AT13/400)^4-1)*100, ""))</f>
        <v>3.1809008399999783</v>
      </c>
      <c r="AU80" s="68">
        <f t="shared" si="19"/>
        <v>3.5408002499999869</v>
      </c>
      <c r="AV80" s="68">
        <f t="shared" si="19"/>
        <v>3.6435983024999841</v>
      </c>
      <c r="AW80" s="68">
        <f t="shared" si="19"/>
        <v>3.7821000224999901</v>
      </c>
      <c r="AX80" s="68">
        <f t="shared" si="19"/>
        <v>3.8452712025000002</v>
      </c>
      <c r="AY80" s="68">
        <f t="shared" si="19"/>
        <v>4.2982200225000211</v>
      </c>
      <c r="AZ80" s="68">
        <f t="shared" si="19"/>
        <v>4.438180249999979</v>
      </c>
      <c r="BA80" s="68">
        <f t="shared" si="19"/>
        <v>5.0799257225000005</v>
      </c>
      <c r="BB80" s="263" t="str">
        <f t="shared" si="19"/>
        <v/>
      </c>
      <c r="BC80" s="263" t="str">
        <f t="shared" si="19"/>
        <v/>
      </c>
      <c r="BD80" s="263" t="str">
        <f t="shared" si="19"/>
        <v/>
      </c>
      <c r="BE80" s="68">
        <f t="shared" si="19"/>
        <v>3.2865689999999947</v>
      </c>
      <c r="BF80" s="68">
        <f t="shared" si="19"/>
        <v>3.9849272899999955</v>
      </c>
      <c r="BG80" s="68">
        <f t="shared" si="19"/>
        <v>4.6007335025000096</v>
      </c>
      <c r="BH80" s="68">
        <f t="shared" si="19"/>
        <v>4.7389617672044748</v>
      </c>
      <c r="BI80" s="263" t="str">
        <f t="shared" si="19"/>
        <v/>
      </c>
      <c r="BJ80" s="263" t="str">
        <f t="shared" si="19"/>
        <v/>
      </c>
      <c r="BK80" s="68">
        <f t="shared" si="19"/>
        <v>3.2672602025000108</v>
      </c>
      <c r="BL80" s="68">
        <f t="shared" si="19"/>
        <v>3.5743821224999861</v>
      </c>
      <c r="BM80" s="68">
        <f t="shared" si="19"/>
        <v>4.0002238025000247</v>
      </c>
      <c r="BN80" s="68">
        <f t="shared" si="19"/>
        <v>4.3666560000000132</v>
      </c>
      <c r="BO80" s="68">
        <f t="shared" si="19"/>
        <v>4.6109612024999747</v>
      </c>
      <c r="BP80" s="68">
        <f t="shared" si="19"/>
        <v>4.4044586224999849</v>
      </c>
      <c r="BQ80" s="68">
        <f t="shared" si="19"/>
        <v>5.0901768224999699</v>
      </c>
      <c r="BR80" s="263" t="str">
        <f t="shared" si="19"/>
        <v/>
      </c>
      <c r="BS80" s="68">
        <f t="shared" si="19"/>
        <v>3.5876128399999763</v>
      </c>
      <c r="BT80" s="68" t="str">
        <f>IF(AND(BT$78="S/A", BT13&gt;0), ((1+BT13/200)^2-1)*100, IF(AND(BT$78="Qtrly", BT13&gt;0), ((1+BT13/400)^4-1)*100, ""))</f>
        <v/>
      </c>
      <c r="BU80" s="68">
        <f t="shared" si="19"/>
        <v>4.1512097025000028</v>
      </c>
      <c r="BV80" s="68">
        <f t="shared" si="19"/>
        <v>4.6375555625000064</v>
      </c>
    </row>
    <row r="81" spans="1:74" x14ac:dyDescent="0.25">
      <c r="A81" s="62">
        <f t="shared" si="14"/>
        <v>42375</v>
      </c>
      <c r="B81" s="328" t="str">
        <f t="shared" si="15"/>
        <v/>
      </c>
      <c r="C81" s="328" t="str">
        <f t="shared" si="15"/>
        <v/>
      </c>
      <c r="D81" s="328" t="str">
        <f t="shared" si="15"/>
        <v/>
      </c>
      <c r="E81" s="65">
        <f t="shared" si="16"/>
        <v>2.5115750400000136</v>
      </c>
      <c r="F81" s="65">
        <f t="shared" si="16"/>
        <v>2.6513448899999847</v>
      </c>
      <c r="G81" s="65">
        <f t="shared" si="16"/>
        <v>2.7537005625000166</v>
      </c>
      <c r="H81" s="65">
        <f t="shared" si="16"/>
        <v>2.8550930625000026</v>
      </c>
      <c r="I81" s="68">
        <f t="shared" si="16"/>
        <v>3.0407708100000042</v>
      </c>
      <c r="J81" s="68" t="str">
        <f t="shared" si="16"/>
        <v/>
      </c>
      <c r="K81" s="68">
        <f t="shared" si="16"/>
        <v>3.4278830025000095</v>
      </c>
      <c r="L81" s="68">
        <f t="shared" si="16"/>
        <v>3.8320240400000039</v>
      </c>
      <c r="M81" s="57"/>
      <c r="N81" s="248"/>
      <c r="O81" s="67">
        <f t="shared" si="17"/>
        <v>42375</v>
      </c>
      <c r="P81" s="263" t="str">
        <f t="shared" ref="P81:AS81" si="20">IF(AND(P$78="S/A", P14&gt;0), ((1+P14/200)^2-1)*100, IF(AND(P$78="Qtrly", P14&gt;0), ((1+P14/400)^4-1)*100, ""))</f>
        <v/>
      </c>
      <c r="Q81" s="68">
        <f t="shared" si="20"/>
        <v>3.4329680400000173</v>
      </c>
      <c r="R81" s="68">
        <f t="shared" si="20"/>
        <v>3.2601468900000041</v>
      </c>
      <c r="S81" s="68">
        <f t="shared" si="20"/>
        <v>3.3140109224999881</v>
      </c>
      <c r="T81" s="68">
        <f t="shared" si="20"/>
        <v>3.7912688400000061</v>
      </c>
      <c r="U81" s="68">
        <f t="shared" si="20"/>
        <v>4.1910147599999892</v>
      </c>
      <c r="V81" s="68">
        <f t="shared" si="20"/>
        <v>4.4770179600000182</v>
      </c>
      <c r="W81" s="68">
        <f t="shared" si="20"/>
        <v>3.5275725224999999</v>
      </c>
      <c r="X81" s="68">
        <f t="shared" si="20"/>
        <v>3.4767045224999737</v>
      </c>
      <c r="Y81" s="68">
        <f t="shared" si="20"/>
        <v>4.1981600625000004</v>
      </c>
      <c r="Z81" s="68">
        <f t="shared" si="20"/>
        <v>4.3564402499999932</v>
      </c>
      <c r="AA81" s="68" t="str">
        <f t="shared" si="20"/>
        <v/>
      </c>
      <c r="AB81" s="68">
        <f t="shared" si="20"/>
        <v>4.8913947224999976</v>
      </c>
      <c r="AC81" s="263" t="str">
        <f t="shared" si="20"/>
        <v/>
      </c>
      <c r="AD81" s="68">
        <f t="shared" si="20"/>
        <v>3.5377476225000093</v>
      </c>
      <c r="AE81" s="68">
        <f>IF(AND(AE$78="S/A", AE14&gt;0), ((1+AE14/200)^2-1)*100, IF(AND(AE$78="Qtrly", AE14&gt;0), ((1+AE14/400)^4-1)*100, ""))</f>
        <v>3.968612249999981</v>
      </c>
      <c r="AF81" s="68">
        <f t="shared" si="20"/>
        <v>4.2583944899999837</v>
      </c>
      <c r="AG81" s="68">
        <f t="shared" si="20"/>
        <v>4.9446580624999736</v>
      </c>
      <c r="AH81" s="263" t="str">
        <f t="shared" si="20"/>
        <v/>
      </c>
      <c r="AI81" s="263" t="str">
        <f t="shared" si="20"/>
        <v/>
      </c>
      <c r="AJ81" s="68">
        <f t="shared" si="20"/>
        <v>4.2206183225000027</v>
      </c>
      <c r="AK81" s="68">
        <f t="shared" si="20"/>
        <v>4.4984840025000139</v>
      </c>
      <c r="AL81" s="263" t="str">
        <f t="shared" si="20"/>
        <v/>
      </c>
      <c r="AM81" s="68">
        <f t="shared" si="20"/>
        <v>3.6934889999999942</v>
      </c>
      <c r="AN81" s="68">
        <f t="shared" si="20"/>
        <v>3.9777893025000122</v>
      </c>
      <c r="AO81" s="68">
        <f t="shared" si="20"/>
        <v>4.1263559343908129</v>
      </c>
      <c r="AP81" s="68">
        <f t="shared" si="20"/>
        <v>4.4698631025000157</v>
      </c>
      <c r="AQ81" s="68">
        <f t="shared" si="20"/>
        <v>4.4307723692887935</v>
      </c>
      <c r="AR81" s="263" t="str">
        <f t="shared" si="20"/>
        <v/>
      </c>
      <c r="AS81" s="263" t="str">
        <f t="shared" si="20"/>
        <v/>
      </c>
      <c r="AT81" s="68">
        <f t="shared" ref="AT81:BV81" si="21">IF(AND(AT$78="S/A", AT14&gt;0), ((1+AT14/200)^2-1)*100, IF(AND(AT$78="Qtrly", AT14&gt;0), ((1+AT14/400)^4-1)*100, ""))</f>
        <v>3.1687118399999825</v>
      </c>
      <c r="AU81" s="68">
        <f t="shared" si="21"/>
        <v>3.4777217599999855</v>
      </c>
      <c r="AV81" s="68">
        <f t="shared" si="21"/>
        <v>3.5703113025000066</v>
      </c>
      <c r="AW81" s="68">
        <f t="shared" si="21"/>
        <v>3.7108008225000155</v>
      </c>
      <c r="AX81" s="68">
        <f t="shared" si="21"/>
        <v>3.7688568899999941</v>
      </c>
      <c r="AY81" s="68">
        <f t="shared" si="21"/>
        <v>4.2185765624999982</v>
      </c>
      <c r="AZ81" s="68">
        <f t="shared" si="21"/>
        <v>4.3605264900000273</v>
      </c>
      <c r="BA81" s="68">
        <f t="shared" si="21"/>
        <v>4.9999843024999713</v>
      </c>
      <c r="BB81" s="263" t="str">
        <f t="shared" si="21"/>
        <v/>
      </c>
      <c r="BC81" s="263" t="str">
        <f t="shared" si="21"/>
        <v/>
      </c>
      <c r="BD81" s="263" t="str">
        <f t="shared" si="21"/>
        <v/>
      </c>
      <c r="BE81" s="68">
        <f t="shared" si="21"/>
        <v>3.1951222499999821</v>
      </c>
      <c r="BF81" s="68">
        <f t="shared" si="21"/>
        <v>3.9084616025000019</v>
      </c>
      <c r="BG81" s="68">
        <f t="shared" si="21"/>
        <v>4.5209746024999831</v>
      </c>
      <c r="BH81" s="68">
        <f t="shared" si="21"/>
        <v>4.6571941939646866</v>
      </c>
      <c r="BI81" s="263" t="str">
        <f t="shared" si="21"/>
        <v/>
      </c>
      <c r="BJ81" s="263" t="str">
        <f t="shared" si="21"/>
        <v/>
      </c>
      <c r="BK81" s="68">
        <f t="shared" si="21"/>
        <v>3.3617888899999837</v>
      </c>
      <c r="BL81" s="68">
        <f t="shared" si="21"/>
        <v>3.52859001000001</v>
      </c>
      <c r="BM81" s="68">
        <f t="shared" si="21"/>
        <v>3.9288497025000035</v>
      </c>
      <c r="BN81" s="68">
        <f t="shared" si="21"/>
        <v>4.2818804224999951</v>
      </c>
      <c r="BO81" s="68">
        <f t="shared" si="21"/>
        <v>4.5352880624999869</v>
      </c>
      <c r="BP81" s="68">
        <f t="shared" si="21"/>
        <v>4.4412461225000088</v>
      </c>
      <c r="BQ81" s="68">
        <f t="shared" si="21"/>
        <v>5.0092067600000068</v>
      </c>
      <c r="BR81" s="263" t="str">
        <f t="shared" si="21"/>
        <v/>
      </c>
      <c r="BS81" s="68">
        <f t="shared" si="21"/>
        <v>3.5733644099999795</v>
      </c>
      <c r="BT81" s="68" t="str">
        <f t="shared" si="21"/>
        <v/>
      </c>
      <c r="BU81" s="68">
        <f t="shared" si="21"/>
        <v>4.0757030625000024</v>
      </c>
      <c r="BV81" s="68">
        <f t="shared" si="21"/>
        <v>4.5608502500000148</v>
      </c>
    </row>
    <row r="82" spans="1:74" x14ac:dyDescent="0.25">
      <c r="A82" s="62">
        <f t="shared" si="14"/>
        <v>42376</v>
      </c>
      <c r="B82" s="328" t="str">
        <f t="shared" si="15"/>
        <v/>
      </c>
      <c r="C82" s="328" t="str">
        <f t="shared" si="15"/>
        <v/>
      </c>
      <c r="D82" s="328" t="str">
        <f t="shared" si="15"/>
        <v/>
      </c>
      <c r="E82" s="65">
        <f t="shared" si="16"/>
        <v>2.5095500900000012</v>
      </c>
      <c r="F82" s="65">
        <f t="shared" si="16"/>
        <v>2.6260172024999973</v>
      </c>
      <c r="G82" s="65">
        <f t="shared" si="16"/>
        <v>2.7395096025000232</v>
      </c>
      <c r="H82" s="65">
        <f t="shared" si="16"/>
        <v>2.8378528099999967</v>
      </c>
      <c r="I82" s="68">
        <f t="shared" si="16"/>
        <v>3.0326502499999908</v>
      </c>
      <c r="J82" s="68" t="str">
        <f t="shared" si="16"/>
        <v/>
      </c>
      <c r="K82" s="68">
        <f t="shared" si="16"/>
        <v>3.4207641600000116</v>
      </c>
      <c r="L82" s="68">
        <f t="shared" si="16"/>
        <v>3.8167399024999993</v>
      </c>
      <c r="M82" s="57"/>
      <c r="N82" s="248"/>
      <c r="O82" s="67">
        <f t="shared" si="17"/>
        <v>42376</v>
      </c>
      <c r="P82" s="263" t="str">
        <f t="shared" ref="P82:AS82" si="22">IF(AND(P$78="S/A", P15&gt;0), ((1+P15/200)^2-1)*100, IF(AND(P$78="Qtrly", P15&gt;0), ((1+P15/400)^4-1)*100, ""))</f>
        <v/>
      </c>
      <c r="Q82" s="68">
        <f t="shared" si="22"/>
        <v>3.3963585600000012</v>
      </c>
      <c r="R82" s="68">
        <f t="shared" si="22"/>
        <v>3.2377923599999914</v>
      </c>
      <c r="S82" s="68">
        <f t="shared" si="22"/>
        <v>3.2753900025000116</v>
      </c>
      <c r="T82" s="68">
        <f t="shared" si="22"/>
        <v>3.7831187599999927</v>
      </c>
      <c r="U82" s="68">
        <f t="shared" si="22"/>
        <v>4.1746835599999699</v>
      </c>
      <c r="V82" s="68">
        <f t="shared" si="22"/>
        <v>4.4616864224999997</v>
      </c>
      <c r="W82" s="68">
        <f t="shared" si="22"/>
        <v>3.3678889999999795</v>
      </c>
      <c r="X82" s="68">
        <f t="shared" si="22"/>
        <v>3.4472068100000142</v>
      </c>
      <c r="Y82" s="68">
        <f t="shared" si="22"/>
        <v>4.1889732899999865</v>
      </c>
      <c r="Z82" s="68">
        <f t="shared" si="22"/>
        <v>4.3400960900000118</v>
      </c>
      <c r="AA82" s="68" t="str">
        <f t="shared" si="22"/>
        <v/>
      </c>
      <c r="AB82" s="68">
        <f t="shared" si="22"/>
        <v>4.8616960399999964</v>
      </c>
      <c r="AC82" s="263" t="str">
        <f t="shared" si="22"/>
        <v/>
      </c>
      <c r="AD82" s="68">
        <f t="shared" si="22"/>
        <v>3.5031543225000128</v>
      </c>
      <c r="AE82" s="68">
        <f t="shared" si="22"/>
        <v>3.9665729600000255</v>
      </c>
      <c r="AF82" s="68">
        <f>IF(AND(AF$78="S/A", AF15&gt;0), ((1+AF15/200)^2-1)*100, IF(AND(AF$78="Qtrly", AF15&gt;0), ((1+AF15/400)^4-1)*100, ""))</f>
        <v>4.2471630225000112</v>
      </c>
      <c r="AG82" s="68">
        <f t="shared" si="22"/>
        <v>4.9210976100000137</v>
      </c>
      <c r="AH82" s="263" t="str">
        <f t="shared" si="22"/>
        <v/>
      </c>
      <c r="AI82" s="263" t="str">
        <f t="shared" si="22"/>
        <v/>
      </c>
      <c r="AJ82" s="68">
        <f t="shared" si="22"/>
        <v>4.2022432024999778</v>
      </c>
      <c r="AK82" s="68">
        <f t="shared" si="22"/>
        <v>4.4790622499999877</v>
      </c>
      <c r="AL82" s="263" t="str">
        <f t="shared" si="22"/>
        <v/>
      </c>
      <c r="AM82" s="68">
        <f t="shared" si="22"/>
        <v>3.6700694224999886</v>
      </c>
      <c r="AN82" s="68">
        <f t="shared" si="22"/>
        <v>3.965553322500015</v>
      </c>
      <c r="AO82" s="68">
        <f t="shared" si="22"/>
        <v>4.1222328327136015</v>
      </c>
      <c r="AP82" s="68">
        <f t="shared" si="22"/>
        <v>4.4575982025000238</v>
      </c>
      <c r="AQ82" s="68">
        <f t="shared" si="22"/>
        <v>4.4070142450381988</v>
      </c>
      <c r="AR82" s="263" t="str">
        <f t="shared" si="22"/>
        <v/>
      </c>
      <c r="AS82" s="263" t="str">
        <f t="shared" si="22"/>
        <v/>
      </c>
      <c r="AT82" s="68">
        <f t="shared" ref="AT82:BV82" si="23">IF(AND(AT$78="S/A", AT15&gt;0), ((1+AT15/200)^2-1)*100, IF(AND(AT$78="Qtrly", AT15&gt;0), ((1+AT15/400)^4-1)*100, ""))</f>
        <v>3.1443360000000142</v>
      </c>
      <c r="AU82" s="68">
        <f t="shared" si="23"/>
        <v>3.4746700625000182</v>
      </c>
      <c r="AV82" s="68">
        <f t="shared" si="23"/>
        <v>3.5662405625000115</v>
      </c>
      <c r="AW82" s="68">
        <f t="shared" si="23"/>
        <v>3.6995988899999999</v>
      </c>
      <c r="AX82" s="68">
        <f t="shared" si="23"/>
        <v>3.7586704400000226</v>
      </c>
      <c r="AY82" s="68">
        <f t="shared" si="23"/>
        <v>4.1950977600000217</v>
      </c>
      <c r="AZ82" s="68">
        <f t="shared" si="23"/>
        <v>4.3288602224999861</v>
      </c>
      <c r="BA82" s="68">
        <f t="shared" si="23"/>
        <v>4.9723193599999771</v>
      </c>
      <c r="BB82" s="263" t="str">
        <f t="shared" si="23"/>
        <v/>
      </c>
      <c r="BC82" s="263" t="str">
        <f t="shared" si="23"/>
        <v/>
      </c>
      <c r="BD82" s="263" t="str">
        <f t="shared" si="23"/>
        <v/>
      </c>
      <c r="BE82" s="68">
        <f t="shared" si="23"/>
        <v>3.263195422499976</v>
      </c>
      <c r="BF82" s="68">
        <f t="shared" si="23"/>
        <v>3.9033648900000051</v>
      </c>
      <c r="BG82" s="68">
        <f t="shared" si="23"/>
        <v>4.4995062500000182</v>
      </c>
      <c r="BH82" s="68">
        <f t="shared" si="23"/>
        <v>4.6323628964850538</v>
      </c>
      <c r="BI82" s="263" t="str">
        <f t="shared" si="23"/>
        <v/>
      </c>
      <c r="BJ82" s="263" t="str">
        <f t="shared" si="23"/>
        <v/>
      </c>
      <c r="BK82" s="68">
        <f t="shared" si="23"/>
        <v>3.2062969025000054</v>
      </c>
      <c r="BL82" s="68">
        <f t="shared" si="23"/>
        <v>3.52859001000001</v>
      </c>
      <c r="BM82" s="68">
        <f t="shared" si="23"/>
        <v>3.9166166025000004</v>
      </c>
      <c r="BN82" s="68">
        <f t="shared" si="23"/>
        <v>4.2737111024999885</v>
      </c>
      <c r="BO82" s="68">
        <f t="shared" si="23"/>
        <v>4.5107513025000046</v>
      </c>
      <c r="BP82" s="68">
        <f t="shared" si="23"/>
        <v>4.4565761600000142</v>
      </c>
      <c r="BQ82" s="68">
        <f t="shared" si="23"/>
        <v>4.9794914024999803</v>
      </c>
      <c r="BR82" s="263" t="str">
        <f t="shared" si="23"/>
        <v/>
      </c>
      <c r="BS82" s="68">
        <f t="shared" si="23"/>
        <v>3.5489408099999897</v>
      </c>
      <c r="BT82" s="68" t="str">
        <f t="shared" si="23"/>
        <v/>
      </c>
      <c r="BU82" s="68">
        <f t="shared" si="23"/>
        <v>4.0685619600000056</v>
      </c>
      <c r="BV82" s="68">
        <f t="shared" si="23"/>
        <v>4.5373329225000036</v>
      </c>
    </row>
    <row r="83" spans="1:74" x14ac:dyDescent="0.25">
      <c r="A83" s="62">
        <f t="shared" si="14"/>
        <v>42377</v>
      </c>
      <c r="B83" s="328" t="str">
        <f t="shared" si="15"/>
        <v/>
      </c>
      <c r="C83" s="328" t="str">
        <f t="shared" si="15"/>
        <v/>
      </c>
      <c r="D83" s="328" t="str">
        <f t="shared" si="15"/>
        <v/>
      </c>
      <c r="E83" s="65">
        <f t="shared" si="16"/>
        <v>2.5358759999999814</v>
      </c>
      <c r="F83" s="65">
        <f t="shared" si="16"/>
        <v>2.6594504099999972</v>
      </c>
      <c r="G83" s="65">
        <f t="shared" si="16"/>
        <v>2.7668787600000133</v>
      </c>
      <c r="H83" s="65">
        <f t="shared" si="16"/>
        <v>2.8692920025000124</v>
      </c>
      <c r="I83" s="68">
        <f t="shared" si="16"/>
        <v>3.0681800625000033</v>
      </c>
      <c r="J83" s="68" t="str">
        <f t="shared" si="16"/>
        <v/>
      </c>
      <c r="K83" s="68">
        <f t="shared" si="16"/>
        <v>3.4400873025000056</v>
      </c>
      <c r="L83" s="68">
        <f t="shared" si="16"/>
        <v>3.8442521599999946</v>
      </c>
      <c r="M83" s="57"/>
      <c r="N83" s="248"/>
      <c r="O83" s="67">
        <f t="shared" si="17"/>
        <v>42377</v>
      </c>
      <c r="P83" s="263" t="str">
        <f t="shared" ref="P83:AS83" si="24">IF(AND(P$78="S/A", P16&gt;0), ((1+P16/200)^2-1)*100, IF(AND(P$78="Qtrly", P16&gt;0), ((1+P16/400)^4-1)*100, ""))</f>
        <v/>
      </c>
      <c r="Q83" s="68">
        <f t="shared" si="24"/>
        <v>3.4858598399999829</v>
      </c>
      <c r="R83" s="68">
        <f t="shared" si="24"/>
        <v>3.3404399224999937</v>
      </c>
      <c r="S83" s="68">
        <f t="shared" si="24"/>
        <v>3.3668723024999903</v>
      </c>
      <c r="T83" s="68">
        <f t="shared" si="24"/>
        <v>3.7994192400000015</v>
      </c>
      <c r="U83" s="68">
        <f t="shared" si="24"/>
        <v>4.1930562500000157</v>
      </c>
      <c r="V83" s="68">
        <f t="shared" si="24"/>
        <v>4.4770179600000182</v>
      </c>
      <c r="W83" s="68">
        <f t="shared" si="24"/>
        <v>3.3445062225000211</v>
      </c>
      <c r="X83" s="68">
        <f t="shared" si="24"/>
        <v>3.4838252899999755</v>
      </c>
      <c r="Y83" s="68">
        <f t="shared" si="24"/>
        <v>4.1981600625000004</v>
      </c>
      <c r="Z83" s="68">
        <f t="shared" si="24"/>
        <v>4.3554187024999802</v>
      </c>
      <c r="AA83" s="68" t="str">
        <f t="shared" si="24"/>
        <v/>
      </c>
      <c r="AB83" s="68">
        <f t="shared" si="24"/>
        <v>4.8821774399999907</v>
      </c>
      <c r="AC83" s="263" t="str">
        <f t="shared" si="24"/>
        <v/>
      </c>
      <c r="AD83" s="68">
        <f t="shared" si="24"/>
        <v>3.49705022250002</v>
      </c>
      <c r="AE83" s="68">
        <f t="shared" si="24"/>
        <v>3.9798287025000212</v>
      </c>
      <c r="AF83" s="68">
        <f t="shared" si="24"/>
        <v>4.263499902500012</v>
      </c>
      <c r="AG83" s="68">
        <f t="shared" si="24"/>
        <v>4.9426092225000051</v>
      </c>
      <c r="AH83" s="263" t="str">
        <f t="shared" si="24"/>
        <v/>
      </c>
      <c r="AI83" s="263" t="str">
        <f t="shared" si="24"/>
        <v/>
      </c>
      <c r="AJ83" s="68">
        <f t="shared" si="24"/>
        <v>4.2165348224999732</v>
      </c>
      <c r="AK83" s="68">
        <f t="shared" si="24"/>
        <v>4.4984840025000139</v>
      </c>
      <c r="AL83" s="263" t="str">
        <f t="shared" si="24"/>
        <v/>
      </c>
      <c r="AM83" s="68">
        <f t="shared" si="24"/>
        <v>3.6649785599999873</v>
      </c>
      <c r="AN83" s="68">
        <f t="shared" si="24"/>
        <v>3.995124839999975</v>
      </c>
      <c r="AO83" s="68">
        <f t="shared" si="24"/>
        <v>4.133571656974766</v>
      </c>
      <c r="AP83" s="68">
        <f t="shared" si="24"/>
        <v>4.4729294399999731</v>
      </c>
      <c r="AQ83" s="68">
        <f t="shared" si="24"/>
        <v>4.4586675147075372</v>
      </c>
      <c r="AR83" s="263" t="str">
        <f t="shared" si="24"/>
        <v/>
      </c>
      <c r="AS83" s="263" t="str">
        <f t="shared" si="24"/>
        <v/>
      </c>
      <c r="AT83" s="68">
        <f t="shared" ref="AT83:BV83" si="25">IF(AND(AT$78="S/A", AT16&gt;0), ((1+AT16/200)^2-1)*100, IF(AND(AT$78="Qtrly", AT16&gt;0), ((1+AT16/400)^4-1)*100, ""))</f>
        <v>3.1372269225000027</v>
      </c>
      <c r="AU83" s="68">
        <f t="shared" si="25"/>
        <v>3.4899290000000249</v>
      </c>
      <c r="AV83" s="68">
        <f t="shared" si="25"/>
        <v>3.5825240024999871</v>
      </c>
      <c r="AW83" s="68">
        <f t="shared" si="25"/>
        <v>3.7148744025000013</v>
      </c>
      <c r="AX83" s="68">
        <f t="shared" si="25"/>
        <v>3.7770064100000056</v>
      </c>
      <c r="AY83" s="68">
        <f t="shared" si="25"/>
        <v>4.2175556899999966</v>
      </c>
      <c r="AZ83" s="68">
        <f t="shared" si="25"/>
        <v>4.3543971599999676</v>
      </c>
      <c r="BA83" s="68">
        <f t="shared" si="25"/>
        <v>4.9948608899999858</v>
      </c>
      <c r="BB83" s="263" t="str">
        <f t="shared" si="25"/>
        <v/>
      </c>
      <c r="BC83" s="263" t="str">
        <f t="shared" si="25"/>
        <v/>
      </c>
      <c r="BD83" s="263" t="str">
        <f t="shared" si="25"/>
        <v/>
      </c>
      <c r="BE83" s="68">
        <f t="shared" si="25"/>
        <v>3.2235680099999886</v>
      </c>
      <c r="BF83" s="68">
        <f t="shared" si="25"/>
        <v>3.9155972100000103</v>
      </c>
      <c r="BG83" s="68">
        <f t="shared" si="25"/>
        <v>4.5189299025000018</v>
      </c>
      <c r="BH83" s="68">
        <f t="shared" si="25"/>
        <v>4.6509859552918087</v>
      </c>
      <c r="BI83" s="263" t="str">
        <f t="shared" si="25"/>
        <v/>
      </c>
      <c r="BJ83" s="263" t="str">
        <f t="shared" si="25"/>
        <v/>
      </c>
      <c r="BK83" s="68">
        <f t="shared" si="25"/>
        <v>3.1423048099999962</v>
      </c>
      <c r="BL83" s="68">
        <f t="shared" si="25"/>
        <v>3.5357125625000041</v>
      </c>
      <c r="BM83" s="68">
        <f t="shared" si="25"/>
        <v>3.952298490000028</v>
      </c>
      <c r="BN83" s="68">
        <f t="shared" si="25"/>
        <v>4.3206890624999827</v>
      </c>
      <c r="BO83" s="68">
        <f t="shared" si="25"/>
        <v>4.5301759999999858</v>
      </c>
      <c r="BP83" s="68">
        <f t="shared" si="25"/>
        <v>4.5025730224999894</v>
      </c>
      <c r="BQ83" s="68">
        <f t="shared" si="25"/>
        <v>5.0010089999999785</v>
      </c>
      <c r="BR83" s="263" t="str">
        <f t="shared" si="25"/>
        <v/>
      </c>
      <c r="BS83" s="68">
        <f t="shared" si="25"/>
        <v>3.5408002499999869</v>
      </c>
      <c r="BT83" s="68" t="str">
        <f t="shared" si="25"/>
        <v/>
      </c>
      <c r="BU83" s="68">
        <f t="shared" si="25"/>
        <v>4.0808039999999934</v>
      </c>
      <c r="BV83" s="68">
        <f t="shared" si="25"/>
        <v>4.5567600899999894</v>
      </c>
    </row>
    <row r="84" spans="1:74" x14ac:dyDescent="0.25">
      <c r="A84" s="62">
        <f t="shared" si="14"/>
        <v>42380</v>
      </c>
      <c r="B84" s="328" t="str">
        <f t="shared" si="15"/>
        <v/>
      </c>
      <c r="C84" s="328" t="str">
        <f t="shared" si="15"/>
        <v/>
      </c>
      <c r="D84" s="328" t="str">
        <f t="shared" si="15"/>
        <v/>
      </c>
      <c r="E84" s="65">
        <f t="shared" si="16"/>
        <v>2.548027559999988</v>
      </c>
      <c r="F84" s="65">
        <f t="shared" si="16"/>
        <v>2.6685695025000067</v>
      </c>
      <c r="G84" s="65">
        <f t="shared" si="16"/>
        <v>2.7678925024999801</v>
      </c>
      <c r="H84" s="65">
        <f t="shared" si="16"/>
        <v>2.8581356099999899</v>
      </c>
      <c r="I84" s="68">
        <f t="shared" si="16"/>
        <v>3.0438161024999744</v>
      </c>
      <c r="J84" s="68" t="str">
        <f t="shared" si="16"/>
        <v/>
      </c>
      <c r="K84" s="68">
        <f t="shared" si="16"/>
        <v>3.4339850625000112</v>
      </c>
      <c r="L84" s="68">
        <f t="shared" si="16"/>
        <v>3.8259102500000086</v>
      </c>
      <c r="M84" s="57"/>
      <c r="N84" s="248"/>
      <c r="O84" s="67">
        <f t="shared" si="17"/>
        <v>42380</v>
      </c>
      <c r="P84" s="263" t="str">
        <f t="shared" ref="P84:AS84" si="26">IF(AND(P$78="S/A", P17&gt;0), ((1+P17/200)^2-1)*100, IF(AND(P$78="Qtrly", P17&gt;0), ((1+P17/400)^4-1)*100, ""))</f>
        <v/>
      </c>
      <c r="Q84" s="68">
        <f t="shared" si="26"/>
        <v>3.4217811224999783</v>
      </c>
      <c r="R84" s="68">
        <f t="shared" si="26"/>
        <v>3.2377923599999914</v>
      </c>
      <c r="S84" s="68">
        <f t="shared" si="26"/>
        <v>3.3455228100000234</v>
      </c>
      <c r="T84" s="68">
        <f t="shared" si="26"/>
        <v>3.7943252024999818</v>
      </c>
      <c r="U84" s="68">
        <f t="shared" si="26"/>
        <v>4.1838697024999982</v>
      </c>
      <c r="V84" s="68">
        <f t="shared" si="26"/>
        <v>4.4729294399999731</v>
      </c>
      <c r="W84" s="68">
        <f t="shared" si="26"/>
        <v>3.3556889600000028</v>
      </c>
      <c r="X84" s="68">
        <f t="shared" si="26"/>
        <v>3.4370361599999955</v>
      </c>
      <c r="Y84" s="68">
        <f t="shared" si="26"/>
        <v>4.2155139600000169</v>
      </c>
      <c r="Z84" s="68">
        <f t="shared" si="26"/>
        <v>4.3738073225000118</v>
      </c>
      <c r="AA84" s="68" t="str">
        <f t="shared" si="26"/>
        <v/>
      </c>
      <c r="AB84" s="68">
        <f t="shared" si="26"/>
        <v>4.8985639999999941</v>
      </c>
      <c r="AC84" s="263" t="str">
        <f t="shared" si="26"/>
        <v/>
      </c>
      <c r="AD84" s="68">
        <f t="shared" si="26"/>
        <v>3.4909463024999754</v>
      </c>
      <c r="AE84" s="68">
        <f t="shared" si="26"/>
        <v>3.9767696099999972</v>
      </c>
      <c r="AF84" s="68">
        <f t="shared" si="26"/>
        <v>4.2594155625000019</v>
      </c>
      <c r="AG84" s="68">
        <f t="shared" si="26"/>
        <v>4.9241705624999854</v>
      </c>
      <c r="AH84" s="263" t="str">
        <f t="shared" si="26"/>
        <v/>
      </c>
      <c r="AI84" s="263" t="str">
        <f t="shared" si="26"/>
        <v/>
      </c>
      <c r="AJ84" s="68">
        <f t="shared" si="26"/>
        <v>4.2022432024999778</v>
      </c>
      <c r="AK84" s="68">
        <f t="shared" si="26"/>
        <v>4.4831508899999983</v>
      </c>
      <c r="AL84" s="263" t="str">
        <f t="shared" si="26"/>
        <v/>
      </c>
      <c r="AM84" s="68">
        <f t="shared" si="26"/>
        <v>3.6558153225000112</v>
      </c>
      <c r="AN84" s="68">
        <f t="shared" si="26"/>
        <v>4.0257204900000065</v>
      </c>
      <c r="AO84" s="68">
        <f t="shared" si="26"/>
        <v>4.1356333608791429</v>
      </c>
      <c r="AP84" s="68">
        <f t="shared" si="26"/>
        <v>4.4964395225000064</v>
      </c>
      <c r="AQ84" s="68">
        <f t="shared" si="26"/>
        <v>4.461767320237997</v>
      </c>
      <c r="AR84" s="263" t="str">
        <f t="shared" si="26"/>
        <v/>
      </c>
      <c r="AS84" s="263" t="str">
        <f t="shared" si="26"/>
        <v/>
      </c>
      <c r="AT84" s="68">
        <f t="shared" ref="AT84:BV84" si="27">IF(AND(AT$78="S/A", AT17&gt;0), ((1+AT17/200)^2-1)*100, IF(AND(AT$78="Qtrly", AT17&gt;0), ((1+AT17/400)^4-1)*100, ""))</f>
        <v>3.1301180900000114</v>
      </c>
      <c r="AU84" s="68">
        <f t="shared" si="27"/>
        <v>3.4848425624999901</v>
      </c>
      <c r="AV84" s="68">
        <f t="shared" si="27"/>
        <v>3.5764175625000005</v>
      </c>
      <c r="AW84" s="68">
        <f t="shared" si="27"/>
        <v>3.672105802499992</v>
      </c>
      <c r="AX84" s="68">
        <f t="shared" si="27"/>
        <v>3.7688568899999941</v>
      </c>
      <c r="AY84" s="68">
        <f t="shared" si="27"/>
        <v>4.2063264225000063</v>
      </c>
      <c r="AZ84" s="68">
        <f t="shared" si="27"/>
        <v>4.3380531599999994</v>
      </c>
      <c r="BA84" s="68">
        <f t="shared" si="27"/>
        <v>4.9815406025000009</v>
      </c>
      <c r="BB84" s="263" t="str">
        <f t="shared" si="27"/>
        <v/>
      </c>
      <c r="BC84" s="263" t="str">
        <f t="shared" si="27"/>
        <v/>
      </c>
      <c r="BD84" s="263" t="str">
        <f t="shared" si="27"/>
        <v/>
      </c>
      <c r="BE84" s="68">
        <f t="shared" si="27"/>
        <v>3.2530338224999955</v>
      </c>
      <c r="BF84" s="68">
        <f t="shared" si="27"/>
        <v>3.9135584399999868</v>
      </c>
      <c r="BG84" s="68">
        <f t="shared" si="27"/>
        <v>4.5097289999999957</v>
      </c>
      <c r="BH84" s="68">
        <f t="shared" si="27"/>
        <v>4.6416741151688701</v>
      </c>
      <c r="BI84" s="263" t="str">
        <f t="shared" si="27"/>
        <v/>
      </c>
      <c r="BJ84" s="263" t="str">
        <f t="shared" si="27"/>
        <v/>
      </c>
      <c r="BK84" s="68">
        <f t="shared" si="27"/>
        <v>3.1981698225000077</v>
      </c>
      <c r="BL84" s="68">
        <f t="shared" si="27"/>
        <v>3.5245200900000162</v>
      </c>
      <c r="BM84" s="68">
        <f t="shared" si="27"/>
        <v>3.9155972100000103</v>
      </c>
      <c r="BN84" s="68">
        <f t="shared" si="27"/>
        <v>4.2808592399999901</v>
      </c>
      <c r="BO84" s="68">
        <f t="shared" si="27"/>
        <v>4.5209746024999831</v>
      </c>
      <c r="BP84" s="68">
        <f t="shared" si="27"/>
        <v>4.5107513025000046</v>
      </c>
      <c r="BQ84" s="68">
        <f t="shared" si="27"/>
        <v>4.9794914024999803</v>
      </c>
      <c r="BR84" s="263" t="str">
        <f t="shared" si="27"/>
        <v/>
      </c>
      <c r="BS84" s="68">
        <f t="shared" si="27"/>
        <v>3.5336775224999784</v>
      </c>
      <c r="BT84" s="68" t="str">
        <f t="shared" si="27"/>
        <v/>
      </c>
      <c r="BU84" s="68">
        <f t="shared" si="27"/>
        <v>4.1012089999999946</v>
      </c>
      <c r="BV84" s="68">
        <f t="shared" si="27"/>
        <v>4.5894836100000225</v>
      </c>
    </row>
    <row r="85" spans="1:74" x14ac:dyDescent="0.25">
      <c r="A85" s="62">
        <f t="shared" si="14"/>
        <v>42381</v>
      </c>
      <c r="B85" s="328" t="str">
        <f t="shared" si="15"/>
        <v/>
      </c>
      <c r="C85" s="328" t="str">
        <f t="shared" si="15"/>
        <v/>
      </c>
      <c r="D85" s="328" t="str">
        <f t="shared" si="15"/>
        <v/>
      </c>
      <c r="E85" s="65">
        <f t="shared" si="16"/>
        <v>2.5146125024999799</v>
      </c>
      <c r="F85" s="65">
        <f t="shared" si="16"/>
        <v>2.636147902500019</v>
      </c>
      <c r="G85" s="65">
        <f t="shared" si="16"/>
        <v>2.7405232099999788</v>
      </c>
      <c r="H85" s="65">
        <f t="shared" si="16"/>
        <v>2.832782422500002</v>
      </c>
      <c r="I85" s="68">
        <f t="shared" si="16"/>
        <v>3.0224999999999724</v>
      </c>
      <c r="J85" s="68" t="str">
        <f t="shared" si="16"/>
        <v/>
      </c>
      <c r="K85" s="68">
        <f t="shared" si="16"/>
        <v>3.3953417224999782</v>
      </c>
      <c r="L85" s="68">
        <f t="shared" si="16"/>
        <v>3.8014568899999768</v>
      </c>
      <c r="M85" s="57"/>
      <c r="N85" s="248"/>
      <c r="O85" s="67">
        <f t="shared" si="17"/>
        <v>42381</v>
      </c>
      <c r="P85" s="263" t="str">
        <f t="shared" ref="P85:AS85" si="28">IF(AND(P$78="S/A", P18&gt;0), ((1+P18/200)^2-1)*100, IF(AND(P$78="Qtrly", P18&gt;0), ((1+P18/400)^4-1)*100, ""))</f>
        <v/>
      </c>
      <c r="Q85" s="68">
        <f t="shared" si="28"/>
        <v>3.4421214225000218</v>
      </c>
      <c r="R85" s="68">
        <f t="shared" si="28"/>
        <v>3.2906342399999788</v>
      </c>
      <c r="S85" s="68">
        <f t="shared" si="28"/>
        <v>3.3272250000000003</v>
      </c>
      <c r="T85" s="68">
        <f t="shared" si="28"/>
        <v>3.740336089999996</v>
      </c>
      <c r="U85" s="68">
        <f t="shared" si="28"/>
        <v>4.1297793600000077</v>
      </c>
      <c r="V85" s="68">
        <f t="shared" si="28"/>
        <v>4.4197859599999889</v>
      </c>
      <c r="W85" s="68">
        <f t="shared" si="28"/>
        <v>3.3323075624999809</v>
      </c>
      <c r="X85" s="68">
        <f t="shared" si="28"/>
        <v>3.4634808899999703</v>
      </c>
      <c r="Y85" s="68">
        <f t="shared" si="28"/>
        <v>4.1644772099999949</v>
      </c>
      <c r="Z85" s="68">
        <f t="shared" si="28"/>
        <v>4.3145609024999976</v>
      </c>
      <c r="AA85" s="68" t="str">
        <f t="shared" si="28"/>
        <v/>
      </c>
      <c r="AB85" s="68">
        <f t="shared" si="28"/>
        <v>4.8432644900000099</v>
      </c>
      <c r="AC85" s="263" t="str">
        <f t="shared" si="28"/>
        <v/>
      </c>
      <c r="AD85" s="68">
        <f t="shared" si="28"/>
        <v>3.4817907600000142</v>
      </c>
      <c r="AE85" s="68">
        <f t="shared" si="28"/>
        <v>3.9298691599999991</v>
      </c>
      <c r="AF85" s="68">
        <f t="shared" si="28"/>
        <v>4.2053056100000097</v>
      </c>
      <c r="AG85" s="68">
        <f t="shared" si="28"/>
        <v>4.8739846400000175</v>
      </c>
      <c r="AH85" s="263" t="str">
        <f t="shared" si="28"/>
        <v/>
      </c>
      <c r="AI85" s="263" t="str">
        <f t="shared" si="28"/>
        <v/>
      </c>
      <c r="AJ85" s="68">
        <f t="shared" si="28"/>
        <v>4.1563124899999915</v>
      </c>
      <c r="AK85" s="68">
        <f t="shared" si="28"/>
        <v>4.4340924899999967</v>
      </c>
      <c r="AL85" s="263" t="str">
        <f t="shared" si="28"/>
        <v/>
      </c>
      <c r="AM85" s="68">
        <f t="shared" si="28"/>
        <v>3.6425802499999715</v>
      </c>
      <c r="AN85" s="68">
        <f t="shared" si="28"/>
        <v>3.9798287025000212</v>
      </c>
      <c r="AO85" s="68">
        <f t="shared" si="28"/>
        <v>4.0882219158225874</v>
      </c>
      <c r="AP85" s="68">
        <f t="shared" si="28"/>
        <v>4.4453340224999804</v>
      </c>
      <c r="AQ85" s="68">
        <f t="shared" si="28"/>
        <v>4.416310419528835</v>
      </c>
      <c r="AR85" s="263" t="str">
        <f t="shared" si="28"/>
        <v/>
      </c>
      <c r="AS85" s="263" t="str">
        <f t="shared" si="28"/>
        <v/>
      </c>
      <c r="AT85" s="68">
        <f t="shared" ref="AT85:BV85" si="29">IF(AND(AT$78="S/A", AT18&gt;0), ((1+AT18/200)^2-1)*100, IF(AND(AT$78="Qtrly", AT18&gt;0), ((1+AT18/400)^4-1)*100, ""))</f>
        <v>3.1250405025000205</v>
      </c>
      <c r="AU85" s="68">
        <f t="shared" si="29"/>
        <v>3.4441555624999953</v>
      </c>
      <c r="AV85" s="68">
        <f t="shared" si="29"/>
        <v>3.5357125625000041</v>
      </c>
      <c r="AW85" s="68">
        <f t="shared" si="29"/>
        <v>3.6700694224999886</v>
      </c>
      <c r="AX85" s="68">
        <f t="shared" si="29"/>
        <v>3.7087640625000029</v>
      </c>
      <c r="AY85" s="68">
        <f t="shared" si="29"/>
        <v>4.1573330625000127</v>
      </c>
      <c r="AZ85" s="68">
        <f t="shared" si="29"/>
        <v>4.2849440000000127</v>
      </c>
      <c r="BA85" s="68">
        <f t="shared" si="29"/>
        <v>4.9436336400000114</v>
      </c>
      <c r="BB85" s="263" t="str">
        <f t="shared" si="29"/>
        <v/>
      </c>
      <c r="BC85" s="263" t="str">
        <f t="shared" si="29"/>
        <v/>
      </c>
      <c r="BD85" s="263" t="str">
        <f t="shared" si="29"/>
        <v/>
      </c>
      <c r="BE85" s="68">
        <f t="shared" si="29"/>
        <v>3.1930905600000115</v>
      </c>
      <c r="BF85" s="68">
        <f t="shared" si="29"/>
        <v>3.8636148224999722</v>
      </c>
      <c r="BG85" s="68">
        <f t="shared" si="29"/>
        <v>4.4545320899999963</v>
      </c>
      <c r="BH85" s="68">
        <f t="shared" si="29"/>
        <v>4.5889187586218183</v>
      </c>
      <c r="BI85" s="263" t="str">
        <f t="shared" si="29"/>
        <v/>
      </c>
      <c r="BJ85" s="263" t="str">
        <f t="shared" si="29"/>
        <v/>
      </c>
      <c r="BK85" s="68">
        <f t="shared" si="29"/>
        <v>3.1514453225000238</v>
      </c>
      <c r="BL85" s="68">
        <f t="shared" si="29"/>
        <v>3.4950155625000034</v>
      </c>
      <c r="BM85" s="68">
        <f t="shared" si="29"/>
        <v>3.8890947600000114</v>
      </c>
      <c r="BN85" s="68">
        <f t="shared" si="29"/>
        <v>4.2481840400000026</v>
      </c>
      <c r="BO85" s="68">
        <f t="shared" si="29"/>
        <v>4.4657747224999822</v>
      </c>
      <c r="BP85" s="68">
        <f t="shared" si="29"/>
        <v>4.5301759999999858</v>
      </c>
      <c r="BQ85" s="68">
        <f t="shared" si="29"/>
        <v>4.9415848099999993</v>
      </c>
      <c r="BR85" s="263" t="str">
        <f t="shared" si="29"/>
        <v/>
      </c>
      <c r="BS85" s="68">
        <f t="shared" si="29"/>
        <v>3.5194328024999777</v>
      </c>
      <c r="BT85" s="68" t="str">
        <f t="shared" si="29"/>
        <v/>
      </c>
      <c r="BU85" s="68">
        <f t="shared" si="29"/>
        <v>4.0491802025000245</v>
      </c>
      <c r="BV85" s="68">
        <f t="shared" si="29"/>
        <v>4.5281312099999749</v>
      </c>
    </row>
    <row r="86" spans="1:74" x14ac:dyDescent="0.25">
      <c r="A86" s="62">
        <f t="shared" si="14"/>
        <v>42382</v>
      </c>
      <c r="B86" s="328" t="str">
        <f t="shared" si="15"/>
        <v/>
      </c>
      <c r="C86" s="328" t="str">
        <f t="shared" si="15"/>
        <v/>
      </c>
      <c r="D86" s="328" t="str">
        <f t="shared" si="15"/>
        <v/>
      </c>
      <c r="E86" s="65">
        <f t="shared" si="16"/>
        <v>2.4923388225000176</v>
      </c>
      <c r="F86" s="65">
        <f t="shared" si="16"/>
        <v>2.6087961600000265</v>
      </c>
      <c r="G86" s="65">
        <f t="shared" si="16"/>
        <v>2.7212655224999827</v>
      </c>
      <c r="H86" s="65">
        <f t="shared" si="16"/>
        <v>2.8054044899999964</v>
      </c>
      <c r="I86" s="68">
        <f t="shared" si="16"/>
        <v>2.9829188024999898</v>
      </c>
      <c r="J86" s="68" t="str">
        <f t="shared" si="16"/>
        <v/>
      </c>
      <c r="K86" s="68">
        <f t="shared" si="16"/>
        <v>3.3739892899999901</v>
      </c>
      <c r="L86" s="68">
        <f t="shared" si="16"/>
        <v>3.7688568899999941</v>
      </c>
      <c r="M86" s="57"/>
      <c r="N86" s="248"/>
      <c r="O86" s="67">
        <f t="shared" si="17"/>
        <v>42382</v>
      </c>
      <c r="P86" s="263" t="str">
        <f t="shared" ref="P86:AS86" si="30">IF(AND(P$78="S/A", P19&gt;0), ((1+P19/200)^2-1)*100, IF(AND(P$78="Qtrly", P19&gt;0), ((1+P19/400)^4-1)*100, ""))</f>
        <v/>
      </c>
      <c r="Q86" s="68">
        <f t="shared" si="30"/>
        <v>3.4258490225000049</v>
      </c>
      <c r="R86" s="68">
        <f t="shared" si="30"/>
        <v>3.2581145599999806</v>
      </c>
      <c r="S86" s="68">
        <f t="shared" si="30"/>
        <v>3.2865689999999947</v>
      </c>
      <c r="T86" s="68">
        <f t="shared" si="30"/>
        <v>3.738299040000026</v>
      </c>
      <c r="U86" s="68">
        <f t="shared" si="30"/>
        <v>4.1297793600000077</v>
      </c>
      <c r="V86" s="68">
        <f t="shared" si="30"/>
        <v>4.4187641024999946</v>
      </c>
      <c r="W86" s="68">
        <f t="shared" si="30"/>
        <v>3.4716184099999881</v>
      </c>
      <c r="X86" s="68">
        <f t="shared" si="30"/>
        <v>3.4807735025000008</v>
      </c>
      <c r="Y86" s="68">
        <f t="shared" si="30"/>
        <v>4.1624359999999916</v>
      </c>
      <c r="Z86" s="68">
        <f t="shared" si="30"/>
        <v>4.3166036025000132</v>
      </c>
      <c r="AA86" s="68" t="str">
        <f t="shared" si="30"/>
        <v/>
      </c>
      <c r="AB86" s="68">
        <f t="shared" si="30"/>
        <v>4.8401927224999808</v>
      </c>
      <c r="AC86" s="263" t="str">
        <f t="shared" si="30"/>
        <v/>
      </c>
      <c r="AD86" s="68">
        <f t="shared" si="30"/>
        <v>3.5001022499999923</v>
      </c>
      <c r="AE86" s="68">
        <f t="shared" si="30"/>
        <v>3.9237524900000098</v>
      </c>
      <c r="AF86" s="68">
        <f t="shared" si="30"/>
        <v>4.2053056100000097</v>
      </c>
      <c r="AG86" s="68">
        <f t="shared" si="30"/>
        <v>4.8750087224999739</v>
      </c>
      <c r="AH86" s="263" t="str">
        <f t="shared" si="30"/>
        <v/>
      </c>
      <c r="AI86" s="263" t="str">
        <f t="shared" si="30"/>
        <v/>
      </c>
      <c r="AJ86" s="68">
        <f t="shared" si="30"/>
        <v>4.2134722500000166</v>
      </c>
      <c r="AK86" s="68">
        <f t="shared" si="30"/>
        <v>4.4719073225000239</v>
      </c>
      <c r="AL86" s="263" t="str">
        <f t="shared" si="30"/>
        <v/>
      </c>
      <c r="AM86" s="68">
        <f t="shared" si="30"/>
        <v>3.6486886400000085</v>
      </c>
      <c r="AN86" s="68">
        <f t="shared" si="30"/>
        <v>3.972690890000008</v>
      </c>
      <c r="AO86" s="68">
        <f t="shared" si="30"/>
        <v>4.086160915958037</v>
      </c>
      <c r="AP86" s="68">
        <f t="shared" si="30"/>
        <v>4.4422680900000122</v>
      </c>
      <c r="AQ86" s="68">
        <f t="shared" si="30"/>
        <v>4.4132116257256326</v>
      </c>
      <c r="AR86" s="263" t="str">
        <f t="shared" si="30"/>
        <v/>
      </c>
      <c r="AS86" s="263" t="str">
        <f t="shared" si="30"/>
        <v/>
      </c>
      <c r="AT86" s="68">
        <f t="shared" ref="AT86:BV86" si="31">IF(AND(AT$78="S/A", AT19&gt;0), ((1+AT19/200)^2-1)*100, IF(AND(AT$78="Qtrly", AT19&gt;0), ((1+AT19/400)^4-1)*100, ""))</f>
        <v>3.1311336225000153</v>
      </c>
      <c r="AU86" s="68">
        <f t="shared" si="31"/>
        <v>3.4390702500000092</v>
      </c>
      <c r="AV86" s="68">
        <f t="shared" si="31"/>
        <v>3.5296075024999984</v>
      </c>
      <c r="AW86" s="68">
        <f t="shared" si="31"/>
        <v>3.6700694224999886</v>
      </c>
      <c r="AX86" s="68">
        <f t="shared" si="31"/>
        <v>3.705708959999976</v>
      </c>
      <c r="AY86" s="68">
        <f t="shared" si="31"/>
        <v>4.1573330625000127</v>
      </c>
      <c r="AZ86" s="68">
        <f t="shared" si="31"/>
        <v>4.2798380624999854</v>
      </c>
      <c r="BA86" s="68">
        <f t="shared" si="31"/>
        <v>4.93748720999998</v>
      </c>
      <c r="BB86" s="263" t="str">
        <f t="shared" si="31"/>
        <v/>
      </c>
      <c r="BC86" s="263" t="str">
        <f t="shared" si="31"/>
        <v/>
      </c>
      <c r="BD86" s="263" t="str">
        <f t="shared" si="31"/>
        <v/>
      </c>
      <c r="BE86" s="68">
        <f t="shared" si="31"/>
        <v>3.1707432899999999</v>
      </c>
      <c r="BF86" s="68">
        <f t="shared" si="31"/>
        <v>3.8595383224999891</v>
      </c>
      <c r="BG86" s="68">
        <f t="shared" si="31"/>
        <v>4.455554122500005</v>
      </c>
      <c r="BH86" s="68">
        <f t="shared" si="31"/>
        <v>4.5847819273808099</v>
      </c>
      <c r="BI86" s="263" t="str">
        <f t="shared" si="31"/>
        <v/>
      </c>
      <c r="BJ86" s="263" t="str">
        <f t="shared" si="31"/>
        <v/>
      </c>
      <c r="BK86" s="68">
        <f t="shared" si="31"/>
        <v>3.1199630399999956</v>
      </c>
      <c r="BL86" s="68">
        <f t="shared" si="31"/>
        <v>3.4899290000000249</v>
      </c>
      <c r="BM86" s="68">
        <f t="shared" si="31"/>
        <v>3.890114022500013</v>
      </c>
      <c r="BN86" s="68">
        <f t="shared" si="31"/>
        <v>4.2338902500000053</v>
      </c>
      <c r="BO86" s="68">
        <f t="shared" si="31"/>
        <v>4.4688410000000012</v>
      </c>
      <c r="BP86" s="68">
        <f t="shared" si="31"/>
        <v>4.5322208099999983</v>
      </c>
      <c r="BQ86" s="68">
        <f t="shared" si="31"/>
        <v>4.93748720999998</v>
      </c>
      <c r="BR86" s="263" t="str">
        <f t="shared" si="31"/>
        <v/>
      </c>
      <c r="BS86" s="68">
        <f t="shared" si="31"/>
        <v>3.5235026225000077</v>
      </c>
      <c r="BT86" s="68" t="str">
        <f t="shared" si="31"/>
        <v/>
      </c>
      <c r="BU86" s="68">
        <f t="shared" si="31"/>
        <v>4.0440800399999866</v>
      </c>
      <c r="BV86" s="68">
        <f t="shared" si="31"/>
        <v>4.5311984025000029</v>
      </c>
    </row>
    <row r="87" spans="1:74" x14ac:dyDescent="0.25">
      <c r="A87" s="62">
        <f t="shared" si="14"/>
        <v>42383</v>
      </c>
      <c r="B87" s="328" t="str">
        <f t="shared" si="15"/>
        <v/>
      </c>
      <c r="C87" s="328" t="str">
        <f t="shared" si="15"/>
        <v/>
      </c>
      <c r="D87" s="328" t="str">
        <f t="shared" si="15"/>
        <v/>
      </c>
      <c r="E87" s="65">
        <f t="shared" si="16"/>
        <v>2.4994256400000303</v>
      </c>
      <c r="F87" s="65">
        <f t="shared" si="16"/>
        <v>2.6087961600000265</v>
      </c>
      <c r="G87" s="65">
        <f t="shared" si="16"/>
        <v>2.7060633599999884</v>
      </c>
      <c r="H87" s="65">
        <f t="shared" si="16"/>
        <v>2.7871545600000047</v>
      </c>
      <c r="I87" s="68">
        <f t="shared" si="16"/>
        <v>2.9636384100000024</v>
      </c>
      <c r="J87" s="68" t="str">
        <f t="shared" si="16"/>
        <v/>
      </c>
      <c r="K87" s="68">
        <f t="shared" si="16"/>
        <v>3.3536556899999903</v>
      </c>
      <c r="L87" s="68">
        <f t="shared" si="16"/>
        <v>3.7515402225000161</v>
      </c>
      <c r="M87" s="57"/>
      <c r="N87" s="248"/>
      <c r="O87" s="67">
        <f t="shared" si="17"/>
        <v>42383</v>
      </c>
      <c r="P87" s="263" t="str">
        <f t="shared" ref="P87:AS87" si="32">IF(AND(P$78="S/A", P20&gt;0), ((1+P20/200)^2-1)*100, IF(AND(P$78="Qtrly", P20&gt;0), ((1+P20/400)^4-1)*100, ""))</f>
        <v/>
      </c>
      <c r="Q87" s="68">
        <f t="shared" si="32"/>
        <v>3.4105948099999894</v>
      </c>
      <c r="R87" s="68">
        <f t="shared" si="32"/>
        <v>3.2489693225000282</v>
      </c>
      <c r="S87" s="68">
        <f t="shared" si="32"/>
        <v>3.2682764100000039</v>
      </c>
      <c r="T87" s="68">
        <f t="shared" si="32"/>
        <v>3.7474659224999929</v>
      </c>
      <c r="U87" s="68">
        <f t="shared" si="32"/>
        <v>4.1389635225000276</v>
      </c>
      <c r="V87" s="68">
        <f t="shared" si="32"/>
        <v>4.4248953224999887</v>
      </c>
      <c r="W87" s="68">
        <f t="shared" si="32"/>
        <v>3.3841568399999966</v>
      </c>
      <c r="X87" s="68">
        <f t="shared" si="32"/>
        <v>3.4797562499999879</v>
      </c>
      <c r="Y87" s="68">
        <f t="shared" si="32"/>
        <v>4.196118522499992</v>
      </c>
      <c r="Z87" s="68">
        <f t="shared" si="32"/>
        <v>4.3503110399999878</v>
      </c>
      <c r="AA87" s="68" t="str">
        <f t="shared" si="32"/>
        <v/>
      </c>
      <c r="AB87" s="68">
        <f t="shared" si="32"/>
        <v>4.8934430625000136</v>
      </c>
      <c r="AC87" s="263" t="str">
        <f t="shared" si="32"/>
        <v/>
      </c>
      <c r="AD87" s="68">
        <f t="shared" si="32"/>
        <v>3.4899290000000249</v>
      </c>
      <c r="AE87" s="68">
        <f t="shared" si="32"/>
        <v>3.9410835224999996</v>
      </c>
      <c r="AF87" s="68">
        <f t="shared" si="32"/>
        <v>4.242058010000016</v>
      </c>
      <c r="AG87" s="68">
        <f t="shared" si="32"/>
        <v>4.9979349225000247</v>
      </c>
      <c r="AH87" s="263" t="str">
        <f t="shared" si="32"/>
        <v/>
      </c>
      <c r="AI87" s="263" t="str">
        <f t="shared" si="32"/>
        <v/>
      </c>
      <c r="AJ87" s="68">
        <f t="shared" si="32"/>
        <v>4.1706009599999927</v>
      </c>
      <c r="AK87" s="68">
        <f t="shared" si="32"/>
        <v>4.4770179600000182</v>
      </c>
      <c r="AL87" s="263" t="str">
        <f t="shared" si="32"/>
        <v/>
      </c>
      <c r="AM87" s="68">
        <f t="shared" si="32"/>
        <v>3.6558153225000112</v>
      </c>
      <c r="AN87" s="68">
        <f t="shared" si="32"/>
        <v>3.9900260025000023</v>
      </c>
      <c r="AO87" s="68">
        <f t="shared" si="32"/>
        <v>4.102649771890432</v>
      </c>
      <c r="AP87" s="68">
        <f t="shared" si="32"/>
        <v>4.4749736900000059</v>
      </c>
      <c r="AQ87" s="68">
        <f t="shared" si="32"/>
        <v>4.4183763203833992</v>
      </c>
      <c r="AR87" s="263" t="str">
        <f t="shared" si="32"/>
        <v/>
      </c>
      <c r="AS87" s="263" t="str">
        <f t="shared" si="32"/>
        <v/>
      </c>
      <c r="AT87" s="68">
        <f t="shared" ref="AT87:BV87" si="33">IF(AND(AT$78="S/A", AT20&gt;0), ((1+AT20/200)^2-1)*100, IF(AND(AT$78="Qtrly", AT20&gt;0), ((1+AT20/400)^4-1)*100, ""))</f>
        <v>3.1351958024999904</v>
      </c>
      <c r="AU87" s="68">
        <f t="shared" si="33"/>
        <v>3.4390702500000092</v>
      </c>
      <c r="AV87" s="68">
        <f t="shared" si="33"/>
        <v>3.5336775224999784</v>
      </c>
      <c r="AW87" s="68">
        <f t="shared" si="33"/>
        <v>3.674142202499997</v>
      </c>
      <c r="AX87" s="68">
        <f t="shared" si="33"/>
        <v>3.7260771599999742</v>
      </c>
      <c r="AY87" s="68">
        <f t="shared" si="33"/>
        <v>4.1614154024999905</v>
      </c>
      <c r="AZ87" s="68">
        <f t="shared" si="33"/>
        <v>4.2961775024999982</v>
      </c>
      <c r="BA87" s="68">
        <f t="shared" si="33"/>
        <v>4.9385116024999842</v>
      </c>
      <c r="BB87" s="263" t="str">
        <f t="shared" si="33"/>
        <v/>
      </c>
      <c r="BC87" s="263" t="str">
        <f t="shared" si="33"/>
        <v/>
      </c>
      <c r="BD87" s="263" t="str">
        <f t="shared" si="33"/>
        <v/>
      </c>
      <c r="BE87" s="68">
        <f t="shared" si="33"/>
        <v>3.2418566400000293</v>
      </c>
      <c r="BF87" s="68">
        <f t="shared" si="33"/>
        <v>3.8636148224999722</v>
      </c>
      <c r="BG87" s="68">
        <f t="shared" si="33"/>
        <v>4.4565761600000142</v>
      </c>
      <c r="BH87" s="68">
        <f t="shared" si="33"/>
        <v>4.5878845393064971</v>
      </c>
      <c r="BI87" s="263" t="str">
        <f t="shared" si="33"/>
        <v/>
      </c>
      <c r="BJ87" s="263" t="str">
        <f t="shared" si="33"/>
        <v/>
      </c>
      <c r="BK87" s="68">
        <f t="shared" si="33"/>
        <v>3.2296640399999799</v>
      </c>
      <c r="BL87" s="68">
        <f t="shared" si="33"/>
        <v>3.511293402499982</v>
      </c>
      <c r="BM87" s="68">
        <f t="shared" si="33"/>
        <v>3.8738064224999924</v>
      </c>
      <c r="BN87" s="68">
        <f t="shared" si="33"/>
        <v>4.2308274224999831</v>
      </c>
      <c r="BO87" s="68">
        <f t="shared" si="33"/>
        <v>4.4831508899999983</v>
      </c>
      <c r="BP87" s="68">
        <f t="shared" si="33"/>
        <v>4.4933728399999762</v>
      </c>
      <c r="BQ87" s="68">
        <f t="shared" si="33"/>
        <v>4.9282679025000053</v>
      </c>
      <c r="BR87" s="263" t="str">
        <f t="shared" si="33"/>
        <v/>
      </c>
      <c r="BS87" s="68">
        <f t="shared" si="33"/>
        <v>3.5367300900000176</v>
      </c>
      <c r="BT87" s="68" t="str">
        <f t="shared" si="33"/>
        <v/>
      </c>
      <c r="BU87" s="68">
        <f t="shared" si="33"/>
        <v>4.0716224024999859</v>
      </c>
      <c r="BV87" s="68">
        <f t="shared" si="33"/>
        <v>4.5199522500000144</v>
      </c>
    </row>
    <row r="88" spans="1:74" x14ac:dyDescent="0.25">
      <c r="A88" s="62">
        <f t="shared" si="14"/>
        <v>42384</v>
      </c>
      <c r="B88" s="328" t="str">
        <f t="shared" si="15"/>
        <v/>
      </c>
      <c r="C88" s="328" t="str">
        <f t="shared" si="15"/>
        <v/>
      </c>
      <c r="D88" s="328" t="str">
        <f t="shared" si="15"/>
        <v/>
      </c>
      <c r="E88" s="65">
        <f t="shared" si="16"/>
        <v>2.4842399025000184</v>
      </c>
      <c r="F88" s="65">
        <f t="shared" si="16"/>
        <v>2.6027184900000222</v>
      </c>
      <c r="G88" s="65">
        <f t="shared" si="16"/>
        <v>2.7080902499999837</v>
      </c>
      <c r="H88" s="65">
        <f t="shared" si="16"/>
        <v>2.7922238224999951</v>
      </c>
      <c r="I88" s="68">
        <f t="shared" si="16"/>
        <v>2.9697267600000021</v>
      </c>
      <c r="J88" s="68" t="str">
        <f t="shared" si="16"/>
        <v/>
      </c>
      <c r="K88" s="68">
        <f t="shared" si="16"/>
        <v>3.3526390624999847</v>
      </c>
      <c r="L88" s="68">
        <f t="shared" si="16"/>
        <v>3.7423731599999899</v>
      </c>
      <c r="M88" s="57"/>
      <c r="N88" s="248"/>
      <c r="O88" s="67">
        <f t="shared" si="17"/>
        <v>42384</v>
      </c>
      <c r="P88" s="263" t="str">
        <f t="shared" ref="P88:AS88" si="34">IF(AND(P$78="S/A", P21&gt;0), ((1+P21/200)^2-1)*100, IF(AND(P$78="Qtrly", P21&gt;0), ((1+P21/400)^4-1)*100, ""))</f>
        <v/>
      </c>
      <c r="Q88" s="68">
        <f t="shared" si="34"/>
        <v>3.4238150625000019</v>
      </c>
      <c r="R88" s="68">
        <f t="shared" si="34"/>
        <v>3.2581145599999806</v>
      </c>
      <c r="S88" s="68">
        <f t="shared" si="34"/>
        <v>3.3201096225000004</v>
      </c>
      <c r="T88" s="68">
        <f t="shared" si="34"/>
        <v>3.7525588100000284</v>
      </c>
      <c r="U88" s="68">
        <f t="shared" si="34"/>
        <v>4.1369225625000006</v>
      </c>
      <c r="V88" s="68">
        <f t="shared" si="34"/>
        <v>4.4228515625000187</v>
      </c>
      <c r="W88" s="68">
        <f t="shared" si="34"/>
        <v>3.3475559999999849</v>
      </c>
      <c r="X88" s="68">
        <f t="shared" si="34"/>
        <v>3.4746700625000182</v>
      </c>
      <c r="Y88" s="68">
        <f t="shared" si="34"/>
        <v>4.1940770025000074</v>
      </c>
      <c r="Z88" s="68">
        <f t="shared" si="34"/>
        <v>4.347246502500024</v>
      </c>
      <c r="AA88" s="68" t="str">
        <f t="shared" si="34"/>
        <v/>
      </c>
      <c r="AB88" s="68">
        <f t="shared" si="34"/>
        <v>4.8893464024999833</v>
      </c>
      <c r="AC88" s="263" t="str">
        <f t="shared" si="34"/>
        <v/>
      </c>
      <c r="AD88" s="68">
        <f t="shared" si="34"/>
        <v>3.4777217599999855</v>
      </c>
      <c r="AE88" s="68">
        <f t="shared" si="34"/>
        <v>3.9410835224999996</v>
      </c>
      <c r="AF88" s="68">
        <f t="shared" si="34"/>
        <v>4.2410370225000049</v>
      </c>
      <c r="AG88" s="68">
        <f t="shared" si="34"/>
        <v>4.993836222499981</v>
      </c>
      <c r="AH88" s="263" t="str">
        <f t="shared" si="34"/>
        <v/>
      </c>
      <c r="AI88" s="263" t="str">
        <f t="shared" si="34"/>
        <v/>
      </c>
      <c r="AJ88" s="68">
        <f t="shared" si="34"/>
        <v>4.1675390624999809</v>
      </c>
      <c r="AK88" s="68">
        <f t="shared" si="34"/>
        <v>4.4729294399999731</v>
      </c>
      <c r="AL88" s="263" t="str">
        <f t="shared" si="34"/>
        <v/>
      </c>
      <c r="AM88" s="68">
        <f t="shared" si="34"/>
        <v>3.6374900624999817</v>
      </c>
      <c r="AN88" s="68">
        <f t="shared" si="34"/>
        <v>3.995124839999975</v>
      </c>
      <c r="AO88" s="68">
        <f t="shared" si="34"/>
        <v>4.1078029411079964</v>
      </c>
      <c r="AP88" s="68">
        <f t="shared" si="34"/>
        <v>4.4882618024999932</v>
      </c>
      <c r="AQ88" s="68">
        <f t="shared" si="34"/>
        <v>4.4276732535962315</v>
      </c>
      <c r="AR88" s="263" t="str">
        <f t="shared" si="34"/>
        <v/>
      </c>
      <c r="AS88" s="263" t="str">
        <f t="shared" si="34"/>
        <v/>
      </c>
      <c r="AT88" s="68">
        <f t="shared" ref="AT88:BV88" si="35">IF(AND(AT$78="S/A", AT21&gt;0), ((1+AT21/200)^2-1)*100, IF(AND(AT$78="Qtrly", AT21&gt;0), ((1+AT21/400)^4-1)*100, ""))</f>
        <v>3.1128548024999869</v>
      </c>
      <c r="AU88" s="68">
        <f t="shared" si="35"/>
        <v>3.4431384899999751</v>
      </c>
      <c r="AV88" s="68">
        <f t="shared" si="35"/>
        <v>3.534695039999991</v>
      </c>
      <c r="AW88" s="68">
        <f t="shared" si="35"/>
        <v>3.6782150624999899</v>
      </c>
      <c r="AX88" s="68">
        <f t="shared" si="35"/>
        <v>3.7240402500000158</v>
      </c>
      <c r="AY88" s="68">
        <f t="shared" si="35"/>
        <v>4.1563124899999915</v>
      </c>
      <c r="AZ88" s="68">
        <f t="shared" si="35"/>
        <v>4.2920925224999795</v>
      </c>
      <c r="BA88" s="68">
        <f t="shared" si="35"/>
        <v>4.929292250000028</v>
      </c>
      <c r="BB88" s="263" t="str">
        <f t="shared" si="35"/>
        <v/>
      </c>
      <c r="BC88" s="263" t="str">
        <f t="shared" si="35"/>
        <v/>
      </c>
      <c r="BD88" s="263" t="str">
        <f t="shared" si="35"/>
        <v/>
      </c>
      <c r="BE88" s="68">
        <f t="shared" si="35"/>
        <v>3.1991856900000171</v>
      </c>
      <c r="BF88" s="68">
        <f t="shared" si="35"/>
        <v>3.8585192099999999</v>
      </c>
      <c r="BG88" s="68">
        <f t="shared" si="35"/>
        <v>4.4514660224999725</v>
      </c>
      <c r="BH88" s="68">
        <f t="shared" si="35"/>
        <v>4.583747738745747</v>
      </c>
      <c r="BI88" s="263" t="str">
        <f t="shared" si="35"/>
        <v/>
      </c>
      <c r="BJ88" s="263" t="str">
        <f t="shared" si="35"/>
        <v/>
      </c>
      <c r="BK88" s="68">
        <f t="shared" si="35"/>
        <v>3.1717590225000203</v>
      </c>
      <c r="BL88" s="68">
        <f t="shared" si="35"/>
        <v>3.5051890624999915</v>
      </c>
      <c r="BM88" s="68">
        <f t="shared" si="35"/>
        <v>3.8636148224999722</v>
      </c>
      <c r="BN88" s="68">
        <f t="shared" si="35"/>
        <v>4.2471630225000112</v>
      </c>
      <c r="BO88" s="68">
        <f t="shared" si="35"/>
        <v>4.4831508899999983</v>
      </c>
      <c r="BP88" s="68">
        <f t="shared" si="35"/>
        <v>4.3543971599999676</v>
      </c>
      <c r="BQ88" s="68">
        <f t="shared" si="35"/>
        <v>4.9159761224999876</v>
      </c>
      <c r="BR88" s="263" t="str">
        <f t="shared" si="35"/>
        <v/>
      </c>
      <c r="BS88" s="68">
        <f t="shared" si="35"/>
        <v>3.5133282224999896</v>
      </c>
      <c r="BT88" s="68" t="str">
        <f t="shared" si="35"/>
        <v/>
      </c>
      <c r="BU88" s="68">
        <f t="shared" si="35"/>
        <v>4.0726425599999949</v>
      </c>
      <c r="BV88" s="68">
        <f t="shared" si="35"/>
        <v>4.5281312099999749</v>
      </c>
    </row>
    <row r="89" spans="1:74" x14ac:dyDescent="0.25">
      <c r="A89" s="62">
        <f t="shared" si="14"/>
        <v>42387</v>
      </c>
      <c r="B89" s="328" t="str">
        <f t="shared" si="15"/>
        <v/>
      </c>
      <c r="C89" s="328" t="str">
        <f t="shared" si="15"/>
        <v/>
      </c>
      <c r="D89" s="328" t="str">
        <f t="shared" si="15"/>
        <v/>
      </c>
      <c r="E89" s="65">
        <f t="shared" si="16"/>
        <v>2.4477987225000053</v>
      </c>
      <c r="F89" s="65">
        <f t="shared" si="16"/>
        <v>2.5662562499999986</v>
      </c>
      <c r="G89" s="65">
        <f t="shared" si="16"/>
        <v>2.6726225624999822</v>
      </c>
      <c r="H89" s="65">
        <f t="shared" si="16"/>
        <v>2.754714239999978</v>
      </c>
      <c r="I89" s="68">
        <f t="shared" si="16"/>
        <v>2.9311702500000036</v>
      </c>
      <c r="J89" s="68" t="str">
        <f t="shared" si="16"/>
        <v/>
      </c>
      <c r="K89" s="68">
        <f t="shared" si="16"/>
        <v>3.3190931599999862</v>
      </c>
      <c r="L89" s="68">
        <f t="shared" si="16"/>
        <v>3.7046906024999826</v>
      </c>
      <c r="M89" s="57"/>
      <c r="N89" s="248"/>
      <c r="O89" s="67">
        <f t="shared" si="17"/>
        <v>42387</v>
      </c>
      <c r="P89" s="263" t="str">
        <f t="shared" ref="P89:AS89" si="36">IF(AND(P$78="S/A", P22&gt;0), ((1+P22/200)^2-1)*100, IF(AND(P$78="Qtrly", P22&gt;0), ((1+P22/400)^4-1)*100, ""))</f>
        <v/>
      </c>
      <c r="Q89" s="68">
        <f t="shared" si="36"/>
        <v>3.3892408024999821</v>
      </c>
      <c r="R89" s="68">
        <f t="shared" si="36"/>
        <v>3.2377923599999914</v>
      </c>
      <c r="S89" s="68">
        <f t="shared" si="36"/>
        <v>3.2886016100000193</v>
      </c>
      <c r="T89" s="68">
        <f t="shared" si="36"/>
        <v>3.7169112225000189</v>
      </c>
      <c r="U89" s="68">
        <f t="shared" si="36"/>
        <v>4.1022293024999934</v>
      </c>
      <c r="V89" s="68">
        <f t="shared" si="36"/>
        <v>4.3870890000000218</v>
      </c>
      <c r="W89" s="68">
        <f t="shared" si="36"/>
        <v>3.3689057024999913</v>
      </c>
      <c r="X89" s="68">
        <f t="shared" si="36"/>
        <v>3.4746700625000182</v>
      </c>
      <c r="Y89" s="68">
        <f t="shared" si="36"/>
        <v>4.1818283024999792</v>
      </c>
      <c r="Z89" s="68">
        <f t="shared" si="36"/>
        <v>4.3247746025000033</v>
      </c>
      <c r="AA89" s="68" t="str">
        <f t="shared" si="36"/>
        <v/>
      </c>
      <c r="AB89" s="68">
        <f t="shared" si="36"/>
        <v>4.8811533225000314</v>
      </c>
      <c r="AC89" s="263" t="str">
        <f t="shared" si="36"/>
        <v/>
      </c>
      <c r="AD89" s="68">
        <f t="shared" si="36"/>
        <v>3.4441555624999953</v>
      </c>
      <c r="AE89" s="68">
        <f t="shared" si="36"/>
        <v>3.8758448025000058</v>
      </c>
      <c r="AF89" s="68">
        <f t="shared" si="36"/>
        <v>4.2053056100000097</v>
      </c>
      <c r="AG89" s="68">
        <f t="shared" si="36"/>
        <v>4.9590005024999773</v>
      </c>
      <c r="AH89" s="263" t="str">
        <f t="shared" si="36"/>
        <v/>
      </c>
      <c r="AI89" s="263" t="str">
        <f t="shared" si="36"/>
        <v/>
      </c>
      <c r="AJ89" s="68">
        <f t="shared" si="36"/>
        <v>4.127738489999988</v>
      </c>
      <c r="AK89" s="68">
        <f t="shared" si="36"/>
        <v>4.4361363600000203</v>
      </c>
      <c r="AL89" s="263" t="str">
        <f t="shared" si="36"/>
        <v/>
      </c>
      <c r="AM89" s="68">
        <f t="shared" si="36"/>
        <v>3.6059336900000183</v>
      </c>
      <c r="AN89" s="68">
        <f t="shared" si="36"/>
        <v>3.9451616225000263</v>
      </c>
      <c r="AO89" s="68">
        <f t="shared" si="36"/>
        <v>4.0871914120644393</v>
      </c>
      <c r="AP89" s="68">
        <f t="shared" si="36"/>
        <v>4.4545320899999963</v>
      </c>
      <c r="AQ89" s="68">
        <f t="shared" si="36"/>
        <v>4.411145801508698</v>
      </c>
      <c r="AR89" s="263" t="str">
        <f t="shared" si="36"/>
        <v/>
      </c>
      <c r="AS89" s="263" t="str">
        <f t="shared" si="36"/>
        <v/>
      </c>
      <c r="AT89" s="68">
        <f t="shared" ref="AT89:BV89" si="37">IF(AND(AT$78="S/A", AT22&gt;0), ((1+AT22/200)^2-1)*100, IF(AND(AT$78="Qtrly", AT22&gt;0), ((1+AT22/400)^4-1)*100, ""))</f>
        <v>3.0763020225000215</v>
      </c>
      <c r="AU89" s="68">
        <f t="shared" si="37"/>
        <v>3.4034765624999963</v>
      </c>
      <c r="AV89" s="68">
        <f t="shared" si="37"/>
        <v>3.4939982400000069</v>
      </c>
      <c r="AW89" s="68">
        <f t="shared" si="37"/>
        <v>3.6405441600000144</v>
      </c>
      <c r="AX89" s="68">
        <f t="shared" si="37"/>
        <v>3.6924707024999837</v>
      </c>
      <c r="AY89" s="68">
        <f t="shared" si="37"/>
        <v>4.1216160000000057</v>
      </c>
      <c r="AZ89" s="68">
        <f t="shared" si="37"/>
        <v>4.2553313024999984</v>
      </c>
      <c r="BA89" s="68">
        <f t="shared" si="37"/>
        <v>4.8903705599999903</v>
      </c>
      <c r="BB89" s="263" t="str">
        <f t="shared" si="37"/>
        <v/>
      </c>
      <c r="BC89" s="263" t="str">
        <f t="shared" si="37"/>
        <v/>
      </c>
      <c r="BD89" s="263" t="str">
        <f t="shared" si="37"/>
        <v/>
      </c>
      <c r="BE89" s="68">
        <f t="shared" si="37"/>
        <v>3.2337281600000045</v>
      </c>
      <c r="BF89" s="68">
        <f t="shared" si="37"/>
        <v>3.8238723599999913</v>
      </c>
      <c r="BG89" s="68">
        <f t="shared" si="37"/>
        <v>4.4126330624999932</v>
      </c>
      <c r="BH89" s="68">
        <f t="shared" si="37"/>
        <v>4.5413526081092614</v>
      </c>
      <c r="BI89" s="263" t="str">
        <f t="shared" si="37"/>
        <v/>
      </c>
      <c r="BJ89" s="263" t="str">
        <f t="shared" si="37"/>
        <v/>
      </c>
      <c r="BK89" s="68">
        <f t="shared" si="37"/>
        <v>3.2195040900000027</v>
      </c>
      <c r="BL89" s="68">
        <f t="shared" si="37"/>
        <v>3.4634808899999703</v>
      </c>
      <c r="BM89" s="68">
        <f t="shared" si="37"/>
        <v>3.8381380099999918</v>
      </c>
      <c r="BN89" s="68">
        <f t="shared" si="37"/>
        <v>4.1869318400000077</v>
      </c>
      <c r="BO89" s="68">
        <f t="shared" si="37"/>
        <v>4.4463560099999855</v>
      </c>
      <c r="BP89" s="68">
        <f t="shared" si="37"/>
        <v>4.3850456099999935</v>
      </c>
      <c r="BQ89" s="68">
        <f t="shared" si="37"/>
        <v>4.8698883599999965</v>
      </c>
      <c r="BR89" s="263" t="str">
        <f t="shared" si="37"/>
        <v/>
      </c>
      <c r="BS89" s="68">
        <f t="shared" si="37"/>
        <v>3.4838252899999755</v>
      </c>
      <c r="BT89" s="68" t="str">
        <f t="shared" si="37"/>
        <v/>
      </c>
      <c r="BU89" s="68">
        <f t="shared" si="37"/>
        <v>4.0461200900000049</v>
      </c>
      <c r="BV89" s="68">
        <f t="shared" si="37"/>
        <v>4.4831508899999983</v>
      </c>
    </row>
    <row r="90" spans="1:74" x14ac:dyDescent="0.25">
      <c r="A90" s="62">
        <f t="shared" si="14"/>
        <v>42388</v>
      </c>
      <c r="B90" s="328" t="str">
        <f t="shared" si="15"/>
        <v/>
      </c>
      <c r="C90" s="328" t="str">
        <f t="shared" si="15"/>
        <v/>
      </c>
      <c r="D90" s="328" t="str">
        <f t="shared" si="15"/>
        <v/>
      </c>
      <c r="E90" s="65">
        <f t="shared" ref="E90:L99" si="38">IF(AND(E$78="S/A", E23&gt;0), ((1+E23/200)^2-1)*100, IF(AND(E$78="Qtrly", E23&gt;0), ((1+E23/400)^4-1)*100, ""))</f>
        <v>2.4609572899999987</v>
      </c>
      <c r="F90" s="65">
        <f t="shared" si="38"/>
        <v>2.5875251025000212</v>
      </c>
      <c r="G90" s="65">
        <f t="shared" si="38"/>
        <v>2.7080902499999837</v>
      </c>
      <c r="H90" s="65">
        <f t="shared" si="38"/>
        <v>2.7760026224999956</v>
      </c>
      <c r="I90" s="68">
        <f t="shared" si="38"/>
        <v>2.9514622500000032</v>
      </c>
      <c r="J90" s="68" t="str">
        <f t="shared" si="38"/>
        <v/>
      </c>
      <c r="K90" s="68">
        <f t="shared" si="38"/>
        <v>3.3312910400000284</v>
      </c>
      <c r="L90" s="68">
        <f t="shared" si="38"/>
        <v>3.7108008225000155</v>
      </c>
      <c r="M90" s="57"/>
      <c r="N90" s="248"/>
      <c r="O90" s="67">
        <f t="shared" si="17"/>
        <v>42388</v>
      </c>
      <c r="P90" s="263" t="str">
        <f t="shared" ref="P90:AS90" si="39">IF(AND(P$78="S/A", P23&gt;0), ((1+P23/200)^2-1)*100, IF(AND(P$78="Qtrly", P23&gt;0), ((1+P23/400)^4-1)*100, ""))</f>
        <v/>
      </c>
      <c r="Q90" s="68">
        <f t="shared" si="39"/>
        <v>3.3983922500000041</v>
      </c>
      <c r="R90" s="68">
        <f t="shared" si="39"/>
        <v>3.2286480224999803</v>
      </c>
      <c r="S90" s="68">
        <f t="shared" si="39"/>
        <v>3.2814875625000184</v>
      </c>
      <c r="T90" s="68">
        <f t="shared" si="39"/>
        <v>3.7067273224999919</v>
      </c>
      <c r="U90" s="68">
        <f t="shared" si="39"/>
        <v>4.0971278400000255</v>
      </c>
      <c r="V90" s="68">
        <f t="shared" si="39"/>
        <v>4.3768722499999857</v>
      </c>
      <c r="W90" s="68">
        <f t="shared" si="39"/>
        <v>3.3384068025000158</v>
      </c>
      <c r="X90" s="68">
        <f t="shared" si="39"/>
        <v>3.4461897224999927</v>
      </c>
      <c r="Y90" s="68">
        <f t="shared" si="39"/>
        <v>4.1838697024999982</v>
      </c>
      <c r="Z90" s="68">
        <f t="shared" si="39"/>
        <v>4.3166036025000132</v>
      </c>
      <c r="AA90" s="68" t="str">
        <f t="shared" si="39"/>
        <v/>
      </c>
      <c r="AB90" s="68">
        <f t="shared" si="39"/>
        <v>4.8791051025000032</v>
      </c>
      <c r="AC90" s="263" t="str">
        <f t="shared" si="39"/>
        <v/>
      </c>
      <c r="AD90" s="68">
        <f t="shared" si="39"/>
        <v>3.4533094399999964</v>
      </c>
      <c r="AE90" s="68">
        <f t="shared" si="39"/>
        <v>3.9135584399999868</v>
      </c>
      <c r="AF90" s="68">
        <f t="shared" si="39"/>
        <v>4.2359321600000222</v>
      </c>
      <c r="AG90" s="68">
        <f t="shared" si="39"/>
        <v>4.9569515225000194</v>
      </c>
      <c r="AH90" s="263" t="str">
        <f t="shared" si="39"/>
        <v/>
      </c>
      <c r="AI90" s="263" t="str">
        <f t="shared" si="39"/>
        <v/>
      </c>
      <c r="AJ90" s="68">
        <f t="shared" si="39"/>
        <v>4.1573330625000127</v>
      </c>
      <c r="AK90" s="68">
        <f t="shared" si="39"/>
        <v>4.4310267224999755</v>
      </c>
      <c r="AL90" s="263" t="str">
        <f t="shared" si="39"/>
        <v/>
      </c>
      <c r="AM90" s="68">
        <f t="shared" si="39"/>
        <v>3.6120410000000103</v>
      </c>
      <c r="AN90" s="68">
        <f t="shared" si="39"/>
        <v>3.9278302499999862</v>
      </c>
      <c r="AO90" s="68">
        <f t="shared" si="39"/>
        <v>4.086160915958037</v>
      </c>
      <c r="AP90" s="68">
        <f t="shared" si="39"/>
        <v>4.4483999999999968</v>
      </c>
      <c r="AQ90" s="68">
        <f t="shared" si="39"/>
        <v>4.6209833619831553</v>
      </c>
      <c r="AR90" s="263" t="str">
        <f t="shared" si="39"/>
        <v/>
      </c>
      <c r="AS90" s="263" t="str">
        <f t="shared" si="39"/>
        <v/>
      </c>
      <c r="AT90" s="68">
        <f t="shared" ref="AT90:BV90" si="40">IF(AND(AT$78="S/A", AT23&gt;0), ((1+AT23/200)^2-1)*100, IF(AND(AT$78="Qtrly", AT23&gt;0), ((1+AT23/400)^4-1)*100, ""))</f>
        <v>3.0834090000000147</v>
      </c>
      <c r="AU90" s="68">
        <f t="shared" si="40"/>
        <v>3.3902576100000026</v>
      </c>
      <c r="AV90" s="68">
        <f t="shared" si="40"/>
        <v>3.4848425624999901</v>
      </c>
      <c r="AW90" s="68">
        <f t="shared" si="40"/>
        <v>3.6313820024999943</v>
      </c>
      <c r="AX90" s="68">
        <f t="shared" si="40"/>
        <v>3.6649785599999873</v>
      </c>
      <c r="AY90" s="68">
        <f t="shared" si="40"/>
        <v>4.1154936899999939</v>
      </c>
      <c r="AZ90" s="68">
        <f t="shared" si="40"/>
        <v>4.2512471224999793</v>
      </c>
      <c r="BA90" s="68">
        <f t="shared" si="40"/>
        <v>4.8934430625000136</v>
      </c>
      <c r="BB90" s="263" t="str">
        <f t="shared" si="40"/>
        <v/>
      </c>
      <c r="BC90" s="263" t="str">
        <f t="shared" si="40"/>
        <v/>
      </c>
      <c r="BD90" s="263" t="str">
        <f t="shared" si="40"/>
        <v/>
      </c>
      <c r="BE90" s="68">
        <f t="shared" si="40"/>
        <v>3.1880114224999812</v>
      </c>
      <c r="BF90" s="68">
        <f t="shared" si="40"/>
        <v>3.8106265624999969</v>
      </c>
      <c r="BG90" s="68">
        <f t="shared" si="40"/>
        <v>4.4065022025000067</v>
      </c>
      <c r="BH90" s="68">
        <f t="shared" si="40"/>
        <v>4.535149523958415</v>
      </c>
      <c r="BI90" s="263" t="str">
        <f t="shared" si="40"/>
        <v/>
      </c>
      <c r="BJ90" s="263" t="str">
        <f t="shared" si="40"/>
        <v/>
      </c>
      <c r="BK90" s="68">
        <f t="shared" si="40"/>
        <v>3.2489693225000282</v>
      </c>
      <c r="BL90" s="68">
        <f t="shared" si="40"/>
        <v>3.456360822499982</v>
      </c>
      <c r="BM90" s="68">
        <f t="shared" si="40"/>
        <v>3.8442521599999946</v>
      </c>
      <c r="BN90" s="68">
        <f t="shared" si="40"/>
        <v>4.2165348224999732</v>
      </c>
      <c r="BO90" s="68">
        <f t="shared" si="40"/>
        <v>4.4422680900000122</v>
      </c>
      <c r="BP90" s="68">
        <f t="shared" si="40"/>
        <v>4.4238734399999702</v>
      </c>
      <c r="BQ90" s="68">
        <f t="shared" si="40"/>
        <v>4.8668162025000239</v>
      </c>
      <c r="BR90" s="263" t="str">
        <f t="shared" si="40"/>
        <v/>
      </c>
      <c r="BS90" s="68">
        <f t="shared" si="40"/>
        <v>3.49705022250002</v>
      </c>
      <c r="BT90" s="68" t="str">
        <f t="shared" si="40"/>
        <v/>
      </c>
      <c r="BU90" s="68">
        <f t="shared" si="40"/>
        <v>4.0410200025000176</v>
      </c>
      <c r="BV90" s="68">
        <f t="shared" si="40"/>
        <v>4.4882618024999932</v>
      </c>
    </row>
    <row r="91" spans="1:74" x14ac:dyDescent="0.25">
      <c r="A91" s="62">
        <f t="shared" si="14"/>
        <v>42389</v>
      </c>
      <c r="B91" s="328" t="str">
        <f t="shared" si="15"/>
        <v/>
      </c>
      <c r="C91" s="328" t="str">
        <f t="shared" si="15"/>
        <v/>
      </c>
      <c r="D91" s="328" t="str">
        <f t="shared" si="15"/>
        <v/>
      </c>
      <c r="E91" s="65">
        <f t="shared" si="38"/>
        <v>2.3678532900000215</v>
      </c>
      <c r="F91" s="65">
        <f t="shared" si="38"/>
        <v>2.482215222500006</v>
      </c>
      <c r="G91" s="65">
        <f t="shared" si="38"/>
        <v>2.6128480399999932</v>
      </c>
      <c r="H91" s="65">
        <f t="shared" si="38"/>
        <v>2.6888356024999949</v>
      </c>
      <c r="I91" s="68">
        <f t="shared" si="38"/>
        <v>2.8540788900000003</v>
      </c>
      <c r="J91" s="68" t="str">
        <f t="shared" si="38"/>
        <v/>
      </c>
      <c r="K91" s="68">
        <f t="shared" si="38"/>
        <v>3.235760249999986</v>
      </c>
      <c r="L91" s="68">
        <f t="shared" si="38"/>
        <v>3.6089873224999902</v>
      </c>
      <c r="M91" s="57"/>
      <c r="N91" s="248"/>
      <c r="O91" s="67">
        <f t="shared" si="17"/>
        <v>42389</v>
      </c>
      <c r="P91" s="263" t="str">
        <f t="shared" ref="P91:AS91" si="41">IF(AND(P$78="S/A", P24&gt;0), ((1+P24/200)^2-1)*100, IF(AND(P$78="Qtrly", P24&gt;0), ((1+P24/400)^4-1)*100, ""))</f>
        <v/>
      </c>
      <c r="Q91" s="68">
        <f t="shared" si="41"/>
        <v>3.3363737025000173</v>
      </c>
      <c r="R91" s="68">
        <f t="shared" si="41"/>
        <v>3.1737905024999735</v>
      </c>
      <c r="S91" s="68">
        <f t="shared" si="41"/>
        <v>3.1748062499999952</v>
      </c>
      <c r="T91" s="68">
        <f t="shared" si="41"/>
        <v>3.6120410000000103</v>
      </c>
      <c r="U91" s="68">
        <f t="shared" si="41"/>
        <v>4.0083824024999881</v>
      </c>
      <c r="V91" s="68">
        <f t="shared" si="41"/>
        <v>4.2971987600000094</v>
      </c>
      <c r="W91" s="68">
        <f t="shared" si="41"/>
        <v>3.4706012024999788</v>
      </c>
      <c r="X91" s="68">
        <f t="shared" si="41"/>
        <v>3.4248320399999921</v>
      </c>
      <c r="Y91" s="68">
        <f t="shared" si="41"/>
        <v>4.094067022499992</v>
      </c>
      <c r="Z91" s="68">
        <f t="shared" si="41"/>
        <v>4.2287855625000148</v>
      </c>
      <c r="AA91" s="68" t="str">
        <f t="shared" si="41"/>
        <v/>
      </c>
      <c r="AB91" s="68">
        <f t="shared" si="41"/>
        <v>4.8156202024999928</v>
      </c>
      <c r="AC91" s="263" t="str">
        <f t="shared" si="41"/>
        <v/>
      </c>
      <c r="AD91" s="68">
        <f t="shared" si="41"/>
        <v>3.4258490225000049</v>
      </c>
      <c r="AE91" s="68">
        <f t="shared" si="41"/>
        <v>3.8177588099999937</v>
      </c>
      <c r="AF91" s="68">
        <f t="shared" si="41"/>
        <v>4.1512097025000028</v>
      </c>
      <c r="AG91" s="68">
        <f t="shared" si="41"/>
        <v>4.8924188900000054</v>
      </c>
      <c r="AH91" s="263" t="str">
        <f t="shared" si="41"/>
        <v/>
      </c>
      <c r="AI91" s="263" t="str">
        <f t="shared" si="41"/>
        <v/>
      </c>
      <c r="AJ91" s="68">
        <f t="shared" si="41"/>
        <v>4.0185811024999962</v>
      </c>
      <c r="AK91" s="68">
        <f t="shared" si="41"/>
        <v>4.3370317024999938</v>
      </c>
      <c r="AL91" s="263" t="str">
        <f t="shared" si="41"/>
        <v/>
      </c>
      <c r="AM91" s="68">
        <f t="shared" si="41"/>
        <v>3.5631875600000029</v>
      </c>
      <c r="AN91" s="68">
        <f t="shared" si="41"/>
        <v>3.8350810025000293</v>
      </c>
      <c r="AO91" s="68">
        <f t="shared" si="41"/>
        <v>3.9924177955187989</v>
      </c>
      <c r="AP91" s="68">
        <f t="shared" si="41"/>
        <v>4.3615480624999758</v>
      </c>
      <c r="AQ91" s="68">
        <f t="shared" si="41"/>
        <v>4.5806452188599689</v>
      </c>
      <c r="AR91" s="263" t="str">
        <f t="shared" si="41"/>
        <v/>
      </c>
      <c r="AS91" s="263" t="str">
        <f t="shared" si="41"/>
        <v/>
      </c>
      <c r="AT91" s="68">
        <f t="shared" ref="AT91:BV91" si="42">IF(AND(AT$78="S/A", AT24&gt;0), ((1+AT24/200)^2-1)*100, IF(AND(AT$78="Qtrly", AT24&gt;0), ((1+AT24/400)^4-1)*100, ""))</f>
        <v>3.0488916900000218</v>
      </c>
      <c r="AU91" s="68">
        <f t="shared" si="42"/>
        <v>3.2936832224999879</v>
      </c>
      <c r="AV91" s="68">
        <f t="shared" si="42"/>
        <v>3.376022759999997</v>
      </c>
      <c r="AW91" s="68">
        <f t="shared" si="42"/>
        <v>3.5357125625000041</v>
      </c>
      <c r="AX91" s="68">
        <f t="shared" si="42"/>
        <v>3.5692936100000017</v>
      </c>
      <c r="AY91" s="68">
        <f t="shared" si="42"/>
        <v>4.0308202024999851</v>
      </c>
      <c r="AZ91" s="68">
        <f t="shared" si="42"/>
        <v>4.1746835599999699</v>
      </c>
      <c r="BA91" s="68">
        <f t="shared" si="42"/>
        <v>4.8320015625000101</v>
      </c>
      <c r="BB91" s="263" t="str">
        <f t="shared" si="42"/>
        <v/>
      </c>
      <c r="BC91" s="263" t="str">
        <f t="shared" si="42"/>
        <v/>
      </c>
      <c r="BD91" s="263" t="str">
        <f t="shared" si="42"/>
        <v/>
      </c>
      <c r="BE91" s="68">
        <f t="shared" si="42"/>
        <v>3.1128548024999869</v>
      </c>
      <c r="BF91" s="68">
        <f t="shared" si="42"/>
        <v>3.7087640625000029</v>
      </c>
      <c r="BG91" s="68">
        <f t="shared" si="42"/>
        <v>4.3237532100000031</v>
      </c>
      <c r="BH91" s="68">
        <f t="shared" si="42"/>
        <v>4.4659005015955433</v>
      </c>
      <c r="BI91" s="263" t="str">
        <f t="shared" si="42"/>
        <v/>
      </c>
      <c r="BJ91" s="263" t="str">
        <f t="shared" si="42"/>
        <v/>
      </c>
      <c r="BK91" s="68">
        <f t="shared" si="42"/>
        <v>3.1108239225000167</v>
      </c>
      <c r="BL91" s="68">
        <f t="shared" si="42"/>
        <v>3.3841568399999966</v>
      </c>
      <c r="BM91" s="68">
        <f t="shared" si="42"/>
        <v>3.7708942400000112</v>
      </c>
      <c r="BN91" s="68">
        <f t="shared" si="42"/>
        <v>4.1501891600000063</v>
      </c>
      <c r="BO91" s="68">
        <f t="shared" si="42"/>
        <v>4.3738073225000118</v>
      </c>
      <c r="BP91" s="68">
        <f t="shared" si="42"/>
        <v>4.443290062500016</v>
      </c>
      <c r="BQ91" s="68">
        <f t="shared" si="42"/>
        <v>4.7705780624999861</v>
      </c>
      <c r="BR91" s="263" t="str">
        <f t="shared" si="42"/>
        <v/>
      </c>
      <c r="BS91" s="68">
        <f t="shared" si="42"/>
        <v>3.4482239025000139</v>
      </c>
      <c r="BT91" s="68" t="str">
        <f t="shared" si="42"/>
        <v/>
      </c>
      <c r="BU91" s="68">
        <f t="shared" si="42"/>
        <v>3.9482202499999897</v>
      </c>
      <c r="BV91" s="68">
        <f t="shared" si="42"/>
        <v>4.3952627600000183</v>
      </c>
    </row>
    <row r="92" spans="1:74" x14ac:dyDescent="0.25">
      <c r="A92" s="62">
        <f t="shared" si="14"/>
        <v>42390</v>
      </c>
      <c r="B92" s="328" t="str">
        <f t="shared" si="15"/>
        <v/>
      </c>
      <c r="C92" s="328" t="str">
        <f t="shared" si="15"/>
        <v/>
      </c>
      <c r="D92" s="328" t="str">
        <f t="shared" si="15"/>
        <v/>
      </c>
      <c r="E92" s="65">
        <f t="shared" si="38"/>
        <v>2.3971967224999835</v>
      </c>
      <c r="F92" s="65">
        <f t="shared" si="38"/>
        <v>2.5156249999999991</v>
      </c>
      <c r="G92" s="65">
        <f t="shared" si="38"/>
        <v>2.6391872099999825</v>
      </c>
      <c r="H92" s="65">
        <f t="shared" si="38"/>
        <v>2.7273467024999887</v>
      </c>
      <c r="I92" s="68">
        <f t="shared" si="38"/>
        <v>2.8905922500000125</v>
      </c>
      <c r="J92" s="68" t="str">
        <f t="shared" si="38"/>
        <v/>
      </c>
      <c r="K92" s="68">
        <f t="shared" si="38"/>
        <v>3.2764062500000302</v>
      </c>
      <c r="L92" s="68">
        <f t="shared" si="38"/>
        <v>3.6568334399999847</v>
      </c>
      <c r="M92" s="57"/>
      <c r="N92" s="248"/>
      <c r="O92" s="67">
        <f t="shared" si="17"/>
        <v>42390</v>
      </c>
      <c r="P92" s="263" t="str">
        <f t="shared" ref="P92:AS92" si="43">IF(AND(P$78="S/A", P25&gt;0), ((1+P25/200)^2-1)*100, IF(AND(P$78="Qtrly", P25&gt;0), ((1+P25/400)^4-1)*100, ""))</f>
        <v/>
      </c>
      <c r="Q92" s="68">
        <f t="shared" si="43"/>
        <v>3.3699224100000036</v>
      </c>
      <c r="R92" s="68">
        <f t="shared" si="43"/>
        <v>3.2245840024999861</v>
      </c>
      <c r="S92" s="68">
        <f t="shared" si="43"/>
        <v>3.2337281600000045</v>
      </c>
      <c r="T92" s="68">
        <f t="shared" si="43"/>
        <v>3.6629422499999675</v>
      </c>
      <c r="U92" s="68">
        <f t="shared" si="43"/>
        <v>4.0563206400000107</v>
      </c>
      <c r="V92" s="68">
        <f t="shared" si="43"/>
        <v>4.3441820099999973</v>
      </c>
      <c r="W92" s="68">
        <f t="shared" si="43"/>
        <v>3.3089288100000003</v>
      </c>
      <c r="X92" s="68">
        <f t="shared" si="43"/>
        <v>3.3811065224999881</v>
      </c>
      <c r="Y92" s="68">
        <f t="shared" si="43"/>
        <v>4.1389635225000276</v>
      </c>
      <c r="Z92" s="68">
        <f t="shared" si="43"/>
        <v>4.270647690000029</v>
      </c>
      <c r="AA92" s="68" t="str">
        <f t="shared" si="43"/>
        <v/>
      </c>
      <c r="AB92" s="68">
        <f t="shared" si="43"/>
        <v>4.8575999999999953</v>
      </c>
      <c r="AC92" s="263" t="str">
        <f t="shared" si="43"/>
        <v/>
      </c>
      <c r="AD92" s="68">
        <f t="shared" si="43"/>
        <v>3.4390702500000092</v>
      </c>
      <c r="AE92" s="68">
        <f t="shared" si="43"/>
        <v>3.8850177599999869</v>
      </c>
      <c r="AF92" s="68">
        <f t="shared" si="43"/>
        <v>4.2624788100000144</v>
      </c>
      <c r="AG92" s="68">
        <f t="shared" si="43"/>
        <v>4.967196622500003</v>
      </c>
      <c r="AH92" s="263" t="str">
        <f t="shared" si="43"/>
        <v/>
      </c>
      <c r="AI92" s="263" t="str">
        <f t="shared" si="43"/>
        <v/>
      </c>
      <c r="AJ92" s="68">
        <f t="shared" si="43"/>
        <v>4.0655015624999846</v>
      </c>
      <c r="AK92" s="68">
        <f t="shared" si="43"/>
        <v>4.3809588900000085</v>
      </c>
      <c r="AL92" s="263" t="str">
        <f t="shared" si="43"/>
        <v/>
      </c>
      <c r="AM92" s="68">
        <f t="shared" si="43"/>
        <v>3.5855772900000193</v>
      </c>
      <c r="AN92" s="68">
        <f t="shared" si="43"/>
        <v>3.8952104100000051</v>
      </c>
      <c r="AO92" s="68">
        <f t="shared" si="43"/>
        <v>4.0686436528271974</v>
      </c>
      <c r="AP92" s="68">
        <f t="shared" si="43"/>
        <v>4.4085458025000079</v>
      </c>
      <c r="AQ92" s="68">
        <f t="shared" si="43"/>
        <v>4.6158111531567236</v>
      </c>
      <c r="AR92" s="263" t="str">
        <f t="shared" si="43"/>
        <v/>
      </c>
      <c r="AS92" s="263" t="str">
        <f t="shared" si="43"/>
        <v/>
      </c>
      <c r="AT92" s="68">
        <f t="shared" ref="AT92:BV92" si="44">IF(AND(AT$78="S/A", AT25&gt;0), ((1+AT25/200)^2-1)*100, IF(AND(AT$78="Qtrly", AT25&gt;0), ((1+AT25/400)^4-1)*100, ""))</f>
        <v>3.0641192024999819</v>
      </c>
      <c r="AU92" s="68">
        <f t="shared" si="44"/>
        <v>3.3394233599999712</v>
      </c>
      <c r="AV92" s="68">
        <f t="shared" si="44"/>
        <v>3.4248320399999921</v>
      </c>
      <c r="AW92" s="68">
        <f t="shared" si="44"/>
        <v>3.5794707600000253</v>
      </c>
      <c r="AX92" s="68">
        <f t="shared" si="44"/>
        <v>3.6110231024999884</v>
      </c>
      <c r="AY92" s="68">
        <f t="shared" si="44"/>
        <v>4.0757030625000024</v>
      </c>
      <c r="AZ92" s="68">
        <f t="shared" si="44"/>
        <v>4.2175556899999966</v>
      </c>
      <c r="BA92" s="68">
        <f t="shared" si="44"/>
        <v>4.8688643024999978</v>
      </c>
      <c r="BB92" s="263" t="str">
        <f t="shared" si="44"/>
        <v/>
      </c>
      <c r="BC92" s="263" t="str">
        <f t="shared" si="44"/>
        <v/>
      </c>
      <c r="BD92" s="263" t="str">
        <f t="shared" si="44"/>
        <v/>
      </c>
      <c r="BE92" s="68">
        <f t="shared" si="44"/>
        <v>3.177853522499996</v>
      </c>
      <c r="BF92" s="68">
        <f t="shared" si="44"/>
        <v>3.7566332099999933</v>
      </c>
      <c r="BG92" s="68">
        <f t="shared" si="44"/>
        <v>4.3686992099999822</v>
      </c>
      <c r="BH92" s="68">
        <f t="shared" si="44"/>
        <v>4.501037495384641</v>
      </c>
      <c r="BI92" s="263" t="str">
        <f t="shared" si="44"/>
        <v/>
      </c>
      <c r="BJ92" s="263" t="str">
        <f t="shared" si="44"/>
        <v/>
      </c>
      <c r="BK92" s="68">
        <f t="shared" si="44"/>
        <v>3.2195040900000027</v>
      </c>
      <c r="BL92" s="68">
        <f t="shared" si="44"/>
        <v>3.4217811224999783</v>
      </c>
      <c r="BM92" s="68">
        <f t="shared" si="44"/>
        <v>3.7749689999999836</v>
      </c>
      <c r="BN92" s="68">
        <f t="shared" si="44"/>
        <v>4.1838697024999982</v>
      </c>
      <c r="BO92" s="68">
        <f t="shared" si="44"/>
        <v>4.4167204024999851</v>
      </c>
      <c r="BP92" s="68">
        <f t="shared" si="44"/>
        <v>4.4770179600000182</v>
      </c>
      <c r="BQ92" s="68">
        <f t="shared" si="44"/>
        <v>4.8012875625000007</v>
      </c>
      <c r="BR92" s="263" t="str">
        <f t="shared" si="44"/>
        <v/>
      </c>
      <c r="BS92" s="68">
        <f t="shared" si="44"/>
        <v>3.4777217599999855</v>
      </c>
      <c r="BT92" s="68" t="str">
        <f t="shared" si="44"/>
        <v/>
      </c>
      <c r="BU92" s="68">
        <f t="shared" si="44"/>
        <v>3.992065522499999</v>
      </c>
      <c r="BV92" s="68">
        <f t="shared" si="44"/>
        <v>4.4392022024999811</v>
      </c>
    </row>
    <row r="93" spans="1:74" x14ac:dyDescent="0.25">
      <c r="A93" s="62">
        <f t="shared" si="14"/>
        <v>42391</v>
      </c>
      <c r="B93" s="328" t="str">
        <f t="shared" si="15"/>
        <v/>
      </c>
      <c r="C93" s="328" t="str">
        <f t="shared" si="15"/>
        <v/>
      </c>
      <c r="D93" s="328" t="str">
        <f t="shared" si="15"/>
        <v/>
      </c>
      <c r="E93" s="65">
        <f t="shared" si="38"/>
        <v>2.4083280900000004</v>
      </c>
      <c r="F93" s="65">
        <f t="shared" si="38"/>
        <v>2.536888602499987</v>
      </c>
      <c r="G93" s="65">
        <f t="shared" si="38"/>
        <v>2.6614768399999988</v>
      </c>
      <c r="H93" s="65">
        <f t="shared" si="38"/>
        <v>2.7455913225000073</v>
      </c>
      <c r="I93" s="68">
        <f t="shared" si="38"/>
        <v>2.9129091599999768</v>
      </c>
      <c r="J93" s="68" t="str">
        <f t="shared" si="38"/>
        <v/>
      </c>
      <c r="K93" s="68">
        <f t="shared" si="38"/>
        <v>3.2967322500000229</v>
      </c>
      <c r="L93" s="68">
        <f t="shared" si="38"/>
        <v>3.6751604100000224</v>
      </c>
      <c r="M93" s="57"/>
      <c r="N93" s="248"/>
      <c r="O93" s="67">
        <f t="shared" si="17"/>
        <v>42391</v>
      </c>
      <c r="P93" s="263" t="str">
        <f t="shared" ref="P93:AS93" si="45">IF(AND(P$78="S/A", P26&gt;0), ((1+P26/200)^2-1)*100, IF(AND(P$78="Qtrly", P26&gt;0), ((1+P26/400)^4-1)*100, ""))</f>
        <v/>
      </c>
      <c r="Q93" s="68">
        <f t="shared" si="45"/>
        <v>3.3699224100000036</v>
      </c>
      <c r="R93" s="68">
        <f t="shared" si="45"/>
        <v>3.215440249999979</v>
      </c>
      <c r="S93" s="68">
        <f t="shared" si="45"/>
        <v>3.2469371025000138</v>
      </c>
      <c r="T93" s="68">
        <f t="shared" si="45"/>
        <v>3.6883975625000121</v>
      </c>
      <c r="U93" s="68">
        <f t="shared" si="45"/>
        <v>4.0797838025000033</v>
      </c>
      <c r="V93" s="68">
        <f t="shared" si="45"/>
        <v>4.3717640624999943</v>
      </c>
      <c r="W93" s="68">
        <f t="shared" si="45"/>
        <v>3.2987649599999891</v>
      </c>
      <c r="X93" s="68">
        <f t="shared" si="45"/>
        <v>3.4217811224999783</v>
      </c>
      <c r="Y93" s="68">
        <f t="shared" si="45"/>
        <v>4.1634566024999931</v>
      </c>
      <c r="Z93" s="68">
        <f t="shared" si="45"/>
        <v>4.3002625624999791</v>
      </c>
      <c r="AA93" s="68" t="str">
        <f t="shared" si="45"/>
        <v/>
      </c>
      <c r="AB93" s="68">
        <f t="shared" si="45"/>
        <v>4.8852498225000041</v>
      </c>
      <c r="AC93" s="263" t="str">
        <f t="shared" si="45"/>
        <v/>
      </c>
      <c r="AD93" s="68">
        <f t="shared" si="45"/>
        <v>3.4421214225000218</v>
      </c>
      <c r="AE93" s="68">
        <f t="shared" si="45"/>
        <v>3.9125390624999756</v>
      </c>
      <c r="AF93" s="68">
        <f t="shared" si="45"/>
        <v>4.2890288399999976</v>
      </c>
      <c r="AG93" s="68">
        <f t="shared" si="45"/>
        <v>4.9948608899999858</v>
      </c>
      <c r="AH93" s="263" t="str">
        <f t="shared" si="45"/>
        <v/>
      </c>
      <c r="AI93" s="263" t="str">
        <f t="shared" si="45"/>
        <v/>
      </c>
      <c r="AJ93" s="68">
        <f t="shared" si="45"/>
        <v>4.0930467599999965</v>
      </c>
      <c r="AK93" s="68">
        <f t="shared" si="45"/>
        <v>4.4044586224999849</v>
      </c>
      <c r="AL93" s="263" t="str">
        <f t="shared" si="45"/>
        <v/>
      </c>
      <c r="AM93" s="68">
        <f t="shared" si="45"/>
        <v>3.5845595225000082</v>
      </c>
      <c r="AN93" s="68">
        <f t="shared" si="45"/>
        <v>3.9278302499999862</v>
      </c>
      <c r="AO93" s="68">
        <f t="shared" si="45"/>
        <v>4.0954356563815741</v>
      </c>
      <c r="AP93" s="68">
        <f t="shared" si="45"/>
        <v>4.4422680900000122</v>
      </c>
      <c r="AQ93" s="68">
        <f t="shared" si="45"/>
        <v>4.6520206425559651</v>
      </c>
      <c r="AR93" s="263" t="str">
        <f t="shared" si="45"/>
        <v/>
      </c>
      <c r="AS93" s="263" t="str">
        <f t="shared" si="45"/>
        <v/>
      </c>
      <c r="AT93" s="68">
        <f t="shared" ref="AT93:BV93" si="46">IF(AND(AT$78="S/A", AT26&gt;0), ((1+AT26/200)^2-1)*100, IF(AND(AT$78="Qtrly", AT26&gt;0), ((1+AT26/400)^4-1)*100, ""))</f>
        <v>3.0631040000000276</v>
      </c>
      <c r="AU93" s="68">
        <f t="shared" si="46"/>
        <v>3.3719558400000071</v>
      </c>
      <c r="AV93" s="68">
        <f t="shared" si="46"/>
        <v>3.4543265625000208</v>
      </c>
      <c r="AW93" s="68">
        <f t="shared" si="46"/>
        <v>3.6069515625000159</v>
      </c>
      <c r="AX93" s="68">
        <f t="shared" si="46"/>
        <v>3.6374900624999817</v>
      </c>
      <c r="AY93" s="68">
        <f t="shared" si="46"/>
        <v>4.1052902399999702</v>
      </c>
      <c r="AZ93" s="68">
        <f t="shared" si="46"/>
        <v>4.2440999999999729</v>
      </c>
      <c r="BA93" s="68">
        <f t="shared" si="46"/>
        <v>4.8944672400000222</v>
      </c>
      <c r="BB93" s="263" t="str">
        <f t="shared" si="46"/>
        <v/>
      </c>
      <c r="BC93" s="263" t="str">
        <f t="shared" si="46"/>
        <v/>
      </c>
      <c r="BD93" s="263" t="str">
        <f t="shared" si="46"/>
        <v/>
      </c>
      <c r="BE93" s="68">
        <f t="shared" si="46"/>
        <v>3.1595705625000248</v>
      </c>
      <c r="BF93" s="68">
        <f t="shared" si="46"/>
        <v>3.7780251225000061</v>
      </c>
      <c r="BG93" s="68">
        <f t="shared" si="46"/>
        <v>4.3952627600000183</v>
      </c>
      <c r="BH93" s="68">
        <f t="shared" si="46"/>
        <v>4.5403187415799184</v>
      </c>
      <c r="BI93" s="263" t="str">
        <f t="shared" si="46"/>
        <v/>
      </c>
      <c r="BJ93" s="263" t="str">
        <f t="shared" si="46"/>
        <v/>
      </c>
      <c r="BK93" s="68">
        <f t="shared" si="46"/>
        <v>3.1230095025000182</v>
      </c>
      <c r="BL93" s="68">
        <f t="shared" si="46"/>
        <v>3.4461897224999927</v>
      </c>
      <c r="BM93" s="68">
        <f t="shared" si="46"/>
        <v>3.7770064100000056</v>
      </c>
      <c r="BN93" s="68">
        <f t="shared" si="46"/>
        <v>4.2195974400000003</v>
      </c>
      <c r="BO93" s="68">
        <f t="shared" si="46"/>
        <v>4.4453340224999804</v>
      </c>
      <c r="BP93" s="68">
        <f t="shared" si="46"/>
        <v>4.4535100624999879</v>
      </c>
      <c r="BQ93" s="68">
        <f t="shared" si="46"/>
        <v>4.8289299599999946</v>
      </c>
      <c r="BR93" s="263" t="str">
        <f t="shared" si="46"/>
        <v/>
      </c>
      <c r="BS93" s="68">
        <f t="shared" si="46"/>
        <v>3.4706012024999788</v>
      </c>
      <c r="BT93" s="68" t="str">
        <f t="shared" si="46"/>
        <v/>
      </c>
      <c r="BU93" s="68">
        <f t="shared" si="46"/>
        <v>4.016541322499978</v>
      </c>
      <c r="BV93" s="68">
        <f t="shared" si="46"/>
        <v>4.4637305625000234</v>
      </c>
    </row>
    <row r="94" spans="1:74" x14ac:dyDescent="0.25">
      <c r="A94" s="62">
        <f t="shared" si="14"/>
        <v>42395</v>
      </c>
      <c r="B94" s="328" t="str">
        <f t="shared" si="15"/>
        <v/>
      </c>
      <c r="C94" s="328" t="str">
        <f t="shared" si="15"/>
        <v/>
      </c>
      <c r="D94" s="328" t="str">
        <f t="shared" si="15"/>
        <v/>
      </c>
      <c r="E94" s="65">
        <f t="shared" si="38"/>
        <v>2.4235082025000132</v>
      </c>
      <c r="F94" s="65">
        <f t="shared" si="38"/>
        <v>2.5490402224999764</v>
      </c>
      <c r="G94" s="65">
        <f t="shared" si="38"/>
        <v>2.6716092899999877</v>
      </c>
      <c r="H94" s="65">
        <f t="shared" si="38"/>
        <v>2.7567416099999908</v>
      </c>
      <c r="I94" s="68">
        <f t="shared" si="38"/>
        <v>2.9220395025000068</v>
      </c>
      <c r="J94" s="68" t="str">
        <f t="shared" si="38"/>
        <v/>
      </c>
      <c r="K94" s="68">
        <f t="shared" si="38"/>
        <v>3.2957159025000182</v>
      </c>
      <c r="L94" s="68">
        <f t="shared" si="38"/>
        <v>3.6588696899999995</v>
      </c>
      <c r="M94" s="57"/>
      <c r="N94" s="248"/>
      <c r="O94" s="67">
        <f t="shared" si="17"/>
        <v>42395</v>
      </c>
      <c r="P94" s="263" t="str">
        <f t="shared" ref="P94:AS94" si="47">IF(AND(P$78="S/A", P27&gt;0), ((1+P27/200)^2-1)*100, IF(AND(P$78="Qtrly", P27&gt;0), ((1+P27/400)^4-1)*100, ""))</f>
        <v/>
      </c>
      <c r="Q94" s="68">
        <f t="shared" si="47"/>
        <v>3.3434896399999969</v>
      </c>
      <c r="R94" s="68">
        <f t="shared" si="47"/>
        <v>3.1666804099999668</v>
      </c>
      <c r="S94" s="68">
        <f t="shared" si="47"/>
        <v>3.2205200625000208</v>
      </c>
      <c r="T94" s="68">
        <f t="shared" si="47"/>
        <v>3.674142202499997</v>
      </c>
      <c r="U94" s="68">
        <f t="shared" si="47"/>
        <v>4.0389800025000033</v>
      </c>
      <c r="V94" s="68">
        <f t="shared" si="47"/>
        <v>4.3278388099999843</v>
      </c>
      <c r="W94" s="68">
        <f t="shared" si="47"/>
        <v>3.2926668899999845</v>
      </c>
      <c r="X94" s="68">
        <f t="shared" si="47"/>
        <v>3.456360822499982</v>
      </c>
      <c r="Y94" s="68">
        <f t="shared" si="47"/>
        <v>4.1307998025000181</v>
      </c>
      <c r="Z94" s="68">
        <f t="shared" si="47"/>
        <v>4.263499902500012</v>
      </c>
      <c r="AA94" s="68" t="str">
        <f t="shared" si="47"/>
        <v/>
      </c>
      <c r="AB94" s="68">
        <f t="shared" si="47"/>
        <v>4.8575999999999953</v>
      </c>
      <c r="AC94" s="263" t="str">
        <f t="shared" si="47"/>
        <v/>
      </c>
      <c r="AD94" s="68">
        <f t="shared" si="47"/>
        <v>3.438053202499991</v>
      </c>
      <c r="AE94" s="68">
        <f t="shared" si="47"/>
        <v>3.9074422499999928</v>
      </c>
      <c r="AF94" s="68">
        <f t="shared" si="47"/>
        <v>4.2543102500000041</v>
      </c>
      <c r="AG94" s="68">
        <f t="shared" si="47"/>
        <v>4.967196622500003</v>
      </c>
      <c r="AH94" s="263" t="str">
        <f t="shared" si="47"/>
        <v/>
      </c>
      <c r="AI94" s="263" t="str">
        <f t="shared" si="47"/>
        <v/>
      </c>
      <c r="AJ94" s="68">
        <f t="shared" si="47"/>
        <v>4.0542804900000062</v>
      </c>
      <c r="AK94" s="68">
        <f t="shared" si="47"/>
        <v>4.3727856900000139</v>
      </c>
      <c r="AL94" s="263" t="str">
        <f t="shared" si="47"/>
        <v/>
      </c>
      <c r="AM94" s="68">
        <f t="shared" si="47"/>
        <v>3.5876128399999763</v>
      </c>
      <c r="AN94" s="68">
        <f t="shared" si="47"/>
        <v>3.8982683024999742</v>
      </c>
      <c r="AO94" s="68">
        <f t="shared" si="47"/>
        <v>4.086160915958037</v>
      </c>
      <c r="AP94" s="68">
        <f t="shared" si="47"/>
        <v>4.432048639999997</v>
      </c>
      <c r="AQ94" s="68">
        <f t="shared" si="47"/>
        <v>4.6313283549905826</v>
      </c>
      <c r="AR94" s="263" t="str">
        <f t="shared" si="47"/>
        <v/>
      </c>
      <c r="AS94" s="263" t="str">
        <f t="shared" si="47"/>
        <v/>
      </c>
      <c r="AT94" s="68">
        <f t="shared" ref="AT94:BV94" si="48">IF(AND(AT$78="S/A", AT27&gt;0), ((1+AT27/200)^2-1)*100, IF(AND(AT$78="Qtrly", AT27&gt;0), ((1+AT27/400)^4-1)*100, ""))</f>
        <v>3.0671648400000029</v>
      </c>
      <c r="AU94" s="68">
        <f t="shared" si="48"/>
        <v>3.3414564899999943</v>
      </c>
      <c r="AV94" s="68">
        <f t="shared" si="48"/>
        <v>3.4634808899999703</v>
      </c>
      <c r="AW94" s="68">
        <f t="shared" si="48"/>
        <v>3.5753998399999931</v>
      </c>
      <c r="AX94" s="68">
        <f t="shared" si="48"/>
        <v>3.6028801024999835</v>
      </c>
      <c r="AY94" s="68">
        <f t="shared" si="48"/>
        <v>4.0777434224999798</v>
      </c>
      <c r="AZ94" s="68">
        <f t="shared" si="48"/>
        <v>4.2134722500000166</v>
      </c>
      <c r="BA94" s="68">
        <f t="shared" si="48"/>
        <v>4.8780810000000008</v>
      </c>
      <c r="BB94" s="263" t="str">
        <f t="shared" si="48"/>
        <v/>
      </c>
      <c r="BC94" s="263" t="str">
        <f t="shared" si="48"/>
        <v/>
      </c>
      <c r="BD94" s="263" t="str">
        <f t="shared" si="48"/>
        <v/>
      </c>
      <c r="BE94" s="68">
        <f t="shared" si="48"/>
        <v>3.1666804099999668</v>
      </c>
      <c r="BF94" s="68">
        <f t="shared" si="48"/>
        <v>3.7525588100000284</v>
      </c>
      <c r="BG94" s="68">
        <f t="shared" si="48"/>
        <v>4.365634402499996</v>
      </c>
      <c r="BH94" s="68">
        <f t="shared" si="48"/>
        <v>4.5000039278938253</v>
      </c>
      <c r="BI94" s="263" t="str">
        <f t="shared" si="48"/>
        <v/>
      </c>
      <c r="BJ94" s="263" t="str">
        <f t="shared" si="48"/>
        <v/>
      </c>
      <c r="BK94" s="68">
        <f t="shared" si="48"/>
        <v>3.0600584225000116</v>
      </c>
      <c r="BL94" s="68">
        <f t="shared" si="48"/>
        <v>3.4238150625000019</v>
      </c>
      <c r="BM94" s="68">
        <f t="shared" si="48"/>
        <v>3.7800625625000306</v>
      </c>
      <c r="BN94" s="68">
        <f t="shared" si="48"/>
        <v>4.2032639999999954</v>
      </c>
      <c r="BO94" s="68">
        <f t="shared" si="48"/>
        <v>4.4187641024999946</v>
      </c>
      <c r="BP94" s="68">
        <f t="shared" si="48"/>
        <v>4.4310267224999755</v>
      </c>
      <c r="BQ94" s="68">
        <f t="shared" si="48"/>
        <v>4.9385116024999842</v>
      </c>
      <c r="BR94" s="263" t="str">
        <f t="shared" si="48"/>
        <v/>
      </c>
      <c r="BS94" s="68">
        <f t="shared" si="48"/>
        <v>3.4736528400000077</v>
      </c>
      <c r="BT94" s="68" t="str">
        <f t="shared" si="48"/>
        <v/>
      </c>
      <c r="BU94" s="68">
        <f t="shared" si="48"/>
        <v>3.9839075624999998</v>
      </c>
      <c r="BV94" s="68">
        <f t="shared" si="48"/>
        <v>4.4330705624999966</v>
      </c>
    </row>
    <row r="95" spans="1:74" x14ac:dyDescent="0.25">
      <c r="A95" s="62">
        <f t="shared" si="14"/>
        <v>42396</v>
      </c>
      <c r="B95" s="328" t="str">
        <f t="shared" si="15"/>
        <v/>
      </c>
      <c r="C95" s="328" t="str">
        <f t="shared" si="15"/>
        <v/>
      </c>
      <c r="D95" s="328" t="str">
        <f t="shared" si="15"/>
        <v/>
      </c>
      <c r="E95" s="65">
        <f t="shared" si="38"/>
        <v>2.4083280900000004</v>
      </c>
      <c r="F95" s="65">
        <f t="shared" si="38"/>
        <v>2.5267628025000155</v>
      </c>
      <c r="G95" s="65">
        <f t="shared" si="38"/>
        <v>2.6705960225000158</v>
      </c>
      <c r="H95" s="65">
        <f t="shared" si="38"/>
        <v>2.7476186024999905</v>
      </c>
      <c r="I95" s="68">
        <f t="shared" si="38"/>
        <v>2.8966784400000112</v>
      </c>
      <c r="J95" s="68" t="str">
        <f t="shared" si="38"/>
        <v/>
      </c>
      <c r="K95" s="68">
        <f t="shared" si="38"/>
        <v>3.2601468900000041</v>
      </c>
      <c r="L95" s="68">
        <f t="shared" si="38"/>
        <v>3.6324000000000023</v>
      </c>
      <c r="M95" s="57"/>
      <c r="N95" s="248"/>
      <c r="O95" s="67">
        <f t="shared" si="17"/>
        <v>42396</v>
      </c>
      <c r="P95" s="263" t="str">
        <f t="shared" ref="P95:AS95" si="49">IF(AND(P$78="S/A", P28&gt;0), ((1+P28/200)^2-1)*100, IF(AND(P$78="Qtrly", P28&gt;0), ((1+P28/400)^4-1)*100, ""))</f>
        <v/>
      </c>
      <c r="Q95" s="68">
        <f t="shared" si="49"/>
        <v>3.3536556899999903</v>
      </c>
      <c r="R95" s="68">
        <f t="shared" si="49"/>
        <v>3.1666804099999668</v>
      </c>
      <c r="S95" s="68">
        <f t="shared" si="49"/>
        <v>3.1880114224999812</v>
      </c>
      <c r="T95" s="68">
        <f t="shared" si="49"/>
        <v>3.6639604024999883</v>
      </c>
      <c r="U95" s="68">
        <f t="shared" si="49"/>
        <v>3.9930852900000202</v>
      </c>
      <c r="V95" s="68">
        <f t="shared" si="49"/>
        <v>4.2726899599999868</v>
      </c>
      <c r="W95" s="68">
        <f t="shared" si="49"/>
        <v>3.4990849024999937</v>
      </c>
      <c r="X95" s="68">
        <f t="shared" si="49"/>
        <v>3.4238150625000019</v>
      </c>
      <c r="Y95" s="68">
        <f t="shared" si="49"/>
        <v>4.0930467599999965</v>
      </c>
      <c r="Z95" s="68">
        <f t="shared" si="49"/>
        <v>4.222660102500031</v>
      </c>
      <c r="AA95" s="68" t="str">
        <f t="shared" si="49"/>
        <v/>
      </c>
      <c r="AB95" s="68">
        <f t="shared" si="49"/>
        <v>4.8064062499999949</v>
      </c>
      <c r="AC95" s="263" t="str">
        <f t="shared" si="49"/>
        <v/>
      </c>
      <c r="AD95" s="68">
        <f t="shared" si="49"/>
        <v>3.4370361599999955</v>
      </c>
      <c r="AE95" s="68">
        <f t="shared" si="49"/>
        <v>3.8473093025000127</v>
      </c>
      <c r="AF95" s="68">
        <f t="shared" si="49"/>
        <v>4.2155139600000169</v>
      </c>
      <c r="AG95" s="68">
        <f t="shared" si="49"/>
        <v>4.9159761224999876</v>
      </c>
      <c r="AH95" s="263" t="str">
        <f t="shared" si="49"/>
        <v/>
      </c>
      <c r="AI95" s="263" t="str">
        <f t="shared" si="49"/>
        <v/>
      </c>
      <c r="AJ95" s="68">
        <f t="shared" si="49"/>
        <v>4.0522403600000034</v>
      </c>
      <c r="AK95" s="68">
        <f t="shared" si="49"/>
        <v>4.3288602224999861</v>
      </c>
      <c r="AL95" s="263" t="str">
        <f t="shared" si="49"/>
        <v/>
      </c>
      <c r="AM95" s="68">
        <f t="shared" si="49"/>
        <v>3.5764175625000005</v>
      </c>
      <c r="AN95" s="68">
        <f t="shared" si="49"/>
        <v>3.8646339599999857</v>
      </c>
      <c r="AO95" s="68">
        <f t="shared" si="49"/>
        <v>4.0500983725312079</v>
      </c>
      <c r="AP95" s="68">
        <f t="shared" si="49"/>
        <v>4.3932192900000056</v>
      </c>
      <c r="AQ95" s="68">
        <f t="shared" si="49"/>
        <v>4.5847819273808099</v>
      </c>
      <c r="AR95" s="263" t="str">
        <f t="shared" si="49"/>
        <v/>
      </c>
      <c r="AS95" s="263" t="str">
        <f t="shared" si="49"/>
        <v/>
      </c>
      <c r="AT95" s="68">
        <f t="shared" ref="AT95:BV95" si="50">IF(AND(AT$78="S/A", AT28&gt;0), ((1+AT28/200)^2-1)*100, IF(AND(AT$78="Qtrly", AT28&gt;0), ((1+AT28/400)^4-1)*100, ""))</f>
        <v>3.0570128899999771</v>
      </c>
      <c r="AU95" s="68">
        <f t="shared" si="50"/>
        <v>3.3079124024999906</v>
      </c>
      <c r="AV95" s="68">
        <f t="shared" si="50"/>
        <v>3.438053202499991</v>
      </c>
      <c r="AW95" s="68">
        <f t="shared" si="50"/>
        <v>3.5377476225000093</v>
      </c>
      <c r="AX95" s="68">
        <f t="shared" si="50"/>
        <v>3.5601346024999758</v>
      </c>
      <c r="AY95" s="68">
        <f t="shared" si="50"/>
        <v>4.026740422499997</v>
      </c>
      <c r="AZ95" s="68">
        <f t="shared" si="50"/>
        <v>4.1634566024999931</v>
      </c>
      <c r="BA95" s="68">
        <f t="shared" si="50"/>
        <v>4.8145964099999938</v>
      </c>
      <c r="BB95" s="263" t="str">
        <f t="shared" si="50"/>
        <v/>
      </c>
      <c r="BC95" s="263" t="str">
        <f t="shared" si="50"/>
        <v/>
      </c>
      <c r="BD95" s="263" t="str">
        <f t="shared" si="50"/>
        <v/>
      </c>
      <c r="BE95" s="68">
        <f t="shared" si="50"/>
        <v>3.0864549224999926</v>
      </c>
      <c r="BF95" s="68">
        <f t="shared" si="50"/>
        <v>3.7108008225000155</v>
      </c>
      <c r="BG95" s="68">
        <f t="shared" si="50"/>
        <v>4.3145609024999976</v>
      </c>
      <c r="BH95" s="68">
        <f t="shared" si="50"/>
        <v>4.4462689824596335</v>
      </c>
      <c r="BI95" s="263" t="str">
        <f t="shared" si="50"/>
        <v/>
      </c>
      <c r="BJ95" s="263" t="str">
        <f t="shared" si="50"/>
        <v/>
      </c>
      <c r="BK95" s="68">
        <f t="shared" si="50"/>
        <v>3.045846322500001</v>
      </c>
      <c r="BL95" s="68">
        <f t="shared" si="50"/>
        <v>3.3994091025000062</v>
      </c>
      <c r="BM95" s="68">
        <f t="shared" si="50"/>
        <v>3.7413546225000038</v>
      </c>
      <c r="BN95" s="68">
        <f t="shared" si="50"/>
        <v>4.1654978225000194</v>
      </c>
      <c r="BO95" s="68">
        <f t="shared" si="50"/>
        <v>4.3707424399999972</v>
      </c>
      <c r="BP95" s="68">
        <f t="shared" si="50"/>
        <v>4.4116112399999796</v>
      </c>
      <c r="BQ95" s="68">
        <f t="shared" si="50"/>
        <v>4.8791051025000032</v>
      </c>
      <c r="BR95" s="263" t="str">
        <f t="shared" si="50"/>
        <v/>
      </c>
      <c r="BS95" s="68">
        <f t="shared" si="50"/>
        <v>3.4634808899999703</v>
      </c>
      <c r="BT95" s="68" t="str">
        <f t="shared" si="50"/>
        <v/>
      </c>
      <c r="BU95" s="68">
        <f t="shared" si="50"/>
        <v>3.9451616225000263</v>
      </c>
      <c r="BV95" s="68">
        <f t="shared" si="50"/>
        <v>4.3870890000000218</v>
      </c>
    </row>
    <row r="96" spans="1:74" x14ac:dyDescent="0.25">
      <c r="A96" s="62">
        <f t="shared" si="14"/>
        <v>42397</v>
      </c>
      <c r="B96" s="328" t="str">
        <f t="shared" si="15"/>
        <v/>
      </c>
      <c r="C96" s="328" t="str">
        <f t="shared" si="15"/>
        <v/>
      </c>
      <c r="D96" s="328" t="str">
        <f t="shared" si="15"/>
        <v/>
      </c>
      <c r="E96" s="65">
        <f t="shared" si="38"/>
        <v>2.4275564224999879</v>
      </c>
      <c r="F96" s="65">
        <f t="shared" si="38"/>
        <v>2.5632180224999912</v>
      </c>
      <c r="G96" s="65">
        <f t="shared" si="38"/>
        <v>2.6817422399999957</v>
      </c>
      <c r="H96" s="65">
        <f t="shared" si="38"/>
        <v>2.7780302025000037</v>
      </c>
      <c r="I96" s="68">
        <f t="shared" si="38"/>
        <v>2.9260975624999741</v>
      </c>
      <c r="J96" s="68" t="str">
        <f t="shared" si="38"/>
        <v/>
      </c>
      <c r="K96" s="68">
        <f t="shared" si="38"/>
        <v>3.2814875625000184</v>
      </c>
      <c r="L96" s="68">
        <f t="shared" si="38"/>
        <v>3.6558153225000112</v>
      </c>
      <c r="M96" s="57"/>
      <c r="N96" s="248"/>
      <c r="O96" s="67">
        <f t="shared" si="17"/>
        <v>42397</v>
      </c>
      <c r="P96" s="263" t="str">
        <f t="shared" ref="P96:AS96" si="51">IF(AND(P$78="S/A", P29&gt;0), ((1+P29/200)^2-1)*100, IF(AND(P$78="Qtrly", P29&gt;0), ((1+P29/400)^4-1)*100, ""))</f>
        <v/>
      </c>
      <c r="Q96" s="68">
        <f t="shared" si="51"/>
        <v>3.3455228100000234</v>
      </c>
      <c r="R96" s="68">
        <f t="shared" si="51"/>
        <v>3.1666804099999668</v>
      </c>
      <c r="S96" s="68">
        <f t="shared" si="51"/>
        <v>3.2012174399999704</v>
      </c>
      <c r="T96" s="68">
        <f t="shared" si="51"/>
        <v>3.6914524099999735</v>
      </c>
      <c r="U96" s="68">
        <f t="shared" si="51"/>
        <v>4.0216408100000267</v>
      </c>
      <c r="V96" s="68">
        <f t="shared" si="51"/>
        <v>4.3053690000000255</v>
      </c>
      <c r="W96" s="68">
        <f t="shared" si="51"/>
        <v>3.3129944899999986</v>
      </c>
      <c r="X96" s="68">
        <f t="shared" si="51"/>
        <v>3.4461897224999927</v>
      </c>
      <c r="Y96" s="68">
        <f t="shared" si="51"/>
        <v>4.1236568099999982</v>
      </c>
      <c r="Z96" s="68">
        <f t="shared" si="51"/>
        <v>4.2543102500000041</v>
      </c>
      <c r="AA96" s="68" t="str">
        <f t="shared" si="51"/>
        <v/>
      </c>
      <c r="AB96" s="68">
        <f t="shared" si="51"/>
        <v>4.929292250000028</v>
      </c>
      <c r="AC96" s="263" t="str">
        <f t="shared" si="51"/>
        <v/>
      </c>
      <c r="AD96" s="68">
        <f t="shared" si="51"/>
        <v>3.4258490225000049</v>
      </c>
      <c r="AE96" s="68">
        <f t="shared" si="51"/>
        <v>3.87482561000001</v>
      </c>
      <c r="AF96" s="68">
        <f t="shared" si="51"/>
        <v>4.250226090000031</v>
      </c>
      <c r="AG96" s="68">
        <f t="shared" si="51"/>
        <v>4.9528536224999975</v>
      </c>
      <c r="AH96" s="263" t="str">
        <f t="shared" si="51"/>
        <v/>
      </c>
      <c r="AI96" s="263" t="str">
        <f t="shared" si="51"/>
        <v/>
      </c>
      <c r="AJ96" s="68">
        <f t="shared" si="51"/>
        <v>4.0369400224999907</v>
      </c>
      <c r="AK96" s="68">
        <f t="shared" si="51"/>
        <v>4.3543971599999676</v>
      </c>
      <c r="AL96" s="263" t="str">
        <f t="shared" si="51"/>
        <v/>
      </c>
      <c r="AM96" s="68">
        <f t="shared" si="51"/>
        <v>3.5845595225000082</v>
      </c>
      <c r="AN96" s="68">
        <f t="shared" si="51"/>
        <v>3.9023455624999981</v>
      </c>
      <c r="AO96" s="68">
        <f t="shared" si="51"/>
        <v>4.0768867953218546</v>
      </c>
      <c r="AP96" s="68">
        <f t="shared" si="51"/>
        <v>4.4238734399999702</v>
      </c>
      <c r="AQ96" s="68">
        <f t="shared" si="51"/>
        <v>4.6168455795796648</v>
      </c>
      <c r="AR96" s="263" t="str">
        <f t="shared" si="51"/>
        <v/>
      </c>
      <c r="AS96" s="263" t="str">
        <f t="shared" si="51"/>
        <v/>
      </c>
      <c r="AT96" s="68">
        <f t="shared" ref="AT96:BV96" si="52">IF(AND(AT$78="S/A", AT29&gt;0), ((1+AT29/200)^2-1)*100, IF(AND(AT$78="Qtrly", AT29&gt;0), ((1+AT29/400)^4-1)*100, ""))</f>
        <v>3.053967402500013</v>
      </c>
      <c r="AU96" s="68">
        <f t="shared" si="52"/>
        <v>3.3312910400000284</v>
      </c>
      <c r="AV96" s="68">
        <f t="shared" si="52"/>
        <v>3.4512752099999933</v>
      </c>
      <c r="AW96" s="68">
        <f t="shared" si="52"/>
        <v>3.5642052225000054</v>
      </c>
      <c r="AX96" s="68">
        <f t="shared" si="52"/>
        <v>3.5855772900000193</v>
      </c>
      <c r="AY96" s="68">
        <f t="shared" si="52"/>
        <v>4.0553005625000083</v>
      </c>
      <c r="AZ96" s="68">
        <f t="shared" si="52"/>
        <v>4.1777455624999904</v>
      </c>
      <c r="BA96" s="68">
        <f t="shared" si="52"/>
        <v>4.8504321225000036</v>
      </c>
      <c r="BB96" s="263" t="str">
        <f t="shared" si="52"/>
        <v/>
      </c>
      <c r="BC96" s="263" t="str">
        <f t="shared" si="52"/>
        <v/>
      </c>
      <c r="BD96" s="263" t="str">
        <f t="shared" si="52"/>
        <v/>
      </c>
      <c r="BE96" s="68">
        <f t="shared" si="52"/>
        <v>3.1128548024999869</v>
      </c>
      <c r="BF96" s="68">
        <f t="shared" si="52"/>
        <v>3.7362620100000132</v>
      </c>
      <c r="BG96" s="68">
        <f t="shared" si="52"/>
        <v>4.3411175624999743</v>
      </c>
      <c r="BH96" s="68">
        <f t="shared" si="52"/>
        <v>4.4710671507698141</v>
      </c>
      <c r="BI96" s="263" t="str">
        <f t="shared" si="52"/>
        <v/>
      </c>
      <c r="BJ96" s="263" t="str">
        <f t="shared" si="52"/>
        <v/>
      </c>
      <c r="BK96" s="68">
        <f t="shared" si="52"/>
        <v>3.254049960000005</v>
      </c>
      <c r="BL96" s="68">
        <f t="shared" si="52"/>
        <v>3.4166963599999933</v>
      </c>
      <c r="BM96" s="68">
        <f t="shared" si="52"/>
        <v>3.7841375024999957</v>
      </c>
      <c r="BN96" s="68">
        <f t="shared" si="52"/>
        <v>4.1971392899999849</v>
      </c>
      <c r="BO96" s="68">
        <f t="shared" si="52"/>
        <v>4.4034368399999746</v>
      </c>
      <c r="BP96" s="68">
        <f t="shared" si="52"/>
        <v>4.4289829025000227</v>
      </c>
      <c r="BQ96" s="68">
        <f t="shared" si="52"/>
        <v>4.9077820025000163</v>
      </c>
      <c r="BR96" s="263" t="str">
        <f t="shared" si="52"/>
        <v/>
      </c>
      <c r="BS96" s="68">
        <f t="shared" si="52"/>
        <v>3.4644980624999988</v>
      </c>
      <c r="BT96" s="68" t="str">
        <f t="shared" si="52"/>
        <v/>
      </c>
      <c r="BU96" s="68">
        <f t="shared" si="52"/>
        <v>3.9706515600000047</v>
      </c>
      <c r="BV96" s="68">
        <f t="shared" si="52"/>
        <v>4.4146767224999994</v>
      </c>
    </row>
    <row r="97" spans="1:74" x14ac:dyDescent="0.25">
      <c r="A97" s="62">
        <f t="shared" si="14"/>
        <v>42398</v>
      </c>
      <c r="B97" s="328" t="str">
        <f t="shared" si="15"/>
        <v/>
      </c>
      <c r="C97" s="328" t="str">
        <f t="shared" si="15"/>
        <v/>
      </c>
      <c r="D97" s="328" t="str">
        <f t="shared" si="15"/>
        <v/>
      </c>
      <c r="E97" s="65">
        <f t="shared" si="38"/>
        <v>2.4316047224999693</v>
      </c>
      <c r="F97" s="65">
        <f t="shared" si="38"/>
        <v>2.5571417024999876</v>
      </c>
      <c r="G97" s="65">
        <f t="shared" si="38"/>
        <v>2.6736358399999993</v>
      </c>
      <c r="H97" s="65">
        <f t="shared" si="38"/>
        <v>2.7648512900000144</v>
      </c>
      <c r="I97" s="68">
        <f t="shared" si="38"/>
        <v>2.9088513600000088</v>
      </c>
      <c r="J97" s="68" t="str">
        <f t="shared" si="38"/>
        <v/>
      </c>
      <c r="K97" s="68">
        <f t="shared" si="38"/>
        <v>3.2662439999999959</v>
      </c>
      <c r="L97" s="68">
        <f t="shared" si="38"/>
        <v>3.6171305624999928</v>
      </c>
      <c r="M97" s="57"/>
      <c r="N97" s="248"/>
      <c r="O97" s="67">
        <f t="shared" si="17"/>
        <v>42398</v>
      </c>
      <c r="P97" s="263" t="str">
        <f t="shared" ref="P97:AS97" si="53">IF(AND(P$78="S/A", P30&gt;0), ((1+P30/200)^2-1)*100, IF(AND(P$78="Qtrly", P30&gt;0), ((1+P30/400)^4-1)*100, ""))</f>
        <v/>
      </c>
      <c r="Q97" s="68">
        <f t="shared" si="53"/>
        <v>3.3607722224999748</v>
      </c>
      <c r="R97" s="68">
        <f t="shared" si="53"/>
        <v>3.177853522499996</v>
      </c>
      <c r="S97" s="68">
        <f t="shared" si="53"/>
        <v>3.2377923599999914</v>
      </c>
      <c r="T97" s="68">
        <f t="shared" si="53"/>
        <v>3.6782150624999899</v>
      </c>
      <c r="U97" s="68">
        <f t="shared" si="53"/>
        <v>4.019601000000006</v>
      </c>
      <c r="V97" s="68">
        <f t="shared" si="53"/>
        <v>4.2951562499999874</v>
      </c>
      <c r="W97" s="68">
        <f t="shared" si="53"/>
        <v>3.3048632099999864</v>
      </c>
      <c r="X97" s="68">
        <f t="shared" si="53"/>
        <v>3.4482239025000139</v>
      </c>
      <c r="Y97" s="68">
        <f t="shared" si="53"/>
        <v>4.1134529599999858</v>
      </c>
      <c r="Z97" s="68">
        <f t="shared" si="53"/>
        <v>4.2410370225000049</v>
      </c>
      <c r="AA97" s="68" t="str">
        <f t="shared" si="53"/>
        <v/>
      </c>
      <c r="AB97" s="68">
        <f t="shared" si="53"/>
        <v>4.9641230400000236</v>
      </c>
      <c r="AC97" s="263" t="str">
        <f t="shared" si="53"/>
        <v/>
      </c>
      <c r="AD97" s="68">
        <f t="shared" si="53"/>
        <v>3.4136455625000117</v>
      </c>
      <c r="AE97" s="68">
        <f t="shared" si="53"/>
        <v>3.8646339599999857</v>
      </c>
      <c r="AF97" s="68">
        <f t="shared" si="53"/>
        <v>4.2369531224999868</v>
      </c>
      <c r="AG97" s="68">
        <f t="shared" si="53"/>
        <v>4.9395359999999888</v>
      </c>
      <c r="AH97" s="263" t="str">
        <f t="shared" si="53"/>
        <v/>
      </c>
      <c r="AI97" s="263" t="str">
        <f t="shared" si="53"/>
        <v/>
      </c>
      <c r="AJ97" s="68">
        <f t="shared" si="53"/>
        <v>4.026740422499997</v>
      </c>
      <c r="AK97" s="68">
        <f t="shared" si="53"/>
        <v>4.347246502500024</v>
      </c>
      <c r="AL97" s="263" t="str">
        <f t="shared" si="53"/>
        <v/>
      </c>
      <c r="AM97" s="68">
        <f t="shared" si="53"/>
        <v>3.5865950625000087</v>
      </c>
      <c r="AN97" s="68">
        <f t="shared" si="53"/>
        <v>3.9166166025000004</v>
      </c>
      <c r="AO97" s="68">
        <f t="shared" si="53"/>
        <v>4.0676132944455379</v>
      </c>
      <c r="AP97" s="68">
        <f t="shared" si="53"/>
        <v>4.4126330624999932</v>
      </c>
      <c r="AQ97" s="68">
        <f t="shared" si="53"/>
        <v>4.6033986344206079</v>
      </c>
      <c r="AR97" s="263" t="str">
        <f t="shared" si="53"/>
        <v/>
      </c>
      <c r="AS97" s="263" t="str">
        <f t="shared" si="53"/>
        <v/>
      </c>
      <c r="AT97" s="68">
        <f t="shared" ref="AT97:BV97" si="54">IF(AND(AT$78="S/A", AT30&gt;0), ((1+AT30/200)^2-1)*100, IF(AND(AT$78="Qtrly", AT30&gt;0), ((1+AT30/400)^4-1)*100, ""))</f>
        <v>3.053967402500013</v>
      </c>
      <c r="AU97" s="68">
        <f t="shared" si="54"/>
        <v>3.3292580100000135</v>
      </c>
      <c r="AV97" s="68">
        <f t="shared" si="54"/>
        <v>3.4390702500000092</v>
      </c>
      <c r="AW97" s="68">
        <f t="shared" si="54"/>
        <v>3.5509760000000057</v>
      </c>
      <c r="AX97" s="68">
        <f t="shared" si="54"/>
        <v>3.5794707600000253</v>
      </c>
      <c r="AY97" s="68">
        <f t="shared" si="54"/>
        <v>4.0512203024999804</v>
      </c>
      <c r="AZ97" s="68">
        <f t="shared" si="54"/>
        <v>4.1848904100000084</v>
      </c>
      <c r="BA97" s="68">
        <f t="shared" si="54"/>
        <v>4.8463363025000206</v>
      </c>
      <c r="BB97" s="263" t="str">
        <f t="shared" si="54"/>
        <v/>
      </c>
      <c r="BC97" s="263" t="str">
        <f t="shared" si="54"/>
        <v/>
      </c>
      <c r="BD97" s="263" t="str">
        <f t="shared" si="54"/>
        <v/>
      </c>
      <c r="BE97" s="68">
        <f t="shared" si="54"/>
        <v>3.0976236900000176</v>
      </c>
      <c r="BF97" s="68">
        <f t="shared" si="54"/>
        <v>3.723021802500015</v>
      </c>
      <c r="BG97" s="68">
        <f t="shared" si="54"/>
        <v>4.3309030625000133</v>
      </c>
      <c r="BH97" s="68">
        <f t="shared" si="54"/>
        <v>4.4628006040790646</v>
      </c>
      <c r="BI97" s="263" t="str">
        <f t="shared" si="54"/>
        <v/>
      </c>
      <c r="BJ97" s="263" t="str">
        <f t="shared" si="54"/>
        <v/>
      </c>
      <c r="BK97" s="68">
        <f t="shared" si="54"/>
        <v>3.1351958024999904</v>
      </c>
      <c r="BL97" s="68">
        <f t="shared" si="54"/>
        <v>3.4166963599999933</v>
      </c>
      <c r="BM97" s="68">
        <f t="shared" si="54"/>
        <v>3.7647822500000094</v>
      </c>
      <c r="BN97" s="68">
        <f t="shared" si="54"/>
        <v>4.1797869225000062</v>
      </c>
      <c r="BO97" s="68">
        <f t="shared" si="54"/>
        <v>4.3901541224999896</v>
      </c>
      <c r="BP97" s="68">
        <f t="shared" si="54"/>
        <v>4.4494220025000031</v>
      </c>
      <c r="BQ97" s="68">
        <f t="shared" si="54"/>
        <v>4.8934430625000136</v>
      </c>
      <c r="BR97" s="263" t="str">
        <f t="shared" si="54"/>
        <v/>
      </c>
      <c r="BS97" s="68">
        <f t="shared" si="54"/>
        <v>3.4634808899999703</v>
      </c>
      <c r="BT97" s="68" t="str">
        <f t="shared" si="54"/>
        <v/>
      </c>
      <c r="BU97" s="68">
        <f t="shared" si="54"/>
        <v>3.9706515600000047</v>
      </c>
      <c r="BV97" s="68">
        <f t="shared" si="54"/>
        <v>4.4116112399999796</v>
      </c>
    </row>
    <row r="98" spans="1:74" x14ac:dyDescent="0.25">
      <c r="A98" s="62">
        <f t="shared" si="14"/>
        <v>42402</v>
      </c>
      <c r="B98" s="328" t="str">
        <f t="shared" si="15"/>
        <v/>
      </c>
      <c r="C98" s="328" t="str">
        <f t="shared" si="15"/>
        <v/>
      </c>
      <c r="D98" s="328" t="str">
        <f t="shared" si="15"/>
        <v/>
      </c>
      <c r="E98" s="65">
        <f t="shared" si="38"/>
        <v>2.388089690000017</v>
      </c>
      <c r="F98" s="65">
        <f t="shared" si="38"/>
        <v>2.5024629225000039</v>
      </c>
      <c r="G98" s="65">
        <f t="shared" si="38"/>
        <v>2.5996797224999924</v>
      </c>
      <c r="H98" s="65">
        <f t="shared" si="38"/>
        <v>2.6827555625000166</v>
      </c>
      <c r="I98" s="68">
        <f t="shared" si="38"/>
        <v>2.8256840899999913</v>
      </c>
      <c r="J98" s="68" t="str">
        <f t="shared" si="38"/>
        <v/>
      </c>
      <c r="K98" s="68">
        <f t="shared" si="38"/>
        <v>3.1636333025000019</v>
      </c>
      <c r="L98" s="68">
        <f t="shared" si="38"/>
        <v>3.52859001000001</v>
      </c>
      <c r="M98" s="57"/>
      <c r="N98" s="248"/>
      <c r="O98" s="67">
        <f t="shared" si="17"/>
        <v>42402</v>
      </c>
      <c r="P98" s="263" t="str">
        <f t="shared" ref="P98:AS98" si="55">IF(AND(P$78="S/A", P31&gt;0), ((1+P31/200)^2-1)*100, IF(AND(P$78="Qtrly", P31&gt;0), ((1+P31/400)^4-1)*100, ""))</f>
        <v/>
      </c>
      <c r="Q98" s="68">
        <f t="shared" si="55"/>
        <v>3.3516224400000239</v>
      </c>
      <c r="R98" s="68">
        <f t="shared" si="55"/>
        <v>3.1341802499999849</v>
      </c>
      <c r="S98" s="68">
        <f t="shared" si="55"/>
        <v>3.1819166224999806</v>
      </c>
      <c r="T98" s="68">
        <f t="shared" si="55"/>
        <v>3.6110231024999884</v>
      </c>
      <c r="U98" s="68">
        <f t="shared" si="55"/>
        <v>3.9553572225</v>
      </c>
      <c r="V98" s="68">
        <f t="shared" si="55"/>
        <v>4.2400160399999942</v>
      </c>
      <c r="W98" s="68">
        <f t="shared" si="55"/>
        <v>3.3007976900000013</v>
      </c>
      <c r="X98" s="68">
        <f t="shared" si="55"/>
        <v>3.4258490225000049</v>
      </c>
      <c r="Y98" s="68">
        <f t="shared" si="55"/>
        <v>4.0573407224999913</v>
      </c>
      <c r="Z98" s="68">
        <f t="shared" si="55"/>
        <v>4.1981600625000004</v>
      </c>
      <c r="AA98" s="68" t="str">
        <f t="shared" si="55"/>
        <v/>
      </c>
      <c r="AB98" s="68">
        <f t="shared" si="55"/>
        <v>4.9415848099999993</v>
      </c>
      <c r="AC98" s="263" t="str">
        <f t="shared" si="55"/>
        <v/>
      </c>
      <c r="AD98" s="68">
        <f t="shared" si="55"/>
        <v>3.3922912400000227</v>
      </c>
      <c r="AE98" s="68">
        <f t="shared" si="55"/>
        <v>3.8065511025000109</v>
      </c>
      <c r="AF98" s="68">
        <f t="shared" si="55"/>
        <v>4.196118522499992</v>
      </c>
      <c r="AG98" s="68">
        <f t="shared" si="55"/>
        <v>4.8985639999999941</v>
      </c>
      <c r="AH98" s="263" t="str">
        <f t="shared" si="55"/>
        <v/>
      </c>
      <c r="AI98" s="263" t="str">
        <f t="shared" si="55"/>
        <v/>
      </c>
      <c r="AJ98" s="68">
        <f t="shared" si="55"/>
        <v>3.972690890000008</v>
      </c>
      <c r="AK98" s="68">
        <f t="shared" si="55"/>
        <v>4.301283839999992</v>
      </c>
      <c r="AL98" s="263" t="str">
        <f t="shared" si="55"/>
        <v/>
      </c>
      <c r="AM98" s="68">
        <f t="shared" si="55"/>
        <v>3.5652228900000082</v>
      </c>
      <c r="AN98" s="68">
        <f t="shared" si="55"/>
        <v>3.8687105600000216</v>
      </c>
      <c r="AO98" s="68">
        <f t="shared" si="55"/>
        <v>4.0150751613882596</v>
      </c>
      <c r="AP98" s="68">
        <f t="shared" si="55"/>
        <v>4.4013932900000219</v>
      </c>
      <c r="AQ98" s="68">
        <f t="shared" si="55"/>
        <v>4.5661677054219973</v>
      </c>
      <c r="AR98" s="263" t="str">
        <f t="shared" si="55"/>
        <v/>
      </c>
      <c r="AS98" s="263" t="str">
        <f t="shared" si="55"/>
        <v/>
      </c>
      <c r="AT98" s="68">
        <f t="shared" ref="AT98:BV98" si="56">IF(AND(AT$78="S/A", AT31&gt;0), ((1+AT31/200)^2-1)*100, IF(AND(AT$78="Qtrly", AT31&gt;0), ((1+AT31/400)^4-1)*100, ""))</f>
        <v>3.0306201599999971</v>
      </c>
      <c r="AU98" s="68">
        <f t="shared" si="56"/>
        <v>3.2906342399999788</v>
      </c>
      <c r="AV98" s="68">
        <f t="shared" si="56"/>
        <v>3.3872072024999866</v>
      </c>
      <c r="AW98" s="68">
        <f t="shared" si="56"/>
        <v>3.4858598399999829</v>
      </c>
      <c r="AX98" s="68">
        <f t="shared" si="56"/>
        <v>3.5245200900000162</v>
      </c>
      <c r="AY98" s="68">
        <f t="shared" si="56"/>
        <v>3.9961446224999975</v>
      </c>
      <c r="AZ98" s="68">
        <f t="shared" si="56"/>
        <v>4.1124326024999824</v>
      </c>
      <c r="BA98" s="68">
        <f t="shared" si="56"/>
        <v>4.7859322499999912</v>
      </c>
      <c r="BB98" s="263" t="str">
        <f t="shared" si="56"/>
        <v/>
      </c>
      <c r="BC98" s="263" t="str">
        <f t="shared" si="56"/>
        <v/>
      </c>
      <c r="BD98" s="263" t="str">
        <f t="shared" si="56"/>
        <v/>
      </c>
      <c r="BE98" s="68">
        <f t="shared" si="56"/>
        <v>3.1880114224999812</v>
      </c>
      <c r="BF98" s="68">
        <f t="shared" si="56"/>
        <v>3.6710876099999901</v>
      </c>
      <c r="BG98" s="68">
        <f t="shared" si="56"/>
        <v>4.2726899599999868</v>
      </c>
      <c r="BH98" s="68">
        <f t="shared" si="56"/>
        <v>4.4070142450381988</v>
      </c>
      <c r="BI98" s="263" t="str">
        <f t="shared" si="56"/>
        <v/>
      </c>
      <c r="BJ98" s="263" t="str">
        <f t="shared" si="56"/>
        <v/>
      </c>
      <c r="BK98" s="68">
        <f t="shared" si="56"/>
        <v>3.2570984024999916</v>
      </c>
      <c r="BL98" s="68">
        <f t="shared" si="56"/>
        <v>3.376022759999997</v>
      </c>
      <c r="BM98" s="68">
        <f t="shared" si="56"/>
        <v>3.7148744025000013</v>
      </c>
      <c r="BN98" s="68">
        <f t="shared" si="56"/>
        <v>4.1471275624999748</v>
      </c>
      <c r="BO98" s="68">
        <f t="shared" si="56"/>
        <v>4.3462250000000147</v>
      </c>
      <c r="BP98" s="68">
        <f t="shared" si="56"/>
        <v>4.443290062500016</v>
      </c>
      <c r="BQ98" s="68">
        <f t="shared" si="56"/>
        <v>4.6989400625000011</v>
      </c>
      <c r="BR98" s="263" t="str">
        <f t="shared" si="56"/>
        <v/>
      </c>
      <c r="BS98" s="68">
        <f t="shared" si="56"/>
        <v>3.4512752099999933</v>
      </c>
      <c r="BT98" s="68" t="str">
        <f t="shared" si="56"/>
        <v/>
      </c>
      <c r="BU98" s="68">
        <f t="shared" si="56"/>
        <v>3.9125390624999756</v>
      </c>
      <c r="BV98" s="68">
        <f t="shared" si="56"/>
        <v>4.3564402499999932</v>
      </c>
    </row>
    <row r="99" spans="1:74" x14ac:dyDescent="0.25">
      <c r="A99" s="62">
        <f t="shared" si="14"/>
        <v>42403</v>
      </c>
      <c r="B99" s="328" t="str">
        <f t="shared" si="15"/>
        <v/>
      </c>
      <c r="C99" s="328" t="str">
        <f t="shared" si="15"/>
        <v/>
      </c>
      <c r="D99" s="328" t="str">
        <f t="shared" si="15"/>
        <v/>
      </c>
      <c r="E99" s="65">
        <f t="shared" si="38"/>
        <v>2.4356531025000017</v>
      </c>
      <c r="F99" s="65">
        <f t="shared" si="38"/>
        <v>2.5328382225000112</v>
      </c>
      <c r="G99" s="65">
        <f t="shared" si="38"/>
        <v>2.629056360000015</v>
      </c>
      <c r="H99" s="65">
        <f t="shared" si="38"/>
        <v>2.6928890624999813</v>
      </c>
      <c r="I99" s="68">
        <f t="shared" si="38"/>
        <v>2.8125021224999935</v>
      </c>
      <c r="J99" s="68" t="str">
        <f t="shared" si="38"/>
        <v/>
      </c>
      <c r="K99" s="68">
        <f t="shared" si="38"/>
        <v>3.1514453225000238</v>
      </c>
      <c r="L99" s="68">
        <f t="shared" si="38"/>
        <v>3.5001022499999923</v>
      </c>
      <c r="M99" s="57"/>
      <c r="N99" s="248"/>
      <c r="O99" s="67">
        <f t="shared" si="17"/>
        <v>42403</v>
      </c>
      <c r="P99" s="263" t="str">
        <f t="shared" ref="P99:AS99" si="57">IF(AND(P$78="S/A", P32&gt;0), ((1+P32/200)^2-1)*100, IF(AND(P$78="Qtrly", P32&gt;0), ((1+P32/400)^4-1)*100, ""))</f>
        <v/>
      </c>
      <c r="Q99" s="68">
        <f t="shared" si="57"/>
        <v>3.3821232899999831</v>
      </c>
      <c r="R99" s="68">
        <f t="shared" si="57"/>
        <v>3.2042651025000035</v>
      </c>
      <c r="S99" s="68">
        <f t="shared" si="57"/>
        <v>3.2398244899999984</v>
      </c>
      <c r="T99" s="68">
        <f t="shared" si="57"/>
        <v>3.6619241025000138</v>
      </c>
      <c r="U99" s="68">
        <f t="shared" si="57"/>
        <v>3.965553322500015</v>
      </c>
      <c r="V99" s="68">
        <f t="shared" si="57"/>
        <v>4.253289202499988</v>
      </c>
      <c r="W99" s="68">
        <f t="shared" si="57"/>
        <v>3.6690512400000097</v>
      </c>
      <c r="X99" s="68">
        <f t="shared" si="57"/>
        <v>3.4767045224999737</v>
      </c>
      <c r="Y99" s="68">
        <f t="shared" si="57"/>
        <v>4.0981481225000227</v>
      </c>
      <c r="Z99" s="68">
        <f t="shared" si="57"/>
        <v>4.2185765624999982</v>
      </c>
      <c r="AA99" s="68" t="str">
        <f t="shared" si="57"/>
        <v/>
      </c>
      <c r="AB99" s="68">
        <f t="shared" si="57"/>
        <v>4.9313409599999858</v>
      </c>
      <c r="AC99" s="263" t="str">
        <f t="shared" si="57"/>
        <v/>
      </c>
      <c r="AD99" s="68">
        <f t="shared" si="57"/>
        <v>3.4533094399999964</v>
      </c>
      <c r="AE99" s="68">
        <f t="shared" si="57"/>
        <v>3.8544428100000028</v>
      </c>
      <c r="AF99" s="68">
        <f t="shared" si="57"/>
        <v>4.2216392100000055</v>
      </c>
      <c r="AG99" s="68">
        <f t="shared" si="57"/>
        <v>4.8924188900000054</v>
      </c>
      <c r="AH99" s="263" t="str">
        <f t="shared" si="57"/>
        <v/>
      </c>
      <c r="AI99" s="263" t="str">
        <f t="shared" si="57"/>
        <v/>
      </c>
      <c r="AJ99" s="68">
        <f t="shared" si="57"/>
        <v>3.9941050625000196</v>
      </c>
      <c r="AK99" s="68">
        <f t="shared" si="57"/>
        <v>4.3063903024999739</v>
      </c>
      <c r="AL99" s="263" t="str">
        <f t="shared" si="57"/>
        <v/>
      </c>
      <c r="AM99" s="68">
        <f t="shared" si="57"/>
        <v>3.6171305624999928</v>
      </c>
      <c r="AN99" s="68">
        <f t="shared" si="57"/>
        <v>3.925791359999975</v>
      </c>
      <c r="AO99" s="68">
        <f t="shared" si="57"/>
        <v>4.0500983725312079</v>
      </c>
      <c r="AP99" s="68">
        <f t="shared" si="57"/>
        <v>4.4003715225000128</v>
      </c>
      <c r="AQ99" s="68">
        <f t="shared" si="57"/>
        <v>4.5723721699684861</v>
      </c>
      <c r="AR99" s="263" t="str">
        <f t="shared" si="57"/>
        <v/>
      </c>
      <c r="AS99" s="263" t="str">
        <f t="shared" si="57"/>
        <v/>
      </c>
      <c r="AT99" s="68">
        <f t="shared" ref="AT99:BV99" si="58">IF(AND(AT$78="S/A", AT32&gt;0), ((1+AT32/200)^2-1)*100, IF(AND(AT$78="Qtrly", AT32&gt;0), ((1+AT32/400)^4-1)*100, ""))</f>
        <v>3.0915315599999715</v>
      </c>
      <c r="AU99" s="68">
        <f t="shared" si="58"/>
        <v>3.3109616400000208</v>
      </c>
      <c r="AV99" s="68">
        <f t="shared" si="58"/>
        <v>3.4492409999999696</v>
      </c>
      <c r="AW99" s="68">
        <f t="shared" si="58"/>
        <v>3.5306250000000095</v>
      </c>
      <c r="AX99" s="68">
        <f t="shared" si="58"/>
        <v>3.5927018025000201</v>
      </c>
      <c r="AY99" s="68">
        <f t="shared" si="58"/>
        <v>3.9788090000000054</v>
      </c>
      <c r="AZ99" s="68">
        <f t="shared" si="58"/>
        <v>4.0828444100000194</v>
      </c>
      <c r="BA99" s="68">
        <f t="shared" si="58"/>
        <v>4.7654602499999976</v>
      </c>
      <c r="BB99" s="263" t="str">
        <f t="shared" si="58"/>
        <v/>
      </c>
      <c r="BC99" s="263" t="str">
        <f t="shared" si="58"/>
        <v/>
      </c>
      <c r="BD99" s="263" t="str">
        <f t="shared" si="58"/>
        <v/>
      </c>
      <c r="BE99" s="68">
        <f t="shared" si="58"/>
        <v>3.062088802500007</v>
      </c>
      <c r="BF99" s="68">
        <f t="shared" si="58"/>
        <v>3.7067273224999919</v>
      </c>
      <c r="BG99" s="68">
        <f t="shared" si="58"/>
        <v>4.2869864099999822</v>
      </c>
      <c r="BH99" s="68">
        <f t="shared" si="58"/>
        <v>4.4059813750794152</v>
      </c>
      <c r="BI99" s="263" t="str">
        <f t="shared" si="58"/>
        <v/>
      </c>
      <c r="BJ99" s="263" t="str">
        <f t="shared" si="58"/>
        <v/>
      </c>
      <c r="BK99" s="68">
        <f t="shared" si="58"/>
        <v>3.6069515625000159</v>
      </c>
      <c r="BL99" s="68">
        <f t="shared" si="58"/>
        <v>3.4329680400000173</v>
      </c>
      <c r="BM99" s="68">
        <f t="shared" si="58"/>
        <v>3.7637636025000143</v>
      </c>
      <c r="BN99" s="68">
        <f t="shared" si="58"/>
        <v>4.1583536400000121</v>
      </c>
      <c r="BO99" s="68">
        <f t="shared" si="58"/>
        <v>4.3595049225000126</v>
      </c>
      <c r="BP99" s="68">
        <f t="shared" si="58"/>
        <v>4.4586202499999894</v>
      </c>
      <c r="BQ99" s="68">
        <f t="shared" si="58"/>
        <v>4.6784765625000224</v>
      </c>
      <c r="BR99" s="263" t="str">
        <f t="shared" si="58"/>
        <v/>
      </c>
      <c r="BS99" s="68">
        <f t="shared" si="58"/>
        <v>3.5041716900000131</v>
      </c>
      <c r="BT99" s="68" t="str">
        <f t="shared" si="58"/>
        <v/>
      </c>
      <c r="BU99" s="68">
        <f t="shared" si="58"/>
        <v>3.9400640099999773</v>
      </c>
      <c r="BV99" s="68">
        <f t="shared" si="58"/>
        <v>4.3595049225000126</v>
      </c>
    </row>
    <row r="100" spans="1:74" x14ac:dyDescent="0.25">
      <c r="A100" s="62">
        <f t="shared" si="14"/>
        <v>42404</v>
      </c>
      <c r="B100" s="328" t="str">
        <f t="shared" ref="B100:D119" si="59">IF(AND(B$78="S/A", B33&gt;0), ((1+B33/200)^2-1)*100, IF(AND(B$78="Qtrly", B33&gt;0), ((1+B33/400)^4-1)*100, ""))</f>
        <v/>
      </c>
      <c r="C100" s="328" t="str">
        <f t="shared" si="59"/>
        <v/>
      </c>
      <c r="D100" s="328" t="str">
        <f t="shared" si="59"/>
        <v/>
      </c>
      <c r="E100" s="65">
        <f t="shared" ref="E100:L109" si="60">IF(AND(E$78="S/A", E33&gt;0), ((1+E33/200)^2-1)*100, IF(AND(E$78="Qtrly", E33&gt;0), ((1+E33/400)^4-1)*100, ""))</f>
        <v>2.4599450624999797</v>
      </c>
      <c r="F100" s="65">
        <f t="shared" si="60"/>
        <v>2.5460022500000123</v>
      </c>
      <c r="G100" s="65">
        <f t="shared" si="60"/>
        <v>2.6523580624999932</v>
      </c>
      <c r="H100" s="65">
        <f t="shared" si="60"/>
        <v>2.7101171600000029</v>
      </c>
      <c r="I100" s="68">
        <f t="shared" si="60"/>
        <v>2.8378528099999967</v>
      </c>
      <c r="J100" s="68" t="str">
        <f t="shared" si="60"/>
        <v/>
      </c>
      <c r="K100" s="68">
        <f t="shared" si="60"/>
        <v>3.1809008399999783</v>
      </c>
      <c r="L100" s="68">
        <f t="shared" si="60"/>
        <v>3.5296075024999984</v>
      </c>
      <c r="M100" s="57"/>
      <c r="N100" s="248"/>
      <c r="O100" s="67">
        <f t="shared" si="17"/>
        <v>42404</v>
      </c>
      <c r="P100" s="263" t="str">
        <f t="shared" ref="P100:AS100" si="61">IF(AND(P$78="S/A", P33&gt;0), ((1+P33/200)^2-1)*100, IF(AND(P$78="Qtrly", P33&gt;0), ((1+P33/400)^4-1)*100, ""))</f>
        <v/>
      </c>
      <c r="Q100" s="68">
        <f t="shared" si="61"/>
        <v>3.4065272100000099</v>
      </c>
      <c r="R100" s="68">
        <f t="shared" si="61"/>
        <v>3.2042651025000035</v>
      </c>
      <c r="S100" s="68">
        <f t="shared" si="61"/>
        <v>3.2489693225000282</v>
      </c>
      <c r="T100" s="68">
        <f t="shared" si="61"/>
        <v>3.6771968399999855</v>
      </c>
      <c r="U100" s="68">
        <f t="shared" si="61"/>
        <v>3.9788090000000054</v>
      </c>
      <c r="V100" s="68">
        <f t="shared" si="61"/>
        <v>4.2543102500000041</v>
      </c>
      <c r="W100" s="68">
        <f t="shared" si="61"/>
        <v>3.3160438025000127</v>
      </c>
      <c r="X100" s="68">
        <f t="shared" si="61"/>
        <v>3.4634808899999703</v>
      </c>
      <c r="Y100" s="68">
        <f t="shared" si="61"/>
        <v>4.1022293024999934</v>
      </c>
      <c r="Z100" s="68">
        <f t="shared" si="61"/>
        <v>4.2165348224999732</v>
      </c>
      <c r="AA100" s="68" t="str">
        <f t="shared" si="61"/>
        <v/>
      </c>
      <c r="AB100" s="68">
        <f t="shared" si="61"/>
        <v>4.9272435600000053</v>
      </c>
      <c r="AC100" s="263" t="str">
        <f t="shared" si="61"/>
        <v/>
      </c>
      <c r="AD100" s="68">
        <f t="shared" si="61"/>
        <v>3.4299170024999937</v>
      </c>
      <c r="AE100" s="68">
        <f t="shared" si="61"/>
        <v>3.8167399024999993</v>
      </c>
      <c r="AF100" s="68">
        <f t="shared" si="61"/>
        <v>4.2216392100000055</v>
      </c>
      <c r="AG100" s="68">
        <f t="shared" si="61"/>
        <v>4.8893464024999833</v>
      </c>
      <c r="AH100" s="263" t="str">
        <f t="shared" si="61"/>
        <v/>
      </c>
      <c r="AI100" s="263" t="str">
        <f t="shared" si="61"/>
        <v/>
      </c>
      <c r="AJ100" s="68">
        <f t="shared" si="61"/>
        <v>3.9941050625000196</v>
      </c>
      <c r="AK100" s="68">
        <f t="shared" si="61"/>
        <v>4.3063903024999739</v>
      </c>
      <c r="AL100" s="263" t="str">
        <f t="shared" si="61"/>
        <v/>
      </c>
      <c r="AM100" s="68">
        <f t="shared" si="61"/>
        <v>3.6028801024999835</v>
      </c>
      <c r="AN100" s="68">
        <f t="shared" si="61"/>
        <v>3.9268108024999915</v>
      </c>
      <c r="AO100" s="68">
        <f t="shared" si="61"/>
        <v>4.0552495906336139</v>
      </c>
      <c r="AP100" s="68">
        <f t="shared" si="61"/>
        <v>4.4034368399999746</v>
      </c>
      <c r="AQ100" s="68">
        <f t="shared" si="61"/>
        <v>4.5796110609044316</v>
      </c>
      <c r="AR100" s="263" t="str">
        <f t="shared" si="61"/>
        <v/>
      </c>
      <c r="AS100" s="263" t="str">
        <f t="shared" si="61"/>
        <v/>
      </c>
      <c r="AT100" s="68">
        <f t="shared" ref="AT100:BV100" si="62">IF(AND(AT$78="S/A", AT33&gt;0), ((1+AT33/200)^2-1)*100, IF(AND(AT$78="Qtrly", AT33&gt;0), ((1+AT33/400)^4-1)*100, ""))</f>
        <v>3.0803631224999961</v>
      </c>
      <c r="AU100" s="68">
        <f t="shared" si="62"/>
        <v>3.3180767025000169</v>
      </c>
      <c r="AV100" s="68">
        <f t="shared" si="62"/>
        <v>3.4624637225000088</v>
      </c>
      <c r="AW100" s="68">
        <f t="shared" si="62"/>
        <v>3.5316425025000209</v>
      </c>
      <c r="AX100" s="68">
        <f t="shared" si="62"/>
        <v>3.5977908900000077</v>
      </c>
      <c r="AY100" s="68">
        <f t="shared" si="62"/>
        <v>3.9788090000000054</v>
      </c>
      <c r="AZ100" s="68">
        <f t="shared" si="62"/>
        <v>4.0859050624999949</v>
      </c>
      <c r="BA100" s="68">
        <f t="shared" si="62"/>
        <v>4.7593190399999985</v>
      </c>
      <c r="BB100" s="263" t="str">
        <f t="shared" si="62"/>
        <v/>
      </c>
      <c r="BC100" s="263" t="str">
        <f t="shared" si="62"/>
        <v/>
      </c>
      <c r="BD100" s="263" t="str">
        <f t="shared" si="62"/>
        <v/>
      </c>
      <c r="BE100" s="68">
        <f t="shared" si="62"/>
        <v>3.1240250000000191</v>
      </c>
      <c r="BF100" s="68">
        <f t="shared" si="62"/>
        <v>3.7128376024999854</v>
      </c>
      <c r="BG100" s="68">
        <f t="shared" si="62"/>
        <v>4.2869864099999822</v>
      </c>
      <c r="BH100" s="68">
        <f t="shared" si="62"/>
        <v>4.3977186912895094</v>
      </c>
      <c r="BI100" s="263" t="str">
        <f t="shared" si="62"/>
        <v/>
      </c>
      <c r="BJ100" s="263" t="str">
        <f t="shared" si="62"/>
        <v/>
      </c>
      <c r="BK100" s="68">
        <f t="shared" si="62"/>
        <v>3.0367104899999831</v>
      </c>
      <c r="BL100" s="68">
        <f t="shared" si="62"/>
        <v>3.4390702500000092</v>
      </c>
      <c r="BM100" s="68">
        <f t="shared" si="62"/>
        <v>3.7627449599999974</v>
      </c>
      <c r="BN100" s="68">
        <f t="shared" si="62"/>
        <v>4.1838697024999982</v>
      </c>
      <c r="BO100" s="68">
        <f t="shared" si="62"/>
        <v>4.3635912224999851</v>
      </c>
      <c r="BP100" s="68">
        <f t="shared" si="62"/>
        <v>4.4351144224999972</v>
      </c>
      <c r="BQ100" s="68">
        <f t="shared" si="62"/>
        <v>4.6764303225000026</v>
      </c>
      <c r="BR100" s="263" t="str">
        <f t="shared" si="62"/>
        <v/>
      </c>
      <c r="BS100" s="68">
        <f t="shared" si="62"/>
        <v>3.4980675599999733</v>
      </c>
      <c r="BT100" s="68" t="str">
        <f t="shared" si="62"/>
        <v/>
      </c>
      <c r="BU100" s="68">
        <f t="shared" si="62"/>
        <v>3.9421030400000001</v>
      </c>
      <c r="BV100" s="68">
        <f t="shared" si="62"/>
        <v>4.3584833599999984</v>
      </c>
    </row>
    <row r="101" spans="1:74" x14ac:dyDescent="0.25">
      <c r="A101" s="62">
        <f t="shared" si="14"/>
        <v>42405</v>
      </c>
      <c r="B101" s="328" t="str">
        <f t="shared" si="59"/>
        <v/>
      </c>
      <c r="C101" s="328" t="str">
        <f t="shared" si="59"/>
        <v/>
      </c>
      <c r="D101" s="328" t="str">
        <f t="shared" si="59"/>
        <v/>
      </c>
      <c r="E101" s="65">
        <f t="shared" si="60"/>
        <v>2.4731044099999933</v>
      </c>
      <c r="F101" s="65">
        <f t="shared" si="60"/>
        <v>2.5622052899999748</v>
      </c>
      <c r="G101" s="65">
        <f t="shared" si="60"/>
        <v>2.6442528224999817</v>
      </c>
      <c r="H101" s="65">
        <f t="shared" si="60"/>
        <v>2.7182250000000074</v>
      </c>
      <c r="I101" s="68">
        <f t="shared" si="60"/>
        <v>2.8500222500000172</v>
      </c>
      <c r="J101" s="68" t="str">
        <f t="shared" si="60"/>
        <v/>
      </c>
      <c r="K101" s="68">
        <f t="shared" si="60"/>
        <v>3.1737905024999735</v>
      </c>
      <c r="L101" s="68">
        <f t="shared" si="60"/>
        <v>3.5306250000000095</v>
      </c>
      <c r="M101" s="57"/>
      <c r="N101" s="248"/>
      <c r="O101" s="67">
        <f t="shared" si="17"/>
        <v>42405</v>
      </c>
      <c r="P101" s="263" t="str">
        <f t="shared" ref="P101:AS101" si="63">IF(AND(P$78="S/A", P34&gt;0), ((1+P34/200)^2-1)*100, IF(AND(P$78="Qtrly", P34&gt;0), ((1+P34/400)^4-1)*100, ""))</f>
        <v/>
      </c>
      <c r="Q101" s="68">
        <f t="shared" si="63"/>
        <v>3.3668723024999903</v>
      </c>
      <c r="R101" s="68">
        <f t="shared" si="63"/>
        <v>3.1869956100000207</v>
      </c>
      <c r="S101" s="68">
        <f t="shared" si="63"/>
        <v>3.2113764900000064</v>
      </c>
      <c r="T101" s="68">
        <f t="shared" si="63"/>
        <v>3.6568334399999847</v>
      </c>
      <c r="U101" s="68">
        <f t="shared" si="63"/>
        <v>3.9635140624999954</v>
      </c>
      <c r="V101" s="68">
        <f t="shared" si="63"/>
        <v>4.2563523600000153</v>
      </c>
      <c r="W101" s="68">
        <f t="shared" si="63"/>
        <v>3.3282415024999956</v>
      </c>
      <c r="X101" s="68">
        <f t="shared" si="63"/>
        <v>3.4461897224999927</v>
      </c>
      <c r="Y101" s="68">
        <f t="shared" si="63"/>
        <v>4.0899860025000123</v>
      </c>
      <c r="Z101" s="68">
        <f t="shared" si="63"/>
        <v>4.2002016225000105</v>
      </c>
      <c r="AA101" s="68" t="str">
        <f t="shared" si="63"/>
        <v/>
      </c>
      <c r="AB101" s="68">
        <f t="shared" si="63"/>
        <v>4.9098305024999789</v>
      </c>
      <c r="AC101" s="263" t="str">
        <f t="shared" si="63"/>
        <v/>
      </c>
      <c r="AD101" s="68">
        <f t="shared" si="63"/>
        <v>3.4136455625000117</v>
      </c>
      <c r="AE101" s="68">
        <f t="shared" si="63"/>
        <v>3.8065511025000109</v>
      </c>
      <c r="AF101" s="68">
        <f t="shared" si="63"/>
        <v>4.208368062500023</v>
      </c>
      <c r="AG101" s="68">
        <f t="shared" si="63"/>
        <v>4.8709124224999956</v>
      </c>
      <c r="AH101" s="263" t="str">
        <f t="shared" si="63"/>
        <v/>
      </c>
      <c r="AI101" s="263" t="str">
        <f t="shared" si="63"/>
        <v/>
      </c>
      <c r="AJ101" s="68">
        <f t="shared" si="63"/>
        <v>3.9798287025000212</v>
      </c>
      <c r="AK101" s="68">
        <f t="shared" si="63"/>
        <v>4.2910712900000147</v>
      </c>
      <c r="AL101" s="263" t="str">
        <f t="shared" si="63"/>
        <v/>
      </c>
      <c r="AM101" s="68">
        <f t="shared" si="63"/>
        <v>3.5947374224999828</v>
      </c>
      <c r="AN101" s="68">
        <f t="shared" si="63"/>
        <v>3.9155972100000103</v>
      </c>
      <c r="AO101" s="68">
        <f t="shared" si="63"/>
        <v>4.0408266619170963</v>
      </c>
      <c r="AP101" s="68">
        <f t="shared" si="63"/>
        <v>4.3870890000000218</v>
      </c>
      <c r="AQ101" s="68">
        <f t="shared" si="63"/>
        <v>4.5640996119281185</v>
      </c>
      <c r="AR101" s="263" t="str">
        <f t="shared" si="63"/>
        <v/>
      </c>
      <c r="AS101" s="263" t="str">
        <f t="shared" si="63"/>
        <v/>
      </c>
      <c r="AT101" s="68">
        <f t="shared" ref="AT101:BV101" si="64">IF(AND(AT$78="S/A", AT34&gt;0), ((1+AT34/200)^2-1)*100, IF(AND(AT$78="Qtrly", AT34&gt;0), ((1+AT34/400)^4-1)*100, ""))</f>
        <v>3.0661496225000029</v>
      </c>
      <c r="AU101" s="68">
        <f t="shared" si="64"/>
        <v>3.3109616400000208</v>
      </c>
      <c r="AV101" s="68">
        <f t="shared" si="64"/>
        <v>3.3994091025000062</v>
      </c>
      <c r="AW101" s="68">
        <f t="shared" si="64"/>
        <v>3.5184153599999712</v>
      </c>
      <c r="AX101" s="68">
        <f t="shared" si="64"/>
        <v>3.58048850249999</v>
      </c>
      <c r="AY101" s="68">
        <f t="shared" si="64"/>
        <v>3.9624944399999862</v>
      </c>
      <c r="AZ101" s="68">
        <f t="shared" si="64"/>
        <v>4.0675418224999982</v>
      </c>
      <c r="BA101" s="68">
        <f t="shared" si="64"/>
        <v>4.7470371600000005</v>
      </c>
      <c r="BB101" s="263" t="str">
        <f t="shared" si="64"/>
        <v/>
      </c>
      <c r="BC101" s="263" t="str">
        <f t="shared" si="64"/>
        <v/>
      </c>
      <c r="BD101" s="263" t="str">
        <f t="shared" si="64"/>
        <v/>
      </c>
      <c r="BE101" s="68">
        <f t="shared" si="64"/>
        <v>3.0732562499999894</v>
      </c>
      <c r="BF101" s="68">
        <f t="shared" si="64"/>
        <v>3.6965439225000063</v>
      </c>
      <c r="BG101" s="68">
        <f t="shared" si="64"/>
        <v>4.2686054400000062</v>
      </c>
      <c r="BH101" s="68">
        <f t="shared" si="64"/>
        <v>4.3801621166292382</v>
      </c>
      <c r="BI101" s="263" t="str">
        <f t="shared" si="64"/>
        <v/>
      </c>
      <c r="BJ101" s="263" t="str">
        <f t="shared" si="64"/>
        <v/>
      </c>
      <c r="BK101" s="68">
        <f t="shared" si="64"/>
        <v>3.047876562500007</v>
      </c>
      <c r="BL101" s="68">
        <f t="shared" si="64"/>
        <v>3.4288999999999792</v>
      </c>
      <c r="BM101" s="68">
        <f t="shared" si="64"/>
        <v>3.7495030624999925</v>
      </c>
      <c r="BN101" s="68">
        <f t="shared" si="64"/>
        <v>4.1787662399999981</v>
      </c>
      <c r="BO101" s="68">
        <f t="shared" si="64"/>
        <v>4.3666560000000132</v>
      </c>
      <c r="BP101" s="68">
        <f t="shared" si="64"/>
        <v>4.398328002499996</v>
      </c>
      <c r="BQ101" s="68">
        <f t="shared" si="64"/>
        <v>4.6610841599999953</v>
      </c>
      <c r="BR101" s="263" t="str">
        <f t="shared" si="64"/>
        <v/>
      </c>
      <c r="BS101" s="68">
        <f t="shared" si="64"/>
        <v>3.4756872900000069</v>
      </c>
      <c r="BT101" s="68" t="str">
        <f t="shared" si="64"/>
        <v/>
      </c>
      <c r="BU101" s="68">
        <f t="shared" si="64"/>
        <v>3.9288497025000035</v>
      </c>
      <c r="BV101" s="68">
        <f t="shared" si="64"/>
        <v>4.3431605224999892</v>
      </c>
    </row>
    <row r="102" spans="1:74" x14ac:dyDescent="0.25">
      <c r="A102" s="62">
        <f t="shared" si="14"/>
        <v>42409</v>
      </c>
      <c r="B102" s="328" t="str">
        <f t="shared" si="59"/>
        <v/>
      </c>
      <c r="C102" s="328" t="str">
        <f t="shared" si="59"/>
        <v/>
      </c>
      <c r="D102" s="328" t="str">
        <f t="shared" si="59"/>
        <v/>
      </c>
      <c r="E102" s="65">
        <f t="shared" si="60"/>
        <v>2.4477987225000053</v>
      </c>
      <c r="F102" s="65">
        <f t="shared" si="60"/>
        <v>2.5196750400000134</v>
      </c>
      <c r="G102" s="65">
        <f t="shared" si="60"/>
        <v>2.5915765624999976</v>
      </c>
      <c r="H102" s="65">
        <f t="shared" si="60"/>
        <v>2.6442528224999817</v>
      </c>
      <c r="I102" s="68">
        <f t="shared" si="60"/>
        <v>2.7557279224999842</v>
      </c>
      <c r="J102" s="68" t="str">
        <f t="shared" si="60"/>
        <v/>
      </c>
      <c r="K102" s="68">
        <f t="shared" si="60"/>
        <v>3.0722410024999869</v>
      </c>
      <c r="L102" s="68">
        <f t="shared" si="60"/>
        <v>3.4177133025000028</v>
      </c>
      <c r="M102" s="57"/>
      <c r="N102" s="248"/>
      <c r="O102" s="67">
        <f t="shared" si="17"/>
        <v>42409</v>
      </c>
      <c r="P102" s="263" t="str">
        <f t="shared" ref="P102:AS102" si="65">IF(AND(P$78="S/A", P35&gt;0), ((1+P35/200)^2-1)*100, IF(AND(P$78="Qtrly", P35&gt;0), ((1+P35/400)^4-1)*100, ""))</f>
        <v/>
      </c>
      <c r="Q102" s="68">
        <f t="shared" si="65"/>
        <v>3.3902576100000026</v>
      </c>
      <c r="R102" s="68">
        <f t="shared" si="65"/>
        <v>3.2235680099999886</v>
      </c>
      <c r="S102" s="68">
        <f t="shared" si="65"/>
        <v>3.2510015624999777</v>
      </c>
      <c r="T102" s="68">
        <f t="shared" si="65"/>
        <v>3.6059336900000183</v>
      </c>
      <c r="U102" s="68">
        <f t="shared" si="65"/>
        <v>3.9614748224999774</v>
      </c>
      <c r="V102" s="68">
        <f t="shared" si="65"/>
        <v>4.2430790025000276</v>
      </c>
      <c r="W102" s="68">
        <f t="shared" si="65"/>
        <v>3.3587389025000247</v>
      </c>
      <c r="X102" s="68">
        <f t="shared" si="65"/>
        <v>3.4492409999999696</v>
      </c>
      <c r="Y102" s="68">
        <f t="shared" si="65"/>
        <v>4.1093715599999969</v>
      </c>
      <c r="Z102" s="68">
        <f t="shared" si="65"/>
        <v>4.2716688224999855</v>
      </c>
      <c r="AA102" s="68" t="str">
        <f t="shared" si="65"/>
        <v/>
      </c>
      <c r="AB102" s="68">
        <f t="shared" si="65"/>
        <v>4.8688643024999978</v>
      </c>
      <c r="AC102" s="263" t="str">
        <f t="shared" si="65"/>
        <v/>
      </c>
      <c r="AD102" s="68">
        <f t="shared" si="65"/>
        <v>3.4156794224999842</v>
      </c>
      <c r="AE102" s="68">
        <f t="shared" si="65"/>
        <v>3.7984004225000145</v>
      </c>
      <c r="AF102" s="68">
        <f t="shared" si="65"/>
        <v>4.1338611599999853</v>
      </c>
      <c r="AG102" s="68">
        <f t="shared" si="65"/>
        <v>4.8258584024999829</v>
      </c>
      <c r="AH102" s="263" t="str">
        <f t="shared" si="65"/>
        <v/>
      </c>
      <c r="AI102" s="263" t="str">
        <f t="shared" si="65"/>
        <v/>
      </c>
      <c r="AJ102" s="68">
        <f t="shared" si="65"/>
        <v>3.9166166025000004</v>
      </c>
      <c r="AK102" s="68">
        <f t="shared" si="65"/>
        <v>4.2624788100000144</v>
      </c>
      <c r="AL102" s="263" t="str">
        <f t="shared" si="65"/>
        <v/>
      </c>
      <c r="AM102" s="68">
        <f t="shared" si="65"/>
        <v>3.6110231024999884</v>
      </c>
      <c r="AN102" s="68">
        <f t="shared" si="65"/>
        <v>3.9410835224999996</v>
      </c>
      <c r="AO102" s="68">
        <f t="shared" si="65"/>
        <v>4.0655526006351472</v>
      </c>
      <c r="AP102" s="68">
        <f t="shared" si="65"/>
        <v>4.4024150625000313</v>
      </c>
      <c r="AQ102" s="68">
        <f t="shared" si="65"/>
        <v>4.6033986344206079</v>
      </c>
      <c r="AR102" s="263" t="str">
        <f t="shared" si="65"/>
        <v/>
      </c>
      <c r="AS102" s="263" t="str">
        <f t="shared" si="65"/>
        <v/>
      </c>
      <c r="AT102" s="68">
        <f t="shared" ref="AT102:BV102" si="66">IF(AND(AT$78="S/A", AT35&gt;0), ((1+AT35/200)^2-1)*100, IF(AND(AT$78="Qtrly", AT35&gt;0), ((1+AT35/400)^4-1)*100, ""))</f>
        <v>3.0976236900000176</v>
      </c>
      <c r="AU102" s="68">
        <f t="shared" si="66"/>
        <v>3.2957159025000182</v>
      </c>
      <c r="AV102" s="68">
        <f t="shared" si="66"/>
        <v>3.3739892899999901</v>
      </c>
      <c r="AW102" s="68">
        <f t="shared" si="66"/>
        <v>3.511293402499982</v>
      </c>
      <c r="AX102" s="68">
        <f t="shared" si="66"/>
        <v>3.5723467025000177</v>
      </c>
      <c r="AY102" s="68">
        <f t="shared" si="66"/>
        <v>3.9441420900000024</v>
      </c>
      <c r="AZ102" s="68">
        <f t="shared" si="66"/>
        <v>4.0318401599999998</v>
      </c>
      <c r="BA102" s="68">
        <f t="shared" si="66"/>
        <v>4.7234989024999896</v>
      </c>
      <c r="BB102" s="263" t="str">
        <f t="shared" si="66"/>
        <v/>
      </c>
      <c r="BC102" s="263" t="str">
        <f t="shared" si="66"/>
        <v/>
      </c>
      <c r="BD102" s="263" t="str">
        <f t="shared" si="66"/>
        <v/>
      </c>
      <c r="BE102" s="68">
        <f t="shared" si="66"/>
        <v>3.0834090000000147</v>
      </c>
      <c r="BF102" s="68">
        <f t="shared" si="66"/>
        <v>3.6700694224999886</v>
      </c>
      <c r="BG102" s="68">
        <f t="shared" si="66"/>
        <v>4.2379740899999963</v>
      </c>
      <c r="BH102" s="68">
        <f t="shared" si="66"/>
        <v>4.3347318530611911</v>
      </c>
      <c r="BI102" s="263" t="str">
        <f t="shared" si="66"/>
        <v/>
      </c>
      <c r="BJ102" s="263" t="str">
        <f t="shared" si="66"/>
        <v/>
      </c>
      <c r="BK102" s="68">
        <f t="shared" si="66"/>
        <v>3.2489693225000282</v>
      </c>
      <c r="BL102" s="68">
        <f t="shared" si="66"/>
        <v>3.4299170024999937</v>
      </c>
      <c r="BM102" s="68">
        <f t="shared" si="66"/>
        <v>3.7617263224999808</v>
      </c>
      <c r="BN102" s="68">
        <f t="shared" si="66"/>
        <v>4.1420249999999825</v>
      </c>
      <c r="BO102" s="68">
        <f t="shared" si="66"/>
        <v>4.3176249600000105</v>
      </c>
      <c r="BP102" s="68">
        <f t="shared" si="66"/>
        <v>4.3584833599999984</v>
      </c>
      <c r="BQ102" s="68">
        <f t="shared" si="66"/>
        <v>4.7490840900000109</v>
      </c>
      <c r="BR102" s="263" t="str">
        <f t="shared" si="66"/>
        <v/>
      </c>
      <c r="BS102" s="68">
        <f t="shared" si="66"/>
        <v>3.5265550399999901</v>
      </c>
      <c r="BT102" s="68" t="str">
        <f t="shared" si="66"/>
        <v/>
      </c>
      <c r="BU102" s="68">
        <f t="shared" si="66"/>
        <v>3.9003069224999853</v>
      </c>
      <c r="BV102" s="68">
        <f t="shared" si="66"/>
        <v>4.3033264099999968</v>
      </c>
    </row>
    <row r="103" spans="1:74" x14ac:dyDescent="0.25">
      <c r="A103" s="62">
        <f t="shared" si="14"/>
        <v>42410</v>
      </c>
      <c r="B103" s="328" t="str">
        <f t="shared" si="59"/>
        <v/>
      </c>
      <c r="C103" s="328" t="str">
        <f t="shared" si="59"/>
        <v/>
      </c>
      <c r="D103" s="328" t="str">
        <f t="shared" si="59"/>
        <v/>
      </c>
      <c r="E103" s="65">
        <f t="shared" si="60"/>
        <v>2.4690552900000107</v>
      </c>
      <c r="F103" s="65">
        <f t="shared" si="60"/>
        <v>2.543976959999994</v>
      </c>
      <c r="G103" s="65">
        <f t="shared" si="60"/>
        <v>2.6199390224999952</v>
      </c>
      <c r="H103" s="65">
        <f t="shared" si="60"/>
        <v>2.6675562499999916</v>
      </c>
      <c r="I103" s="68">
        <f t="shared" si="60"/>
        <v>2.7678925024999801</v>
      </c>
      <c r="J103" s="68" t="str">
        <f t="shared" si="60"/>
        <v/>
      </c>
      <c r="K103" s="68">
        <f t="shared" si="60"/>
        <v>3.0874702400000009</v>
      </c>
      <c r="L103" s="68">
        <f t="shared" si="60"/>
        <v>3.4482239025000139</v>
      </c>
      <c r="M103" s="57"/>
      <c r="N103" s="248"/>
      <c r="O103" s="67">
        <f t="shared" si="17"/>
        <v>42410</v>
      </c>
      <c r="P103" s="263" t="str">
        <f t="shared" ref="P103:AS103" si="67">IF(AND(P$78="S/A", P36&gt;0), ((1+P36/200)^2-1)*100, IF(AND(P$78="Qtrly", P36&gt;0), ((1+P36/400)^4-1)*100, ""))</f>
        <v/>
      </c>
      <c r="Q103" s="68">
        <f t="shared" si="67"/>
        <v>3.3841568399999966</v>
      </c>
      <c r="R103" s="68">
        <f t="shared" si="67"/>
        <v>3.1951222499999821</v>
      </c>
      <c r="S103" s="68">
        <f t="shared" si="67"/>
        <v>3.2682764100000039</v>
      </c>
      <c r="T103" s="68">
        <f t="shared" si="67"/>
        <v>3.627310062500011</v>
      </c>
      <c r="U103" s="68">
        <f t="shared" si="67"/>
        <v>3.9624944399999862</v>
      </c>
      <c r="V103" s="68">
        <f t="shared" si="67"/>
        <v>4.2440999999999729</v>
      </c>
      <c r="W103" s="68">
        <f t="shared" si="67"/>
        <v>3.6334180025000107</v>
      </c>
      <c r="X103" s="68">
        <f t="shared" si="67"/>
        <v>3.4889117025000083</v>
      </c>
      <c r="Y103" s="68">
        <f t="shared" si="67"/>
        <v>4.120595602499999</v>
      </c>
      <c r="Z103" s="68">
        <f t="shared" si="67"/>
        <v>4.3247746025000033</v>
      </c>
      <c r="AA103" s="68" t="str">
        <f t="shared" si="67"/>
        <v/>
      </c>
      <c r="AB103" s="68">
        <f t="shared" si="67"/>
        <v>4.8975398024999839</v>
      </c>
      <c r="AC103" s="263" t="str">
        <f t="shared" si="67"/>
        <v/>
      </c>
      <c r="AD103" s="68">
        <f t="shared" si="67"/>
        <v>3.4675496099999981</v>
      </c>
      <c r="AE103" s="68">
        <f t="shared" si="67"/>
        <v>3.8330430225000045</v>
      </c>
      <c r="AF103" s="68">
        <f t="shared" si="67"/>
        <v>4.1481480899999923</v>
      </c>
      <c r="AG103" s="68">
        <f t="shared" si="67"/>
        <v>4.9118790224999875</v>
      </c>
      <c r="AH103" s="263" t="str">
        <f t="shared" si="67"/>
        <v/>
      </c>
      <c r="AI103" s="263" t="str">
        <f t="shared" si="67"/>
        <v/>
      </c>
      <c r="AJ103" s="68">
        <f t="shared" si="67"/>
        <v>4.0981481225000227</v>
      </c>
      <c r="AK103" s="68">
        <f t="shared" si="67"/>
        <v>4.2808592399999901</v>
      </c>
      <c r="AL103" s="263" t="str">
        <f t="shared" si="67"/>
        <v/>
      </c>
      <c r="AM103" s="68">
        <f t="shared" si="67"/>
        <v>3.6334180025000107</v>
      </c>
      <c r="AN103" s="68">
        <f t="shared" si="67"/>
        <v>3.9563768100000063</v>
      </c>
      <c r="AO103" s="68">
        <f t="shared" si="67"/>
        <v>4.0923440073734385</v>
      </c>
      <c r="AP103" s="68">
        <f t="shared" si="67"/>
        <v>4.4627084900000114</v>
      </c>
      <c r="AQ103" s="68">
        <f t="shared" si="67"/>
        <v>4.6354665669992023</v>
      </c>
      <c r="AR103" s="263" t="str">
        <f t="shared" si="67"/>
        <v/>
      </c>
      <c r="AS103" s="263" t="str">
        <f t="shared" si="67"/>
        <v/>
      </c>
      <c r="AT103" s="68">
        <f t="shared" ref="AT103:BV103" si="68">IF(AND(AT$78="S/A", AT36&gt;0), ((1+AT36/200)^2-1)*100, IF(AND(AT$78="Qtrly", AT36&gt;0), ((1+AT36/400)^4-1)*100, ""))</f>
        <v>3.0854396099999848</v>
      </c>
      <c r="AU103" s="68">
        <f t="shared" si="68"/>
        <v>3.3312910400000284</v>
      </c>
      <c r="AV103" s="68">
        <f t="shared" si="68"/>
        <v>3.4350020900000278</v>
      </c>
      <c r="AW103" s="68">
        <f t="shared" si="68"/>
        <v>3.5235026225000077</v>
      </c>
      <c r="AX103" s="68">
        <f t="shared" si="68"/>
        <v>3.5815062499999772</v>
      </c>
      <c r="AY103" s="68">
        <f t="shared" si="68"/>
        <v>3.9604552099999912</v>
      </c>
      <c r="AZ103" s="68">
        <f t="shared" si="68"/>
        <v>4.0308202024999851</v>
      </c>
      <c r="BA103" s="68">
        <f t="shared" si="68"/>
        <v>4.7306624399999997</v>
      </c>
      <c r="BB103" s="263" t="str">
        <f t="shared" si="68"/>
        <v/>
      </c>
      <c r="BC103" s="263" t="str">
        <f t="shared" si="68"/>
        <v/>
      </c>
      <c r="BD103" s="263" t="str">
        <f t="shared" si="68"/>
        <v/>
      </c>
      <c r="BE103" s="68">
        <f t="shared" si="68"/>
        <v>3.0316352025000048</v>
      </c>
      <c r="BF103" s="68">
        <f t="shared" si="68"/>
        <v>3.6822880025000115</v>
      </c>
      <c r="BG103" s="68">
        <f t="shared" si="68"/>
        <v>4.242058010000016</v>
      </c>
      <c r="BH103" s="68">
        <f t="shared" si="68"/>
        <v>4.3326671935033145</v>
      </c>
      <c r="BI103" s="263" t="str">
        <f t="shared" si="68"/>
        <v/>
      </c>
      <c r="BJ103" s="263" t="str">
        <f t="shared" si="68"/>
        <v/>
      </c>
      <c r="BK103" s="68">
        <f t="shared" si="68"/>
        <v>3.6201843600000227</v>
      </c>
      <c r="BL103" s="68">
        <f t="shared" si="68"/>
        <v>3.4512752099999933</v>
      </c>
      <c r="BM103" s="68">
        <f t="shared" si="68"/>
        <v>3.7739503024999843</v>
      </c>
      <c r="BN103" s="68">
        <f t="shared" si="68"/>
        <v>4.1522302500000219</v>
      </c>
      <c r="BO103" s="68">
        <f t="shared" si="68"/>
        <v>4.3349888024999839</v>
      </c>
      <c r="BP103" s="68" t="str">
        <f t="shared" si="68"/>
        <v/>
      </c>
      <c r="BQ103" s="68">
        <f t="shared" si="68"/>
        <v>4.7828613225000094</v>
      </c>
      <c r="BR103" s="263" t="str">
        <f t="shared" si="68"/>
        <v/>
      </c>
      <c r="BS103" s="68">
        <f t="shared" si="68"/>
        <v>3.5845595225000082</v>
      </c>
      <c r="BT103" s="68" t="str">
        <f t="shared" si="68"/>
        <v/>
      </c>
      <c r="BU103" s="68">
        <f t="shared" si="68"/>
        <v>3.9115196900000315</v>
      </c>
      <c r="BV103" s="68">
        <f t="shared" si="68"/>
        <v>4.3084329225000051</v>
      </c>
    </row>
    <row r="104" spans="1:74" x14ac:dyDescent="0.25">
      <c r="A104" s="62">
        <f t="shared" si="14"/>
        <v>42411</v>
      </c>
      <c r="B104" s="328" t="str">
        <f t="shared" si="59"/>
        <v/>
      </c>
      <c r="C104" s="328" t="str">
        <f t="shared" si="59"/>
        <v/>
      </c>
      <c r="D104" s="328" t="str">
        <f t="shared" si="59"/>
        <v/>
      </c>
      <c r="E104" s="65">
        <f t="shared" si="60"/>
        <v>2.4133880024999943</v>
      </c>
      <c r="F104" s="65">
        <f t="shared" si="60"/>
        <v>2.4842399025000184</v>
      </c>
      <c r="G104" s="65">
        <f t="shared" si="60"/>
        <v>2.5510655624999989</v>
      </c>
      <c r="H104" s="65">
        <f t="shared" si="60"/>
        <v>2.6077832025000136</v>
      </c>
      <c r="I104" s="68">
        <f t="shared" si="60"/>
        <v>2.7009962224999962</v>
      </c>
      <c r="J104" s="68" t="str">
        <f t="shared" si="60"/>
        <v/>
      </c>
      <c r="K104" s="68">
        <f t="shared" si="60"/>
        <v>3.017425062500001</v>
      </c>
      <c r="L104" s="68">
        <f t="shared" si="60"/>
        <v>3.3658556100000236</v>
      </c>
      <c r="M104" s="57"/>
      <c r="N104" s="248"/>
      <c r="O104" s="67">
        <f t="shared" si="17"/>
        <v>42411</v>
      </c>
      <c r="P104" s="263" t="str">
        <f t="shared" ref="P104:AS104" si="69">IF(AND(P$78="S/A", P37&gt;0), ((1+P37/200)^2-1)*100, IF(AND(P$78="Qtrly", P37&gt;0), ((1+P37/400)^4-1)*100, ""))</f>
        <v/>
      </c>
      <c r="Q104" s="68">
        <f t="shared" si="69"/>
        <v>3.3638222400000029</v>
      </c>
      <c r="R104" s="68">
        <f t="shared" si="69"/>
        <v>3.1656647025000151</v>
      </c>
      <c r="S104" s="68">
        <f t="shared" si="69"/>
        <v>3.2337281600000045</v>
      </c>
      <c r="T104" s="68">
        <f t="shared" si="69"/>
        <v>3.5794707600000253</v>
      </c>
      <c r="U104" s="68">
        <f t="shared" si="69"/>
        <v>3.9074422499999928</v>
      </c>
      <c r="V104" s="68">
        <f t="shared" si="69"/>
        <v>4.1930562500000157</v>
      </c>
      <c r="W104" s="68">
        <f t="shared" si="69"/>
        <v>3.3638222400000029</v>
      </c>
      <c r="X104" s="68">
        <f t="shared" si="69"/>
        <v>3.4451726399999938</v>
      </c>
      <c r="Y104" s="68">
        <f t="shared" si="69"/>
        <v>4.0920265024999791</v>
      </c>
      <c r="Z104" s="68">
        <f t="shared" si="69"/>
        <v>4.2726899599999868</v>
      </c>
      <c r="AA104" s="68" t="str">
        <f t="shared" si="69"/>
        <v/>
      </c>
      <c r="AB104" s="68">
        <f t="shared" si="69"/>
        <v>4.8483842025000001</v>
      </c>
      <c r="AC104" s="263" t="str">
        <f t="shared" si="69"/>
        <v/>
      </c>
      <c r="AD104" s="68">
        <f t="shared" si="69"/>
        <v>3.4116117224999964</v>
      </c>
      <c r="AE104" s="68">
        <f t="shared" si="69"/>
        <v>3.7821000224999901</v>
      </c>
      <c r="AF104" s="68">
        <f t="shared" si="69"/>
        <v>4.1032496100000149</v>
      </c>
      <c r="AG104" s="68">
        <f t="shared" si="69"/>
        <v>4.8852498225000041</v>
      </c>
      <c r="AH104" s="263" t="str">
        <f t="shared" si="69"/>
        <v/>
      </c>
      <c r="AI104" s="263" t="str">
        <f t="shared" si="69"/>
        <v/>
      </c>
      <c r="AJ104" s="68">
        <f t="shared" si="69"/>
        <v>4.0440800399999866</v>
      </c>
      <c r="AK104" s="68">
        <f t="shared" si="69"/>
        <v>4.2216392100000055</v>
      </c>
      <c r="AL104" s="263" t="str">
        <f t="shared" si="69"/>
        <v/>
      </c>
      <c r="AM104" s="68">
        <f t="shared" si="69"/>
        <v>3.5733644099999795</v>
      </c>
      <c r="AN104" s="68">
        <f t="shared" si="69"/>
        <v>3.9054035599999759</v>
      </c>
      <c r="AO104" s="68">
        <f t="shared" si="69"/>
        <v>4.0397965100994693</v>
      </c>
      <c r="AP104" s="68">
        <f t="shared" si="69"/>
        <v>4.4146767224999994</v>
      </c>
      <c r="AQ104" s="68">
        <f t="shared" si="69"/>
        <v>4.5754745057802193</v>
      </c>
      <c r="AR104" s="263" t="str">
        <f t="shared" si="69"/>
        <v/>
      </c>
      <c r="AS104" s="263" t="str">
        <f t="shared" si="69"/>
        <v/>
      </c>
      <c r="AT104" s="68">
        <f t="shared" ref="AT104:BV104" si="70">IF(AND(AT$78="S/A", AT37&gt;0), ((1+AT37/200)^2-1)*100, IF(AND(AT$78="Qtrly", AT37&gt;0), ((1+AT37/400)^4-1)*100, ""))</f>
        <v>3.0641192024999819</v>
      </c>
      <c r="AU104" s="68">
        <f t="shared" si="70"/>
        <v>3.2774225024999826</v>
      </c>
      <c r="AV104" s="68">
        <f t="shared" si="70"/>
        <v>3.3790730025000215</v>
      </c>
      <c r="AW104" s="68">
        <f t="shared" si="70"/>
        <v>3.4655152400000055</v>
      </c>
      <c r="AX104" s="68">
        <f t="shared" si="70"/>
        <v>3.5204502499999846</v>
      </c>
      <c r="AY104" s="68">
        <f t="shared" si="70"/>
        <v>3.9003069224999853</v>
      </c>
      <c r="AZ104" s="68">
        <f t="shared" si="70"/>
        <v>3.965553322500015</v>
      </c>
      <c r="BA104" s="68">
        <f t="shared" si="70"/>
        <v>4.6672224899999781</v>
      </c>
      <c r="BB104" s="263" t="str">
        <f t="shared" si="70"/>
        <v/>
      </c>
      <c r="BC104" s="263" t="str">
        <f t="shared" si="70"/>
        <v/>
      </c>
      <c r="BD104" s="263" t="str">
        <f t="shared" si="70"/>
        <v/>
      </c>
      <c r="BE104" s="68">
        <f t="shared" si="70"/>
        <v>3.1250405025000205</v>
      </c>
      <c r="BF104" s="68">
        <f t="shared" si="70"/>
        <v>3.6283280400000173</v>
      </c>
      <c r="BG104" s="68">
        <f t="shared" si="70"/>
        <v>4.1818283024999792</v>
      </c>
      <c r="BH104" s="68">
        <f t="shared" si="70"/>
        <v>4.2769329675051315</v>
      </c>
      <c r="BI104" s="263" t="str">
        <f t="shared" si="70"/>
        <v/>
      </c>
      <c r="BJ104" s="263" t="str">
        <f t="shared" si="70"/>
        <v/>
      </c>
      <c r="BK104" s="68">
        <f t="shared" si="70"/>
        <v>3.2784387599999798</v>
      </c>
      <c r="BL104" s="68">
        <f t="shared" si="70"/>
        <v>3.4004259600000308</v>
      </c>
      <c r="BM104" s="68">
        <f t="shared" si="70"/>
        <v>3.7046906024999826</v>
      </c>
      <c r="BN104" s="68">
        <f t="shared" si="70"/>
        <v>4.1001887024999961</v>
      </c>
      <c r="BO104" s="68">
        <f t="shared" si="70"/>
        <v>4.2737111024999885</v>
      </c>
      <c r="BP104" s="68" t="str">
        <f t="shared" si="70"/>
        <v/>
      </c>
      <c r="BQ104" s="68">
        <f t="shared" si="70"/>
        <v>4.798216409999978</v>
      </c>
      <c r="BR104" s="263" t="str">
        <f t="shared" si="70"/>
        <v/>
      </c>
      <c r="BS104" s="68">
        <f t="shared" si="70"/>
        <v>3.5530112099999789</v>
      </c>
      <c r="BT104" s="68" t="str">
        <f t="shared" si="70"/>
        <v/>
      </c>
      <c r="BU104" s="68">
        <f t="shared" si="70"/>
        <v>3.8585192099999999</v>
      </c>
      <c r="BV104" s="68">
        <f t="shared" si="70"/>
        <v>4.2471630225000112</v>
      </c>
    </row>
    <row r="105" spans="1:74" x14ac:dyDescent="0.25">
      <c r="A105" s="62">
        <f t="shared" si="14"/>
        <v>42412</v>
      </c>
      <c r="B105" s="328" t="str">
        <f t="shared" si="59"/>
        <v/>
      </c>
      <c r="C105" s="328" t="str">
        <f t="shared" si="59"/>
        <v/>
      </c>
      <c r="D105" s="328" t="str">
        <f t="shared" si="59"/>
        <v/>
      </c>
      <c r="E105" s="65">
        <f t="shared" si="60"/>
        <v>2.4204720900000032</v>
      </c>
      <c r="F105" s="65">
        <f t="shared" si="60"/>
        <v>2.4801905624999732</v>
      </c>
      <c r="G105" s="65">
        <f t="shared" si="60"/>
        <v>2.5601798400000098</v>
      </c>
      <c r="H105" s="65">
        <f t="shared" si="60"/>
        <v>2.6077832025000136</v>
      </c>
      <c r="I105" s="68">
        <f t="shared" si="60"/>
        <v>2.7091037024999931</v>
      </c>
      <c r="J105" s="68" t="str">
        <f t="shared" si="60"/>
        <v/>
      </c>
      <c r="K105" s="68">
        <f t="shared" si="60"/>
        <v>3.0275750625000208</v>
      </c>
      <c r="L105" s="68">
        <f t="shared" si="60"/>
        <v>3.364838922500013</v>
      </c>
      <c r="M105" s="57"/>
      <c r="N105" s="248"/>
      <c r="O105" s="67">
        <f t="shared" si="17"/>
        <v>42412</v>
      </c>
      <c r="P105" s="263" t="str">
        <f t="shared" ref="P105:AS105" si="71">IF(AND(P$78="S/A", P38&gt;0), ((1+P38/200)^2-1)*100, IF(AND(P$78="Qtrly", P38&gt;0), ((1+P38/400)^4-1)*100, ""))</f>
        <v/>
      </c>
      <c r="Q105" s="68">
        <f t="shared" si="71"/>
        <v>3.357722250000017</v>
      </c>
      <c r="R105" s="68">
        <f t="shared" si="71"/>
        <v>3.1595705625000248</v>
      </c>
      <c r="S105" s="68">
        <f t="shared" si="71"/>
        <v>3.2184881225000073</v>
      </c>
      <c r="T105" s="68">
        <f t="shared" si="71"/>
        <v>3.5682759224999971</v>
      </c>
      <c r="U105" s="68">
        <f t="shared" si="71"/>
        <v>3.8962297025000092</v>
      </c>
      <c r="V105" s="68">
        <f t="shared" si="71"/>
        <v>4.1797869225000062</v>
      </c>
      <c r="W105" s="68">
        <f t="shared" si="71"/>
        <v>3.3587389025000247</v>
      </c>
      <c r="X105" s="68">
        <f t="shared" si="71"/>
        <v>3.4400873025000056</v>
      </c>
      <c r="Y105" s="68">
        <f t="shared" si="71"/>
        <v>4.0848848399999804</v>
      </c>
      <c r="Z105" s="68">
        <f t="shared" si="71"/>
        <v>4.261457722499995</v>
      </c>
      <c r="AA105" s="68" t="str">
        <f t="shared" si="71"/>
        <v/>
      </c>
      <c r="AB105" s="68">
        <f t="shared" si="71"/>
        <v>4.8350732099999849</v>
      </c>
      <c r="AC105" s="263" t="str">
        <f t="shared" si="71"/>
        <v/>
      </c>
      <c r="AD105" s="68">
        <f t="shared" si="71"/>
        <v>3.4085609999999766</v>
      </c>
      <c r="AE105" s="68">
        <f t="shared" si="71"/>
        <v>3.7810812899999879</v>
      </c>
      <c r="AF105" s="68">
        <f t="shared" si="71"/>
        <v>4.0930467599999965</v>
      </c>
      <c r="AG105" s="68">
        <f t="shared" si="71"/>
        <v>4.8739846400000175</v>
      </c>
      <c r="AH105" s="263" t="str">
        <f t="shared" si="71"/>
        <v/>
      </c>
      <c r="AI105" s="263" t="str">
        <f t="shared" si="71"/>
        <v/>
      </c>
      <c r="AJ105" s="68">
        <f t="shared" si="71"/>
        <v>4.0359200400000184</v>
      </c>
      <c r="AK105" s="68">
        <f t="shared" si="71"/>
        <v>4.2073472400000034</v>
      </c>
      <c r="AL105" s="263" t="str">
        <f t="shared" si="71"/>
        <v/>
      </c>
      <c r="AM105" s="68">
        <f t="shared" si="71"/>
        <v>3.5682759224999971</v>
      </c>
      <c r="AN105" s="68">
        <f t="shared" si="71"/>
        <v>3.8941911225000014</v>
      </c>
      <c r="AO105" s="68">
        <f t="shared" si="71"/>
        <v>4.0294954126670612</v>
      </c>
      <c r="AP105" s="68">
        <f t="shared" si="71"/>
        <v>4.4044586224999849</v>
      </c>
      <c r="AQ105" s="68">
        <f t="shared" si="71"/>
        <v>4.5620315491112118</v>
      </c>
      <c r="AR105" s="263" t="str">
        <f t="shared" si="71"/>
        <v/>
      </c>
      <c r="AS105" s="263" t="str">
        <f t="shared" si="71"/>
        <v/>
      </c>
      <c r="AT105" s="68">
        <f t="shared" ref="AT105:BV105" si="72">IF(AND(AT$78="S/A", AT38&gt;0), ((1+AT38/200)^2-1)*100, IF(AND(AT$78="Qtrly", AT38&gt;0), ((1+AT38/400)^4-1)*100, ""))</f>
        <v>3.0580280624999956</v>
      </c>
      <c r="AU105" s="68">
        <f t="shared" si="72"/>
        <v>3.2703088399999691</v>
      </c>
      <c r="AV105" s="68">
        <f t="shared" si="72"/>
        <v>3.3689057024999913</v>
      </c>
      <c r="AW105" s="68">
        <f t="shared" si="72"/>
        <v>3.4583951024999893</v>
      </c>
      <c r="AX105" s="68">
        <f t="shared" si="72"/>
        <v>3.5092586025000205</v>
      </c>
      <c r="AY105" s="68">
        <f t="shared" si="72"/>
        <v>3.8880755025000102</v>
      </c>
      <c r="AZ105" s="68">
        <f t="shared" si="72"/>
        <v>3.9533180624999886</v>
      </c>
      <c r="BA105" s="68">
        <f t="shared" si="72"/>
        <v>4.6467620899999895</v>
      </c>
      <c r="BB105" s="263" t="str">
        <f t="shared" si="72"/>
        <v/>
      </c>
      <c r="BC105" s="263" t="str">
        <f t="shared" si="72"/>
        <v/>
      </c>
      <c r="BD105" s="263" t="str">
        <f t="shared" si="72"/>
        <v/>
      </c>
      <c r="BE105" s="68">
        <f t="shared" si="72"/>
        <v>3.054982560000008</v>
      </c>
      <c r="BF105" s="68">
        <f t="shared" si="72"/>
        <v>3.6110231024999884</v>
      </c>
      <c r="BG105" s="68">
        <f t="shared" si="72"/>
        <v>4.1624359999999916</v>
      </c>
      <c r="BH105" s="68">
        <f t="shared" si="72"/>
        <v>4.2645506170075898</v>
      </c>
      <c r="BI105" s="263" t="str">
        <f t="shared" si="72"/>
        <v/>
      </c>
      <c r="BJ105" s="263" t="str">
        <f t="shared" si="72"/>
        <v/>
      </c>
      <c r="BK105" s="68">
        <f t="shared" si="72"/>
        <v>3.0559977225000257</v>
      </c>
      <c r="BL105" s="68">
        <f t="shared" si="72"/>
        <v>3.3953417224999782</v>
      </c>
      <c r="BM105" s="68">
        <f t="shared" si="72"/>
        <v>3.6873792900000035</v>
      </c>
      <c r="BN105" s="68">
        <f t="shared" si="72"/>
        <v>4.0950872900000101</v>
      </c>
      <c r="BO105" s="68">
        <f t="shared" si="72"/>
        <v>4.263499902500012</v>
      </c>
      <c r="BP105" s="68" t="str">
        <f t="shared" si="72"/>
        <v/>
      </c>
      <c r="BQ105" s="68">
        <f t="shared" si="72"/>
        <v>4.7818376900000015</v>
      </c>
      <c r="BR105" s="263" t="str">
        <f t="shared" si="72"/>
        <v/>
      </c>
      <c r="BS105" s="68">
        <f t="shared" si="72"/>
        <v>3.5438529225000126</v>
      </c>
      <c r="BT105" s="68" t="str">
        <f t="shared" si="72"/>
        <v/>
      </c>
      <c r="BU105" s="68">
        <f t="shared" si="72"/>
        <v>3.8483283600000195</v>
      </c>
      <c r="BV105" s="68">
        <f t="shared" si="72"/>
        <v>4.2359321600000222</v>
      </c>
    </row>
    <row r="106" spans="1:74" x14ac:dyDescent="0.25">
      <c r="A106" s="62">
        <f t="shared" si="14"/>
        <v>42415</v>
      </c>
      <c r="B106" s="328" t="str">
        <f t="shared" si="59"/>
        <v/>
      </c>
      <c r="C106" s="328" t="str">
        <f t="shared" si="59"/>
        <v/>
      </c>
      <c r="D106" s="328" t="str">
        <f t="shared" si="59"/>
        <v/>
      </c>
      <c r="E106" s="65">
        <f t="shared" si="60"/>
        <v>2.4670307599999886</v>
      </c>
      <c r="F106" s="65">
        <f t="shared" si="60"/>
        <v>2.5298004900000004</v>
      </c>
      <c r="G106" s="65">
        <f t="shared" si="60"/>
        <v>2.6239911224999801</v>
      </c>
      <c r="H106" s="65">
        <f t="shared" si="60"/>
        <v>2.6746491224999946</v>
      </c>
      <c r="I106" s="68">
        <f t="shared" si="60"/>
        <v>2.7749888399999811</v>
      </c>
      <c r="J106" s="68" t="str">
        <f t="shared" si="60"/>
        <v/>
      </c>
      <c r="K106" s="68">
        <f t="shared" si="60"/>
        <v>3.0935622499999926</v>
      </c>
      <c r="L106" s="68">
        <f t="shared" si="60"/>
        <v>3.4472068100000142</v>
      </c>
      <c r="M106" s="57"/>
      <c r="N106" s="248"/>
      <c r="O106" s="67">
        <f t="shared" si="17"/>
        <v>42415</v>
      </c>
      <c r="P106" s="263" t="str">
        <f t="shared" ref="P106:AS106" si="73">IF(AND(P$78="S/A", P39&gt;0), ((1+P39/200)^2-1)*100, IF(AND(P$78="Qtrly", P39&gt;0), ((1+P39/400)^4-1)*100, ""))</f>
        <v/>
      </c>
      <c r="Q106" s="68">
        <f t="shared" si="73"/>
        <v>3.3739892899999901</v>
      </c>
      <c r="R106" s="68">
        <f t="shared" si="73"/>
        <v>3.1788692900000193</v>
      </c>
      <c r="S106" s="68">
        <f t="shared" si="73"/>
        <v>3.2530338224999955</v>
      </c>
      <c r="T106" s="68">
        <f t="shared" si="73"/>
        <v>3.6201843600000227</v>
      </c>
      <c r="U106" s="68">
        <f t="shared" si="73"/>
        <v>3.952298490000028</v>
      </c>
      <c r="V106" s="68">
        <f t="shared" si="73"/>
        <v>4.2389950624999839</v>
      </c>
      <c r="W106" s="68">
        <f t="shared" si="73"/>
        <v>3.357722250000017</v>
      </c>
      <c r="X106" s="68">
        <f t="shared" si="73"/>
        <v>3.4461897224999927</v>
      </c>
      <c r="Y106" s="68">
        <f t="shared" si="73"/>
        <v>4.132840702500018</v>
      </c>
      <c r="Z106" s="68">
        <f t="shared" si="73"/>
        <v>4.3155822499999941</v>
      </c>
      <c r="AA106" s="68" t="str">
        <f t="shared" si="73"/>
        <v/>
      </c>
      <c r="AB106" s="68">
        <f t="shared" si="73"/>
        <v>4.8954914224999868</v>
      </c>
      <c r="AC106" s="263" t="str">
        <f t="shared" si="73"/>
        <v/>
      </c>
      <c r="AD106" s="68">
        <f t="shared" si="73"/>
        <v>3.4177133025000028</v>
      </c>
      <c r="AE106" s="68">
        <f t="shared" si="73"/>
        <v>3.842214090000029</v>
      </c>
      <c r="AF106" s="68">
        <f t="shared" si="73"/>
        <v>4.1430455024999979</v>
      </c>
      <c r="AG106" s="68">
        <f t="shared" si="73"/>
        <v>4.9610495025000034</v>
      </c>
      <c r="AH106" s="263" t="str">
        <f t="shared" si="73"/>
        <v/>
      </c>
      <c r="AI106" s="263" t="str">
        <f t="shared" si="73"/>
        <v/>
      </c>
      <c r="AJ106" s="68">
        <f t="shared" si="73"/>
        <v>4.0920265024999791</v>
      </c>
      <c r="AK106" s="68">
        <f t="shared" si="73"/>
        <v>4.2849440000000127</v>
      </c>
      <c r="AL106" s="263" t="str">
        <f t="shared" si="73"/>
        <v/>
      </c>
      <c r="AM106" s="68">
        <f t="shared" si="73"/>
        <v>3.5886306224999887</v>
      </c>
      <c r="AN106" s="68">
        <f t="shared" si="73"/>
        <v>3.9319080900000136</v>
      </c>
      <c r="AO106" s="68">
        <f t="shared" si="73"/>
        <v>4.0799781000036894</v>
      </c>
      <c r="AP106" s="68">
        <f t="shared" si="73"/>
        <v>4.4565761600000142</v>
      </c>
      <c r="AQ106" s="68">
        <f t="shared" si="73"/>
        <v>4.6209833619831553</v>
      </c>
      <c r="AR106" s="263" t="str">
        <f t="shared" si="73"/>
        <v/>
      </c>
      <c r="AS106" s="263" t="str">
        <f t="shared" si="73"/>
        <v/>
      </c>
      <c r="AT106" s="68">
        <f t="shared" ref="AT106:BV106" si="74">IF(AND(AT$78="S/A", AT39&gt;0), ((1+AT39/200)^2-1)*100, IF(AND(AT$78="Qtrly", AT39&gt;0), ((1+AT39/400)^4-1)*100, ""))</f>
        <v>3.0752867600000178</v>
      </c>
      <c r="AU106" s="68">
        <f t="shared" si="74"/>
        <v>3.3119780624999873</v>
      </c>
      <c r="AV106" s="68">
        <f t="shared" si="74"/>
        <v>3.4288999999999792</v>
      </c>
      <c r="AW106" s="68">
        <f t="shared" si="74"/>
        <v>3.516380490000004</v>
      </c>
      <c r="AX106" s="68">
        <f t="shared" si="74"/>
        <v>3.5784530225000166</v>
      </c>
      <c r="AY106" s="68">
        <f t="shared" si="74"/>
        <v>3.9482202499999897</v>
      </c>
      <c r="AZ106" s="68">
        <f t="shared" si="74"/>
        <v>4.019601000000006</v>
      </c>
      <c r="BA106" s="68">
        <f t="shared" si="74"/>
        <v>4.7286156899999821</v>
      </c>
      <c r="BB106" s="263" t="str">
        <f t="shared" si="74"/>
        <v/>
      </c>
      <c r="BC106" s="263" t="str">
        <f t="shared" si="74"/>
        <v/>
      </c>
      <c r="BD106" s="263" t="str">
        <f t="shared" si="74"/>
        <v/>
      </c>
      <c r="BE106" s="68">
        <f t="shared" si="74"/>
        <v>3.1189475624999741</v>
      </c>
      <c r="BF106" s="68">
        <f t="shared" si="74"/>
        <v>3.6792332899999947</v>
      </c>
      <c r="BG106" s="68">
        <f t="shared" si="74"/>
        <v>4.2389950624999839</v>
      </c>
      <c r="BH106" s="68">
        <f t="shared" si="74"/>
        <v>4.3574451307230921</v>
      </c>
      <c r="BI106" s="263" t="str">
        <f t="shared" si="74"/>
        <v/>
      </c>
      <c r="BJ106" s="263" t="str">
        <f t="shared" si="74"/>
        <v/>
      </c>
      <c r="BK106" s="68">
        <f t="shared" si="74"/>
        <v>3.2936832224999879</v>
      </c>
      <c r="BL106" s="68">
        <f t="shared" si="74"/>
        <v>3.4238150625000019</v>
      </c>
      <c r="BM106" s="68">
        <f t="shared" si="74"/>
        <v>3.7505216400000041</v>
      </c>
      <c r="BN106" s="68">
        <f t="shared" si="74"/>
        <v>4.1369225625000006</v>
      </c>
      <c r="BO106" s="68">
        <f t="shared" si="74"/>
        <v>4.3196676900000286</v>
      </c>
      <c r="BP106" s="68" t="str">
        <f t="shared" si="74"/>
        <v/>
      </c>
      <c r="BQ106" s="68">
        <f t="shared" si="74"/>
        <v>4.8575999999999953</v>
      </c>
      <c r="BR106" s="263" t="str">
        <f t="shared" si="74"/>
        <v/>
      </c>
      <c r="BS106" s="68">
        <f t="shared" si="74"/>
        <v>3.5682759224999971</v>
      </c>
      <c r="BT106" s="68" t="str">
        <f t="shared" si="74"/>
        <v/>
      </c>
      <c r="BU106" s="68">
        <f t="shared" si="74"/>
        <v>3.9003069224999853</v>
      </c>
      <c r="BV106" s="68">
        <f t="shared" si="74"/>
        <v>4.2920925224999795</v>
      </c>
    </row>
    <row r="107" spans="1:74" x14ac:dyDescent="0.25">
      <c r="A107" s="62">
        <f t="shared" si="14"/>
        <v>42416</v>
      </c>
      <c r="B107" s="328" t="str">
        <f t="shared" si="59"/>
        <v/>
      </c>
      <c r="C107" s="328" t="str">
        <f t="shared" si="59"/>
        <v/>
      </c>
      <c r="D107" s="328" t="str">
        <f t="shared" si="59"/>
        <v/>
      </c>
      <c r="E107" s="65">
        <f t="shared" si="60"/>
        <v>2.441725822499996</v>
      </c>
      <c r="F107" s="65">
        <f t="shared" si="60"/>
        <v>2.5237251599999899</v>
      </c>
      <c r="G107" s="65">
        <f t="shared" si="60"/>
        <v>2.6057573024999892</v>
      </c>
      <c r="H107" s="65">
        <f t="shared" si="60"/>
        <v>2.6746491224999946</v>
      </c>
      <c r="I107" s="68">
        <f t="shared" si="60"/>
        <v>2.7830992399999976</v>
      </c>
      <c r="J107" s="68" t="str">
        <f t="shared" si="60"/>
        <v/>
      </c>
      <c r="K107" s="68">
        <f t="shared" si="60"/>
        <v>3.1067622224999925</v>
      </c>
      <c r="L107" s="68">
        <f t="shared" si="60"/>
        <v>3.4604294024999982</v>
      </c>
      <c r="M107" s="57"/>
      <c r="N107" s="248"/>
      <c r="O107" s="67">
        <f t="shared" si="17"/>
        <v>42416</v>
      </c>
      <c r="P107" s="263" t="str">
        <f t="shared" ref="P107:AS107" si="75">IF(AND(P$78="S/A", P40&gt;0), ((1+P40/200)^2-1)*100, IF(AND(P$78="Qtrly", P40&gt;0), ((1+P40/400)^4-1)*100, ""))</f>
        <v/>
      </c>
      <c r="Q107" s="68">
        <f t="shared" si="75"/>
        <v>3.3445062225000211</v>
      </c>
      <c r="R107" s="68">
        <f t="shared" si="75"/>
        <v>3.1402736399999798</v>
      </c>
      <c r="S107" s="68">
        <f t="shared" si="75"/>
        <v>3.2113764900000064</v>
      </c>
      <c r="T107" s="68">
        <f t="shared" si="75"/>
        <v>3.6038979600000021</v>
      </c>
      <c r="U107" s="68">
        <f t="shared" si="75"/>
        <v>3.9563768100000063</v>
      </c>
      <c r="V107" s="68">
        <f t="shared" si="75"/>
        <v>4.253289202499988</v>
      </c>
      <c r="W107" s="68">
        <f t="shared" si="75"/>
        <v>3.3567056025000097</v>
      </c>
      <c r="X107" s="68">
        <f t="shared" si="75"/>
        <v>3.4299170024999937</v>
      </c>
      <c r="Y107" s="68">
        <f t="shared" si="75"/>
        <v>4.1154936899999939</v>
      </c>
      <c r="Z107" s="68">
        <f t="shared" si="75"/>
        <v>4.3074116099999893</v>
      </c>
      <c r="AA107" s="68" t="str">
        <f t="shared" si="75"/>
        <v/>
      </c>
      <c r="AB107" s="68">
        <f t="shared" si="75"/>
        <v>4.9118790224999875</v>
      </c>
      <c r="AC107" s="263" t="str">
        <f t="shared" si="75"/>
        <v/>
      </c>
      <c r="AD107" s="68">
        <f t="shared" si="75"/>
        <v>3.3994091025000062</v>
      </c>
      <c r="AE107" s="68">
        <f t="shared" si="75"/>
        <v>3.8147021025000116</v>
      </c>
      <c r="AF107" s="68">
        <f t="shared" si="75"/>
        <v>4.250226090000031</v>
      </c>
      <c r="AG107" s="68">
        <f t="shared" si="75"/>
        <v>4.9794914024999803</v>
      </c>
      <c r="AH107" s="263" t="str">
        <f t="shared" si="75"/>
        <v/>
      </c>
      <c r="AI107" s="263" t="str">
        <f t="shared" si="75"/>
        <v/>
      </c>
      <c r="AJ107" s="68">
        <f t="shared" si="75"/>
        <v>4.0848848399999804</v>
      </c>
      <c r="AK107" s="68">
        <f t="shared" si="75"/>
        <v>4.2890288399999976</v>
      </c>
      <c r="AL107" s="263" t="str">
        <f t="shared" si="75"/>
        <v/>
      </c>
      <c r="AM107" s="68">
        <f t="shared" si="75"/>
        <v>3.5570816899999969</v>
      </c>
      <c r="AN107" s="68">
        <f t="shared" si="75"/>
        <v>3.8992876099999796</v>
      </c>
      <c r="AO107" s="68">
        <f t="shared" si="75"/>
        <v>4.0387663659319228</v>
      </c>
      <c r="AP107" s="68">
        <f t="shared" si="75"/>
        <v>4.4473780024999909</v>
      </c>
      <c r="AQ107" s="68">
        <f t="shared" si="75"/>
        <v>4.6292592950166744</v>
      </c>
      <c r="AR107" s="263" t="str">
        <f t="shared" si="75"/>
        <v/>
      </c>
      <c r="AS107" s="263" t="str">
        <f t="shared" si="75"/>
        <v/>
      </c>
      <c r="AT107" s="68">
        <f t="shared" ref="AT107:BV107" si="76">IF(AND(AT$78="S/A", AT40&gt;0), ((1+AT40/200)^2-1)*100, IF(AND(AT$78="Qtrly", AT40&gt;0), ((1+AT40/400)^4-1)*100, ""))</f>
        <v>3.0468614400000149</v>
      </c>
      <c r="AU107" s="68">
        <f t="shared" si="76"/>
        <v>3.2825038400000173</v>
      </c>
      <c r="AV107" s="68">
        <f t="shared" si="76"/>
        <v>3.3861904100000118</v>
      </c>
      <c r="AW107" s="68">
        <f t="shared" si="76"/>
        <v>3.49705022250002</v>
      </c>
      <c r="AX107" s="68">
        <f t="shared" si="76"/>
        <v>3.5692936100000017</v>
      </c>
      <c r="AY107" s="68">
        <f t="shared" si="76"/>
        <v>3.9604552099999912</v>
      </c>
      <c r="AZ107" s="68">
        <f t="shared" si="76"/>
        <v>4.0349000625000242</v>
      </c>
      <c r="BA107" s="68">
        <f t="shared" si="76"/>
        <v>4.7593190399999985</v>
      </c>
      <c r="BB107" s="263" t="str">
        <f t="shared" si="76"/>
        <v/>
      </c>
      <c r="BC107" s="263" t="str">
        <f t="shared" si="76"/>
        <v/>
      </c>
      <c r="BD107" s="263" t="str">
        <f t="shared" si="76"/>
        <v/>
      </c>
      <c r="BE107" s="68">
        <f t="shared" si="76"/>
        <v>3.1047314024999828</v>
      </c>
      <c r="BF107" s="68">
        <f t="shared" si="76"/>
        <v>3.6578515624999808</v>
      </c>
      <c r="BG107" s="68">
        <f t="shared" si="76"/>
        <v>4.2492050625000166</v>
      </c>
      <c r="BH107" s="68">
        <f t="shared" si="76"/>
        <v>4.374998839645361</v>
      </c>
      <c r="BI107" s="263" t="str">
        <f t="shared" si="76"/>
        <v/>
      </c>
      <c r="BJ107" s="263" t="str">
        <f t="shared" si="76"/>
        <v/>
      </c>
      <c r="BK107" s="68">
        <f t="shared" si="76"/>
        <v>3.3018140625000081</v>
      </c>
      <c r="BL107" s="68">
        <f t="shared" si="76"/>
        <v>3.3953417224999782</v>
      </c>
      <c r="BM107" s="68">
        <f t="shared" si="76"/>
        <v>3.7851562499999991</v>
      </c>
      <c r="BN107" s="68">
        <f t="shared" si="76"/>
        <v>4.1746835599999699</v>
      </c>
      <c r="BO107" s="68">
        <f t="shared" si="76"/>
        <v>4.3513325624999988</v>
      </c>
      <c r="BP107" s="68" t="str">
        <f t="shared" si="76"/>
        <v/>
      </c>
      <c r="BQ107" s="68">
        <f t="shared" si="76"/>
        <v>4.9026608399999727</v>
      </c>
      <c r="BR107" s="263" t="str">
        <f t="shared" si="76"/>
        <v/>
      </c>
      <c r="BS107" s="68">
        <f t="shared" si="76"/>
        <v>3.5428353599999962</v>
      </c>
      <c r="BT107" s="68" t="str">
        <f t="shared" si="76"/>
        <v/>
      </c>
      <c r="BU107" s="68">
        <f t="shared" si="76"/>
        <v>3.8839985224999873</v>
      </c>
      <c r="BV107" s="68">
        <f t="shared" si="76"/>
        <v>4.2992412899999888</v>
      </c>
    </row>
    <row r="108" spans="1:74" x14ac:dyDescent="0.25">
      <c r="A108" s="62">
        <f t="shared" si="14"/>
        <v>42417</v>
      </c>
      <c r="B108" s="328" t="str">
        <f t="shared" si="59"/>
        <v/>
      </c>
      <c r="C108" s="328" t="str">
        <f t="shared" si="59"/>
        <v/>
      </c>
      <c r="D108" s="328" t="str">
        <f t="shared" si="59"/>
        <v/>
      </c>
      <c r="E108" s="65">
        <f t="shared" si="60"/>
        <v>2.4629817600000159</v>
      </c>
      <c r="F108" s="65">
        <f t="shared" si="60"/>
        <v>2.5338508100000157</v>
      </c>
      <c r="G108" s="65">
        <f t="shared" si="60"/>
        <v>2.6351348100000171</v>
      </c>
      <c r="H108" s="65">
        <f t="shared" si="60"/>
        <v>2.6908623225000206</v>
      </c>
      <c r="I108" s="68">
        <f t="shared" si="60"/>
        <v>2.8023627224999847</v>
      </c>
      <c r="J108" s="68" t="str">
        <f t="shared" si="60"/>
        <v/>
      </c>
      <c r="K108" s="68">
        <f t="shared" si="60"/>
        <v>3.1382424900000094</v>
      </c>
      <c r="L108" s="68">
        <f t="shared" si="60"/>
        <v>3.4950155625000034</v>
      </c>
      <c r="M108" s="57"/>
      <c r="N108" s="248"/>
      <c r="O108" s="67">
        <f t="shared" si="17"/>
        <v>42417</v>
      </c>
      <c r="P108" s="263" t="str">
        <f t="shared" ref="P108:AS108" si="77">IF(AND(P$78="S/A", P41&gt;0), ((1+P41/200)^2-1)*100, IF(AND(P$78="Qtrly", P41&gt;0), ((1+P41/400)^4-1)*100, ""))</f>
        <v/>
      </c>
      <c r="Q108" s="68">
        <f t="shared" si="77"/>
        <v>3.3546723224999964</v>
      </c>
      <c r="R108" s="68">
        <f t="shared" si="77"/>
        <v>3.1565235600000019</v>
      </c>
      <c r="S108" s="68">
        <f t="shared" si="77"/>
        <v>3.2245840024999861</v>
      </c>
      <c r="T108" s="68">
        <f t="shared" si="77"/>
        <v>3.660905960000016</v>
      </c>
      <c r="U108" s="68">
        <f t="shared" si="77"/>
        <v>3.9757499224999826</v>
      </c>
      <c r="V108" s="68">
        <f t="shared" si="77"/>
        <v>4.2829016100000006</v>
      </c>
      <c r="W108" s="68">
        <f t="shared" si="77"/>
        <v>3.7087640625000029</v>
      </c>
      <c r="X108" s="68">
        <f t="shared" si="77"/>
        <v>3.4644980624999988</v>
      </c>
      <c r="Y108" s="68">
        <f t="shared" si="77"/>
        <v>4.1134529599999858</v>
      </c>
      <c r="Z108" s="68">
        <f t="shared" si="77"/>
        <v>4.3155822499999941</v>
      </c>
      <c r="AA108" s="68" t="str">
        <f t="shared" si="77"/>
        <v/>
      </c>
      <c r="AB108" s="68">
        <f t="shared" si="77"/>
        <v>4.9251948899999842</v>
      </c>
      <c r="AC108" s="263" t="str">
        <f t="shared" si="77"/>
        <v/>
      </c>
      <c r="AD108" s="68">
        <f t="shared" si="77"/>
        <v>3.4268660100000181</v>
      </c>
      <c r="AE108" s="68">
        <f t="shared" si="77"/>
        <v>3.8809408400000134</v>
      </c>
      <c r="AF108" s="68">
        <f t="shared" si="77"/>
        <v>4.2563523600000153</v>
      </c>
      <c r="AG108" s="68">
        <f t="shared" si="77"/>
        <v>4.9928115599999767</v>
      </c>
      <c r="AH108" s="263" t="str">
        <f t="shared" si="77"/>
        <v/>
      </c>
      <c r="AI108" s="263" t="str">
        <f t="shared" si="77"/>
        <v/>
      </c>
      <c r="AJ108" s="68">
        <f t="shared" si="77"/>
        <v>4.1256976400000145</v>
      </c>
      <c r="AK108" s="68">
        <f t="shared" si="77"/>
        <v>4.3186463225000082</v>
      </c>
      <c r="AL108" s="263" t="str">
        <f t="shared" si="77"/>
        <v/>
      </c>
      <c r="AM108" s="68">
        <f t="shared" si="77"/>
        <v>3.6201843600000227</v>
      </c>
      <c r="AN108" s="68">
        <f t="shared" si="77"/>
        <v>3.8992876099999796</v>
      </c>
      <c r="AO108" s="68">
        <f t="shared" si="77"/>
        <v>4.0810085502004378</v>
      </c>
      <c r="AP108" s="68">
        <f t="shared" si="77"/>
        <v>4.4841730625000187</v>
      </c>
      <c r="AQ108" s="68">
        <f t="shared" si="77"/>
        <v>4.7120456327045757</v>
      </c>
      <c r="AR108" s="263" t="str">
        <f t="shared" si="77"/>
        <v/>
      </c>
      <c r="AS108" s="263" t="str">
        <f t="shared" si="77"/>
        <v/>
      </c>
      <c r="AT108" s="68">
        <f t="shared" ref="AT108:BV108" si="78">IF(AND(AT$78="S/A", AT41&gt;0), ((1+AT41/200)^2-1)*100, IF(AND(AT$78="Qtrly", AT41&gt;0), ((1+AT41/400)^4-1)*100, ""))</f>
        <v>3.0712257599999848</v>
      </c>
      <c r="AU108" s="68">
        <f t="shared" si="78"/>
        <v>3.294699560000014</v>
      </c>
      <c r="AV108" s="68">
        <f t="shared" si="78"/>
        <v>3.3953417224999782</v>
      </c>
      <c r="AW108" s="68">
        <f t="shared" si="78"/>
        <v>3.5102760000000233</v>
      </c>
      <c r="AX108" s="68">
        <f t="shared" si="78"/>
        <v>3.5825240024999871</v>
      </c>
      <c r="AY108" s="68">
        <f t="shared" si="78"/>
        <v>3.9900260025000023</v>
      </c>
      <c r="AZ108" s="68">
        <f t="shared" si="78"/>
        <v>4.0910062500000288</v>
      </c>
      <c r="BA108" s="68">
        <f t="shared" si="78"/>
        <v>4.8186916100000143</v>
      </c>
      <c r="BB108" s="263" t="str">
        <f t="shared" si="78"/>
        <v/>
      </c>
      <c r="BC108" s="263" t="str">
        <f t="shared" si="78"/>
        <v/>
      </c>
      <c r="BD108" s="263" t="str">
        <f t="shared" si="78"/>
        <v/>
      </c>
      <c r="BE108" s="68">
        <f t="shared" si="78"/>
        <v>2.9788596225000186</v>
      </c>
      <c r="BF108" s="68">
        <f t="shared" si="78"/>
        <v>3.6883975625000121</v>
      </c>
      <c r="BG108" s="68">
        <f t="shared" si="78"/>
        <v>4.2788168899999812</v>
      </c>
      <c r="BH108" s="68">
        <f t="shared" si="78"/>
        <v>4.4039156581520356</v>
      </c>
      <c r="BI108" s="263" t="str">
        <f t="shared" si="78"/>
        <v/>
      </c>
      <c r="BJ108" s="263" t="str">
        <f t="shared" si="78"/>
        <v/>
      </c>
      <c r="BK108" s="68">
        <f t="shared" si="78"/>
        <v>3.8452712025000002</v>
      </c>
      <c r="BL108" s="68">
        <f t="shared" si="78"/>
        <v>3.3983922500000041</v>
      </c>
      <c r="BM108" s="68">
        <f t="shared" si="78"/>
        <v>3.8034945599999981</v>
      </c>
      <c r="BN108" s="68">
        <f t="shared" si="78"/>
        <v>4.2236809999999902</v>
      </c>
      <c r="BO108" s="68">
        <f t="shared" si="78"/>
        <v>4.4105894224999886</v>
      </c>
      <c r="BP108" s="68" t="str">
        <f t="shared" si="78"/>
        <v/>
      </c>
      <c r="BQ108" s="68">
        <f t="shared" si="78"/>
        <v>4.9497802500000132</v>
      </c>
      <c r="BR108" s="263" t="str">
        <f t="shared" si="78"/>
        <v/>
      </c>
      <c r="BS108" s="68">
        <f t="shared" si="78"/>
        <v>3.5845595225000082</v>
      </c>
      <c r="BT108" s="68" t="str">
        <f t="shared" si="78"/>
        <v/>
      </c>
      <c r="BU108" s="68">
        <f t="shared" si="78"/>
        <v>3.9094809600000113</v>
      </c>
      <c r="BV108" s="68">
        <f t="shared" si="78"/>
        <v>4.3339673599999795</v>
      </c>
    </row>
    <row r="109" spans="1:74" x14ac:dyDescent="0.25">
      <c r="A109" s="62">
        <f t="shared" si="14"/>
        <v>42418</v>
      </c>
      <c r="B109" s="328" t="str">
        <f t="shared" si="59"/>
        <v/>
      </c>
      <c r="C109" s="328" t="str">
        <f t="shared" si="59"/>
        <v/>
      </c>
      <c r="D109" s="328" t="str">
        <f t="shared" si="59"/>
        <v/>
      </c>
      <c r="E109" s="65">
        <f t="shared" si="60"/>
        <v>2.401244422500004</v>
      </c>
      <c r="F109" s="65">
        <f t="shared" si="60"/>
        <v>2.4761413025000012</v>
      </c>
      <c r="G109" s="65">
        <f t="shared" si="60"/>
        <v>2.5804352400000008</v>
      </c>
      <c r="H109" s="65">
        <f t="shared" si="60"/>
        <v>2.641213440000012</v>
      </c>
      <c r="I109" s="68">
        <f t="shared" si="60"/>
        <v>2.77296129000002</v>
      </c>
      <c r="J109" s="68" t="str">
        <f t="shared" si="60"/>
        <v/>
      </c>
      <c r="K109" s="68">
        <f t="shared" si="60"/>
        <v>3.0996544399999992</v>
      </c>
      <c r="L109" s="68">
        <f t="shared" si="60"/>
        <v>3.4472068100000142</v>
      </c>
      <c r="M109" s="57"/>
      <c r="N109" s="248"/>
      <c r="O109" s="67">
        <f t="shared" si="17"/>
        <v>42418</v>
      </c>
      <c r="P109" s="263" t="str">
        <f t="shared" ref="P109:AS109" si="79">IF(AND(P$78="S/A", P42&gt;0), ((1+P42/200)^2-1)*100, IF(AND(P$78="Qtrly", P42&gt;0), ((1+P42/400)^4-1)*100, ""))</f>
        <v/>
      </c>
      <c r="Q109" s="68">
        <f t="shared" si="79"/>
        <v>3.3536556899999903</v>
      </c>
      <c r="R109" s="68">
        <f t="shared" si="79"/>
        <v>3.1128548024999869</v>
      </c>
      <c r="S109" s="68">
        <f t="shared" si="79"/>
        <v>3.1961381024999902</v>
      </c>
      <c r="T109" s="68">
        <f t="shared" si="79"/>
        <v>3.58048850249999</v>
      </c>
      <c r="U109" s="68">
        <f t="shared" si="79"/>
        <v>3.9043842225000125</v>
      </c>
      <c r="V109" s="68">
        <f t="shared" si="79"/>
        <v>4.2093888899999765</v>
      </c>
      <c r="W109" s="68">
        <f t="shared" si="79"/>
        <v>3.3831400625000008</v>
      </c>
      <c r="X109" s="68">
        <f t="shared" si="79"/>
        <v>3.4421214225000218</v>
      </c>
      <c r="Y109" s="68">
        <f t="shared" si="79"/>
        <v>4.0695821025000134</v>
      </c>
      <c r="Z109" s="68">
        <f t="shared" si="79"/>
        <v>4.2716688224999855</v>
      </c>
      <c r="AA109" s="68" t="str">
        <f t="shared" si="79"/>
        <v/>
      </c>
      <c r="AB109" s="68">
        <f t="shared" si="79"/>
        <v>4.8780810000000008</v>
      </c>
      <c r="AC109" s="263" t="str">
        <f t="shared" si="79"/>
        <v/>
      </c>
      <c r="AD109" s="68">
        <f t="shared" si="79"/>
        <v>3.3953417224999782</v>
      </c>
      <c r="AE109" s="68">
        <f t="shared" si="79"/>
        <v>3.8381380099999918</v>
      </c>
      <c r="AF109" s="68">
        <f t="shared" si="79"/>
        <v>4.2134722500000166</v>
      </c>
      <c r="AG109" s="68">
        <f t="shared" si="79"/>
        <v>4.9456824899999807</v>
      </c>
      <c r="AH109" s="263" t="str">
        <f t="shared" si="79"/>
        <v/>
      </c>
      <c r="AI109" s="263" t="str">
        <f t="shared" si="79"/>
        <v/>
      </c>
      <c r="AJ109" s="68">
        <f t="shared" si="79"/>
        <v>4.0481601600000028</v>
      </c>
      <c r="AK109" s="68">
        <f t="shared" si="79"/>
        <v>4.2696265625000063</v>
      </c>
      <c r="AL109" s="263" t="str">
        <f t="shared" si="79"/>
        <v/>
      </c>
      <c r="AM109" s="68">
        <f t="shared" si="79"/>
        <v>3.5489408099999897</v>
      </c>
      <c r="AN109" s="68">
        <f t="shared" si="79"/>
        <v>3.8575001024999889</v>
      </c>
      <c r="AO109" s="68">
        <f t="shared" si="79"/>
        <v>4.0336157598425793</v>
      </c>
      <c r="AP109" s="68">
        <f t="shared" si="79"/>
        <v>4.4392022024999811</v>
      </c>
      <c r="AQ109" s="68">
        <f t="shared" si="79"/>
        <v>4.6602984168816031</v>
      </c>
      <c r="AR109" s="263" t="str">
        <f t="shared" si="79"/>
        <v/>
      </c>
      <c r="AS109" s="263" t="str">
        <f t="shared" si="79"/>
        <v/>
      </c>
      <c r="AT109" s="68">
        <f t="shared" ref="AT109:BV109" si="80">IF(AND(AT$78="S/A", AT42&gt;0), ((1+AT42/200)^2-1)*100, IF(AND(AT$78="Qtrly", AT42&gt;0), ((1+AT42/400)^4-1)*100, ""))</f>
        <v>3.0387406400000039</v>
      </c>
      <c r="AU109" s="68">
        <f t="shared" si="80"/>
        <v>3.2489693225000282</v>
      </c>
      <c r="AV109" s="68">
        <f t="shared" si="80"/>
        <v>3.3567056025000097</v>
      </c>
      <c r="AW109" s="68">
        <f t="shared" si="80"/>
        <v>3.4634808899999703</v>
      </c>
      <c r="AX109" s="68">
        <f t="shared" si="80"/>
        <v>3.534695039999991</v>
      </c>
      <c r="AY109" s="68">
        <f t="shared" si="80"/>
        <v>3.9421030400000001</v>
      </c>
      <c r="AZ109" s="68">
        <f t="shared" si="80"/>
        <v>4.0420400100000142</v>
      </c>
      <c r="BA109" s="68">
        <f t="shared" si="80"/>
        <v>4.7634131599999741</v>
      </c>
      <c r="BB109" s="263" t="str">
        <f t="shared" si="80"/>
        <v/>
      </c>
      <c r="BC109" s="263" t="str">
        <f t="shared" si="80"/>
        <v/>
      </c>
      <c r="BD109" s="263" t="str">
        <f t="shared" si="80"/>
        <v/>
      </c>
      <c r="BE109" s="68">
        <f t="shared" si="80"/>
        <v>2.9930671025000022</v>
      </c>
      <c r="BF109" s="68">
        <f t="shared" si="80"/>
        <v>3.627310062500011</v>
      </c>
      <c r="BG109" s="68">
        <f t="shared" si="80"/>
        <v>4.2308274224999831</v>
      </c>
      <c r="BH109" s="68">
        <f t="shared" si="80"/>
        <v>4.3533151680674509</v>
      </c>
      <c r="BI109" s="263" t="str">
        <f t="shared" si="80"/>
        <v/>
      </c>
      <c r="BJ109" s="263" t="str">
        <f t="shared" si="80"/>
        <v/>
      </c>
      <c r="BK109" s="68">
        <f t="shared" si="80"/>
        <v>3.0164100899999768</v>
      </c>
      <c r="BL109" s="68">
        <f t="shared" si="80"/>
        <v>3.3953417224999782</v>
      </c>
      <c r="BM109" s="68">
        <f t="shared" si="80"/>
        <v>3.7831187599999927</v>
      </c>
      <c r="BN109" s="68">
        <f t="shared" si="80"/>
        <v>4.1736629025000083</v>
      </c>
      <c r="BO109" s="68">
        <f t="shared" si="80"/>
        <v>4.3605264900000273</v>
      </c>
      <c r="BP109" s="68" t="str">
        <f t="shared" si="80"/>
        <v/>
      </c>
      <c r="BQ109" s="68">
        <f t="shared" si="80"/>
        <v>4.8944672400000222</v>
      </c>
      <c r="BR109" s="263" t="str">
        <f t="shared" si="80"/>
        <v/>
      </c>
      <c r="BS109" s="68">
        <f t="shared" si="80"/>
        <v>3.5509760000000057</v>
      </c>
      <c r="BT109" s="68" t="str">
        <f t="shared" si="80"/>
        <v/>
      </c>
      <c r="BU109" s="68">
        <f t="shared" si="80"/>
        <v>3.8636148224999722</v>
      </c>
      <c r="BV109" s="68">
        <f t="shared" si="80"/>
        <v>4.2829016100000006</v>
      </c>
    </row>
    <row r="110" spans="1:74" x14ac:dyDescent="0.25">
      <c r="A110" s="62">
        <f t="shared" si="14"/>
        <v>42419</v>
      </c>
      <c r="B110" s="328" t="str">
        <f t="shared" si="59"/>
        <v/>
      </c>
      <c r="C110" s="328" t="str">
        <f t="shared" si="59"/>
        <v/>
      </c>
      <c r="D110" s="328" t="str">
        <f t="shared" si="59"/>
        <v/>
      </c>
      <c r="E110" s="65">
        <f t="shared" ref="E110:L119" si="81">IF(AND(E$78="S/A", E43&gt;0), ((1+E43/200)^2-1)*100, IF(AND(E$78="Qtrly", E43&gt;0), ((1+E43/400)^4-1)*100, ""))</f>
        <v>2.3789830624999952</v>
      </c>
      <c r="F110" s="65">
        <f t="shared" si="81"/>
        <v>2.4518474224999753</v>
      </c>
      <c r="G110" s="65">
        <f t="shared" si="81"/>
        <v>2.5632180224999912</v>
      </c>
      <c r="H110" s="65">
        <f t="shared" si="81"/>
        <v>2.6300694225000143</v>
      </c>
      <c r="I110" s="68">
        <f t="shared" si="81"/>
        <v>2.7587690000000054</v>
      </c>
      <c r="J110" s="68" t="str">
        <f t="shared" si="81"/>
        <v/>
      </c>
      <c r="K110" s="68">
        <f t="shared" si="81"/>
        <v>3.0915315599999715</v>
      </c>
      <c r="L110" s="68">
        <f t="shared" si="81"/>
        <v>3.4299170024999937</v>
      </c>
      <c r="M110" s="57"/>
      <c r="N110" s="248"/>
      <c r="O110" s="67">
        <f t="shared" si="17"/>
        <v>42419</v>
      </c>
      <c r="P110" s="263" t="str">
        <f t="shared" ref="P110:AS110" si="82">IF(AND(P$78="S/A", P43&gt;0), ((1+P43/200)^2-1)*100, IF(AND(P$78="Qtrly", P43&gt;0), ((1+P43/400)^4-1)*100, ""))</f>
        <v/>
      </c>
      <c r="Q110" s="68">
        <f t="shared" si="82"/>
        <v>3.3536556899999903</v>
      </c>
      <c r="R110" s="68">
        <f t="shared" si="82"/>
        <v>3.1331647024999798</v>
      </c>
      <c r="S110" s="68">
        <f t="shared" si="82"/>
        <v>3.1819166224999806</v>
      </c>
      <c r="T110" s="68">
        <f t="shared" si="82"/>
        <v>3.5621699025000009</v>
      </c>
      <c r="U110" s="68">
        <f t="shared" si="82"/>
        <v>3.8819600625000117</v>
      </c>
      <c r="V110" s="68">
        <f t="shared" si="82"/>
        <v>4.1879525625000191</v>
      </c>
      <c r="W110" s="68">
        <f t="shared" si="82"/>
        <v>3.3821232899999831</v>
      </c>
      <c r="X110" s="68">
        <f t="shared" si="82"/>
        <v>3.4299170024999937</v>
      </c>
      <c r="Y110" s="68">
        <f t="shared" si="82"/>
        <v>4.0532604225000046</v>
      </c>
      <c r="Z110" s="68">
        <f t="shared" si="82"/>
        <v>4.2512471224999793</v>
      </c>
      <c r="AA110" s="68" t="str">
        <f t="shared" si="82"/>
        <v/>
      </c>
      <c r="AB110" s="68">
        <f t="shared" si="82"/>
        <v>4.8494081599999905</v>
      </c>
      <c r="AC110" s="263" t="str">
        <f t="shared" si="82"/>
        <v/>
      </c>
      <c r="AD110" s="68">
        <f t="shared" si="82"/>
        <v>3.3811065224999881</v>
      </c>
      <c r="AE110" s="68">
        <f t="shared" si="82"/>
        <v>3.8289671224999822</v>
      </c>
      <c r="AF110" s="68">
        <f t="shared" si="82"/>
        <v>4.1940770025000074</v>
      </c>
      <c r="AG110" s="68">
        <f t="shared" si="82"/>
        <v>4.9210976100000137</v>
      </c>
      <c r="AH110" s="263" t="str">
        <f t="shared" si="82"/>
        <v/>
      </c>
      <c r="AI110" s="263" t="str">
        <f t="shared" si="82"/>
        <v/>
      </c>
      <c r="AJ110" s="68">
        <f t="shared" si="82"/>
        <v>4.0318401599999998</v>
      </c>
      <c r="AK110" s="68">
        <f t="shared" si="82"/>
        <v>4.246142009999998</v>
      </c>
      <c r="AL110" s="263" t="str">
        <f t="shared" si="82"/>
        <v/>
      </c>
      <c r="AM110" s="68">
        <f t="shared" si="82"/>
        <v>3.6079694399999696</v>
      </c>
      <c r="AN110" s="68">
        <f t="shared" si="82"/>
        <v>3.8452712025000002</v>
      </c>
      <c r="AO110" s="68">
        <f t="shared" si="82"/>
        <v>4.0274352849771322</v>
      </c>
      <c r="AP110" s="68">
        <f t="shared" si="82"/>
        <v>4.4228515625000187</v>
      </c>
      <c r="AQ110" s="68">
        <f t="shared" si="82"/>
        <v>4.6375357190345801</v>
      </c>
      <c r="AR110" s="263" t="str">
        <f t="shared" si="82"/>
        <v/>
      </c>
      <c r="AS110" s="263" t="str">
        <f t="shared" si="82"/>
        <v/>
      </c>
      <c r="AT110" s="68">
        <f t="shared" ref="AT110:BV110" si="83">IF(AND(AT$78="S/A", AT43&gt;0), ((1+AT43/200)^2-1)*100, IF(AND(AT$78="Qtrly", AT43&gt;0), ((1+AT43/400)^4-1)*100, ""))</f>
        <v>3.0316352025000048</v>
      </c>
      <c r="AU110" s="68">
        <f t="shared" si="83"/>
        <v>3.235760249999986</v>
      </c>
      <c r="AV110" s="68">
        <f t="shared" si="83"/>
        <v>3.3434896399999969</v>
      </c>
      <c r="AW110" s="68">
        <f t="shared" si="83"/>
        <v>3.4461897224999927</v>
      </c>
      <c r="AX110" s="68">
        <f t="shared" si="83"/>
        <v>3.5204502499999846</v>
      </c>
      <c r="AY110" s="68">
        <f t="shared" si="83"/>
        <v>3.9237524900000098</v>
      </c>
      <c r="AZ110" s="68">
        <f t="shared" si="83"/>
        <v>4.0083824024999881</v>
      </c>
      <c r="BA110" s="68">
        <f t="shared" si="83"/>
        <v>4.733732602500007</v>
      </c>
      <c r="BB110" s="263" t="str">
        <f t="shared" si="83"/>
        <v/>
      </c>
      <c r="BC110" s="263" t="str">
        <f t="shared" si="83"/>
        <v/>
      </c>
      <c r="BD110" s="263" t="str">
        <f t="shared" si="83"/>
        <v/>
      </c>
      <c r="BE110" s="68">
        <f t="shared" si="83"/>
        <v>3.1108239225000167</v>
      </c>
      <c r="BF110" s="68">
        <f t="shared" si="83"/>
        <v>3.6049158224999989</v>
      </c>
      <c r="BG110" s="68">
        <f t="shared" si="83"/>
        <v>4.2032639999999954</v>
      </c>
      <c r="BH110" s="68">
        <f t="shared" si="83"/>
        <v>4.3285379663163592</v>
      </c>
      <c r="BI110" s="263" t="str">
        <f t="shared" si="83"/>
        <v/>
      </c>
      <c r="BJ110" s="263" t="str">
        <f t="shared" si="83"/>
        <v/>
      </c>
      <c r="BK110" s="68">
        <f t="shared" si="83"/>
        <v>3.0356954225000177</v>
      </c>
      <c r="BL110" s="68">
        <f t="shared" si="83"/>
        <v>3.3973754025000025</v>
      </c>
      <c r="BM110" s="68">
        <f t="shared" si="83"/>
        <v>3.7821000224999901</v>
      </c>
      <c r="BN110" s="68">
        <f t="shared" si="83"/>
        <v>4.1532508025000192</v>
      </c>
      <c r="BO110" s="68">
        <f t="shared" si="83"/>
        <v>4.33294592250002</v>
      </c>
      <c r="BP110" s="68" t="str">
        <f t="shared" si="83"/>
        <v/>
      </c>
      <c r="BQ110" s="68">
        <f t="shared" si="83"/>
        <v>4.8883222499999768</v>
      </c>
      <c r="BR110" s="263" t="str">
        <f t="shared" si="83"/>
        <v/>
      </c>
      <c r="BS110" s="68">
        <f t="shared" si="83"/>
        <v>3.534695039999991</v>
      </c>
      <c r="BT110" s="68" t="str">
        <f t="shared" si="83"/>
        <v/>
      </c>
      <c r="BU110" s="68">
        <f t="shared" si="83"/>
        <v>3.842214090000029</v>
      </c>
      <c r="BV110" s="68">
        <f t="shared" si="83"/>
        <v>4.2594155625000019</v>
      </c>
    </row>
    <row r="111" spans="1:74" x14ac:dyDescent="0.25">
      <c r="A111" s="62">
        <f t="shared" si="14"/>
        <v>42422</v>
      </c>
      <c r="B111" s="328" t="str">
        <f t="shared" si="59"/>
        <v/>
      </c>
      <c r="C111" s="328" t="str">
        <f t="shared" si="59"/>
        <v/>
      </c>
      <c r="D111" s="328" t="str">
        <f t="shared" si="59"/>
        <v/>
      </c>
      <c r="E111" s="65">
        <f t="shared" si="81"/>
        <v>2.3850541024999838</v>
      </c>
      <c r="F111" s="65">
        <f t="shared" si="81"/>
        <v>2.4609572899999987</v>
      </c>
      <c r="G111" s="65">
        <f t="shared" si="81"/>
        <v>2.5723328400000023</v>
      </c>
      <c r="H111" s="65">
        <f t="shared" si="81"/>
        <v>2.6503317225000211</v>
      </c>
      <c r="I111" s="68">
        <f t="shared" si="81"/>
        <v>2.7851268900000115</v>
      </c>
      <c r="J111" s="68" t="str">
        <f t="shared" si="81"/>
        <v/>
      </c>
      <c r="K111" s="68">
        <f t="shared" si="81"/>
        <v>3.1219940099999954</v>
      </c>
      <c r="L111" s="68">
        <f t="shared" si="81"/>
        <v>3.4594122499999935</v>
      </c>
      <c r="M111" s="57"/>
      <c r="N111" s="248"/>
      <c r="O111" s="67">
        <f t="shared" si="17"/>
        <v>42422</v>
      </c>
      <c r="P111" s="263" t="str">
        <f t="shared" ref="P111:AS111" si="84">IF(AND(P$78="S/A", P44&gt;0), ((1+P44/200)^2-1)*100, IF(AND(P$78="Qtrly", P44&gt;0), ((1+P44/400)^4-1)*100, ""))</f>
        <v/>
      </c>
      <c r="Q111" s="68">
        <f t="shared" si="84"/>
        <v>3.3597555599999884</v>
      </c>
      <c r="R111" s="68">
        <f t="shared" si="84"/>
        <v>3.1423048099999962</v>
      </c>
      <c r="S111" s="68">
        <f t="shared" si="84"/>
        <v>3.235760249999986</v>
      </c>
      <c r="T111" s="68">
        <f t="shared" si="84"/>
        <v>3.6059336900000183</v>
      </c>
      <c r="U111" s="68">
        <f t="shared" si="84"/>
        <v>3.9563768100000063</v>
      </c>
      <c r="V111" s="68">
        <f t="shared" si="84"/>
        <v>4.210409722499997</v>
      </c>
      <c r="W111" s="68">
        <f t="shared" si="84"/>
        <v>3.3912744225000013</v>
      </c>
      <c r="X111" s="68">
        <f t="shared" si="84"/>
        <v>3.4451726399999938</v>
      </c>
      <c r="Y111" s="68">
        <f t="shared" si="84"/>
        <v>4.0961075625000065</v>
      </c>
      <c r="Z111" s="68">
        <f t="shared" si="84"/>
        <v>4.2880076224999897</v>
      </c>
      <c r="AA111" s="68" t="str">
        <f t="shared" si="84"/>
        <v/>
      </c>
      <c r="AB111" s="68">
        <f t="shared" si="84"/>
        <v>4.8698883599999965</v>
      </c>
      <c r="AC111" s="263" t="str">
        <f t="shared" si="84"/>
        <v/>
      </c>
      <c r="AD111" s="68">
        <f t="shared" si="84"/>
        <v>3.3811065224999881</v>
      </c>
      <c r="AE111" s="68">
        <f t="shared" si="84"/>
        <v>3.8452712025000002</v>
      </c>
      <c r="AF111" s="68">
        <f t="shared" si="84"/>
        <v>4.2155139600000169</v>
      </c>
      <c r="AG111" s="68">
        <f t="shared" si="84"/>
        <v>4.9405604024999938</v>
      </c>
      <c r="AH111" s="263" t="str">
        <f t="shared" si="84"/>
        <v/>
      </c>
      <c r="AI111" s="263" t="str">
        <f t="shared" si="84"/>
        <v/>
      </c>
      <c r="AJ111" s="68">
        <f t="shared" si="84"/>
        <v>4.012461822500013</v>
      </c>
      <c r="AK111" s="68">
        <f t="shared" si="84"/>
        <v>4.2818804224999951</v>
      </c>
      <c r="AL111" s="263" t="str">
        <f t="shared" si="84"/>
        <v/>
      </c>
      <c r="AM111" s="68">
        <f t="shared" si="84"/>
        <v>3.6130589025000104</v>
      </c>
      <c r="AN111" s="68">
        <f t="shared" si="84"/>
        <v>3.8666722499999917</v>
      </c>
      <c r="AO111" s="68">
        <f t="shared" si="84"/>
        <v>4.0562798572056025</v>
      </c>
      <c r="AP111" s="68">
        <f t="shared" si="84"/>
        <v>4.4443120400000202</v>
      </c>
      <c r="AQ111" s="68">
        <f t="shared" si="84"/>
        <v>4.6613331731993224</v>
      </c>
      <c r="AR111" s="263" t="str">
        <f t="shared" si="84"/>
        <v/>
      </c>
      <c r="AS111" s="263" t="str">
        <f t="shared" si="84"/>
        <v/>
      </c>
      <c r="AT111" s="68">
        <f t="shared" ref="AT111:BV111" si="85">IF(AND(AT$78="S/A", AT44&gt;0), ((1+AT44/200)^2-1)*100, IF(AND(AT$78="Qtrly", AT44&gt;0), ((1+AT44/400)^4-1)*100, ""))</f>
        <v>3.0377255624999933</v>
      </c>
      <c r="AU111" s="68">
        <f t="shared" si="85"/>
        <v>3.2591307224999921</v>
      </c>
      <c r="AV111" s="68">
        <f t="shared" si="85"/>
        <v>3.4278830025000095</v>
      </c>
      <c r="AW111" s="68">
        <f t="shared" si="85"/>
        <v>3.4746700625000182</v>
      </c>
      <c r="AX111" s="68">
        <f t="shared" si="85"/>
        <v>3.5519936025000254</v>
      </c>
      <c r="AY111" s="68">
        <f t="shared" si="85"/>
        <v>3.9584160000000201</v>
      </c>
      <c r="AZ111" s="68">
        <f t="shared" si="85"/>
        <v>4.0379600099999857</v>
      </c>
      <c r="BA111" s="68">
        <f t="shared" si="85"/>
        <v>4.775696000000007</v>
      </c>
      <c r="BB111" s="263" t="str">
        <f t="shared" si="85"/>
        <v/>
      </c>
      <c r="BC111" s="263" t="str">
        <f t="shared" si="85"/>
        <v/>
      </c>
      <c r="BD111" s="263" t="str">
        <f t="shared" si="85"/>
        <v/>
      </c>
      <c r="BE111" s="68">
        <f t="shared" si="85"/>
        <v>2.9727710025000187</v>
      </c>
      <c r="BF111" s="68">
        <f t="shared" si="85"/>
        <v>3.6405441600000144</v>
      </c>
      <c r="BG111" s="68">
        <f t="shared" si="85"/>
        <v>4.2451210024999853</v>
      </c>
      <c r="BH111" s="68">
        <f t="shared" si="85"/>
        <v>4.3636403045570704</v>
      </c>
      <c r="BI111" s="263" t="str">
        <f t="shared" si="85"/>
        <v/>
      </c>
      <c r="BJ111" s="263" t="str">
        <f t="shared" si="85"/>
        <v/>
      </c>
      <c r="BK111" s="68">
        <f t="shared" si="85"/>
        <v>3.4858598399999829</v>
      </c>
      <c r="BL111" s="68">
        <f t="shared" si="85"/>
        <v>3.3983922500000041</v>
      </c>
      <c r="BM111" s="68">
        <f t="shared" si="85"/>
        <v>3.8850177599999869</v>
      </c>
      <c r="BN111" s="68">
        <f t="shared" si="85"/>
        <v>4.2522681599999945</v>
      </c>
      <c r="BO111" s="68">
        <f t="shared" si="85"/>
        <v>4.4443120400000202</v>
      </c>
      <c r="BP111" s="68" t="str">
        <f t="shared" si="85"/>
        <v/>
      </c>
      <c r="BQ111" s="68">
        <f t="shared" si="85"/>
        <v>4.968221159999997</v>
      </c>
      <c r="BR111" s="263" t="str">
        <f t="shared" si="85"/>
        <v/>
      </c>
      <c r="BS111" s="68">
        <f t="shared" si="85"/>
        <v>3.5469056399999754</v>
      </c>
      <c r="BT111" s="68" t="str">
        <f t="shared" si="85"/>
        <v/>
      </c>
      <c r="BU111" s="68">
        <f t="shared" si="85"/>
        <v>3.8799216224999933</v>
      </c>
      <c r="BV111" s="68">
        <f t="shared" si="85"/>
        <v>4.3033264099999968</v>
      </c>
    </row>
    <row r="112" spans="1:74" x14ac:dyDescent="0.25">
      <c r="A112" s="62">
        <f t="shared" ref="A112:A137" si="86">A45</f>
        <v>42423</v>
      </c>
      <c r="B112" s="328" t="str">
        <f t="shared" si="59"/>
        <v/>
      </c>
      <c r="C112" s="328" t="str">
        <f t="shared" si="59"/>
        <v/>
      </c>
      <c r="D112" s="328" t="str">
        <f t="shared" si="59"/>
        <v/>
      </c>
      <c r="E112" s="65">
        <f t="shared" si="81"/>
        <v>2.3435722499999923</v>
      </c>
      <c r="F112" s="65">
        <f t="shared" si="81"/>
        <v>2.4214841225000061</v>
      </c>
      <c r="G112" s="65">
        <f t="shared" si="81"/>
        <v>2.536888602499987</v>
      </c>
      <c r="H112" s="65">
        <f t="shared" si="81"/>
        <v>2.6098091224999731</v>
      </c>
      <c r="I112" s="68">
        <f t="shared" si="81"/>
        <v>2.7466049600000098</v>
      </c>
      <c r="J112" s="68" t="str">
        <f t="shared" si="81"/>
        <v/>
      </c>
      <c r="K112" s="68">
        <f t="shared" si="81"/>
        <v>3.0752867600000178</v>
      </c>
      <c r="L112" s="68">
        <f t="shared" si="81"/>
        <v>3.4136455625000117</v>
      </c>
      <c r="M112" s="57"/>
      <c r="N112" s="248"/>
      <c r="O112" s="67">
        <f t="shared" ref="O112:O137" si="87">A45</f>
        <v>42423</v>
      </c>
      <c r="P112" s="263" t="str">
        <f t="shared" ref="P112:AS112" si="88">IF(AND(P$78="S/A", P45&gt;0), ((1+P45/200)^2-1)*100, IF(AND(P$78="Qtrly", P45&gt;0), ((1+P45/400)^4-1)*100, ""))</f>
        <v/>
      </c>
      <c r="Q112" s="68">
        <f t="shared" si="88"/>
        <v>3.3394233599999712</v>
      </c>
      <c r="R112" s="68">
        <f t="shared" si="88"/>
        <v>3.1341802499999849</v>
      </c>
      <c r="S112" s="68">
        <f t="shared" si="88"/>
        <v>3.1961381024999902</v>
      </c>
      <c r="T112" s="68">
        <f t="shared" si="88"/>
        <v>3.5815062499999772</v>
      </c>
      <c r="U112" s="68">
        <f t="shared" si="88"/>
        <v>3.9319080900000136</v>
      </c>
      <c r="V112" s="68">
        <f t="shared" si="88"/>
        <v>4.2247019024999943</v>
      </c>
      <c r="W112" s="68">
        <f t="shared" si="88"/>
        <v>3.3933080625000223</v>
      </c>
      <c r="X112" s="68">
        <f t="shared" si="88"/>
        <v>3.4360191224999781</v>
      </c>
      <c r="Y112" s="68">
        <f t="shared" si="88"/>
        <v>4.0573407224999913</v>
      </c>
      <c r="Z112" s="68">
        <f t="shared" si="88"/>
        <v>4.2522681599999945</v>
      </c>
      <c r="AA112" s="68" t="str">
        <f t="shared" si="88"/>
        <v/>
      </c>
      <c r="AB112" s="68">
        <f t="shared" si="88"/>
        <v>4.8279061024999903</v>
      </c>
      <c r="AC112" s="263" t="str">
        <f t="shared" si="88"/>
        <v/>
      </c>
      <c r="AD112" s="68">
        <f t="shared" si="88"/>
        <v>3.3678889999999795</v>
      </c>
      <c r="AE112" s="68">
        <f t="shared" si="88"/>
        <v>3.8075699600000235</v>
      </c>
      <c r="AF112" s="68">
        <f t="shared" si="88"/>
        <v>4.1808076100000147</v>
      </c>
      <c r="AG112" s="68">
        <f t="shared" si="88"/>
        <v>4.9006124100000159</v>
      </c>
      <c r="AH112" s="263" t="str">
        <f t="shared" si="88"/>
        <v/>
      </c>
      <c r="AI112" s="263" t="str">
        <f t="shared" si="88"/>
        <v/>
      </c>
      <c r="AJ112" s="68">
        <f t="shared" si="88"/>
        <v>3.9737105625000213</v>
      </c>
      <c r="AK112" s="68">
        <f t="shared" si="88"/>
        <v>4.2440999999999729</v>
      </c>
      <c r="AL112" s="263" t="str">
        <f t="shared" si="88"/>
        <v/>
      </c>
      <c r="AM112" s="68">
        <f t="shared" si="88"/>
        <v>3.5886306224999887</v>
      </c>
      <c r="AN112" s="68">
        <f t="shared" si="88"/>
        <v>3.8289671224999822</v>
      </c>
      <c r="AO112" s="68">
        <f t="shared" si="88"/>
        <v>4.0191950801960363</v>
      </c>
      <c r="AP112" s="68">
        <f t="shared" si="88"/>
        <v>4.4075240000000182</v>
      </c>
      <c r="AQ112" s="68">
        <f t="shared" si="88"/>
        <v>4.6189144554389383</v>
      </c>
      <c r="AR112" s="263" t="str">
        <f t="shared" si="88"/>
        <v/>
      </c>
      <c r="AS112" s="263" t="str">
        <f t="shared" si="88"/>
        <v/>
      </c>
      <c r="AT112" s="68">
        <f t="shared" ref="AT112:BV112" si="89">IF(AND(AT$78="S/A", AT45&gt;0), ((1+AT45/200)^2-1)*100, IF(AND(AT$78="Qtrly", AT45&gt;0), ((1+AT45/400)^4-1)*100, ""))</f>
        <v>3.0214850025000128</v>
      </c>
      <c r="AU112" s="68">
        <f t="shared" si="89"/>
        <v>3.2753900025000116</v>
      </c>
      <c r="AV112" s="68">
        <f t="shared" si="89"/>
        <v>3.3546723224999964</v>
      </c>
      <c r="AW112" s="68">
        <f t="shared" si="89"/>
        <v>3.4472068100000142</v>
      </c>
      <c r="AX112" s="68">
        <f t="shared" si="89"/>
        <v>3.5235026225000077</v>
      </c>
      <c r="AY112" s="68">
        <f t="shared" si="89"/>
        <v>3.9329275624999882</v>
      </c>
      <c r="AZ112" s="68">
        <f t="shared" si="89"/>
        <v>4.0134816900000203</v>
      </c>
      <c r="BA112" s="68">
        <f t="shared" si="89"/>
        <v>4.7234989024999896</v>
      </c>
      <c r="BB112" s="263" t="str">
        <f t="shared" si="89"/>
        <v/>
      </c>
      <c r="BC112" s="263" t="str">
        <f t="shared" si="89"/>
        <v/>
      </c>
      <c r="BD112" s="263" t="str">
        <f t="shared" si="89"/>
        <v/>
      </c>
      <c r="BE112" s="68">
        <f t="shared" si="89"/>
        <v>2.9626237025000002</v>
      </c>
      <c r="BF112" s="68">
        <f t="shared" si="89"/>
        <v>3.6140768100000109</v>
      </c>
      <c r="BG112" s="68">
        <f t="shared" si="89"/>
        <v>4.2134722500000166</v>
      </c>
      <c r="BH112" s="68">
        <f t="shared" si="89"/>
        <v>4.3471204539285768</v>
      </c>
      <c r="BI112" s="263" t="str">
        <f t="shared" si="89"/>
        <v/>
      </c>
      <c r="BJ112" s="263" t="str">
        <f t="shared" si="89"/>
        <v/>
      </c>
      <c r="BK112" s="68">
        <f t="shared" si="89"/>
        <v>3.0062606400000025</v>
      </c>
      <c r="BL112" s="68">
        <f t="shared" si="89"/>
        <v>3.3699224100000036</v>
      </c>
      <c r="BM112" s="68">
        <f t="shared" si="89"/>
        <v>3.8697297225000149</v>
      </c>
      <c r="BN112" s="68">
        <f t="shared" si="89"/>
        <v>4.246142009999998</v>
      </c>
      <c r="BO112" s="68">
        <f t="shared" si="89"/>
        <v>4.4238734399999702</v>
      </c>
      <c r="BP112" s="68" t="str">
        <f t="shared" si="89"/>
        <v/>
      </c>
      <c r="BQ112" s="68">
        <f t="shared" si="89"/>
        <v>4.9538780900000079</v>
      </c>
      <c r="BR112" s="263" t="str">
        <f t="shared" si="89"/>
        <v/>
      </c>
      <c r="BS112" s="68">
        <f t="shared" si="89"/>
        <v>3.5224851599999996</v>
      </c>
      <c r="BT112" s="68" t="str">
        <f t="shared" si="89"/>
        <v/>
      </c>
      <c r="BU112" s="68">
        <f t="shared" si="89"/>
        <v>3.8442521599999946</v>
      </c>
      <c r="BV112" s="68">
        <f t="shared" si="89"/>
        <v>4.263499902500012</v>
      </c>
    </row>
    <row r="113" spans="1:74" x14ac:dyDescent="0.25">
      <c r="A113" s="62">
        <f t="shared" si="86"/>
        <v>42424</v>
      </c>
      <c r="B113" s="328" t="str">
        <f t="shared" si="59"/>
        <v/>
      </c>
      <c r="C113" s="328" t="str">
        <f t="shared" si="59"/>
        <v/>
      </c>
      <c r="D113" s="328" t="str">
        <f t="shared" si="59"/>
        <v/>
      </c>
      <c r="E113" s="65">
        <f t="shared" si="81"/>
        <v>2.2960302225000007</v>
      </c>
      <c r="F113" s="65">
        <f t="shared" si="81"/>
        <v>2.3779712399999875</v>
      </c>
      <c r="G113" s="65">
        <f t="shared" si="81"/>
        <v>2.5004380624999767</v>
      </c>
      <c r="H113" s="65">
        <f t="shared" si="81"/>
        <v>2.5713200625000043</v>
      </c>
      <c r="I113" s="68">
        <f t="shared" si="81"/>
        <v>2.7091037024999931</v>
      </c>
      <c r="J113" s="68" t="str">
        <f t="shared" si="81"/>
        <v/>
      </c>
      <c r="K113" s="68">
        <f t="shared" si="81"/>
        <v>3.0580280624999956</v>
      </c>
      <c r="L113" s="68">
        <f t="shared" si="81"/>
        <v>3.3739892899999901</v>
      </c>
      <c r="M113" s="57"/>
      <c r="N113" s="248"/>
      <c r="O113" s="67">
        <f t="shared" si="87"/>
        <v>42424</v>
      </c>
      <c r="P113" s="263" t="str">
        <f t="shared" ref="P113:AS113" si="90">IF(AND(P$78="S/A", P46&gt;0), ((1+P46/200)^2-1)*100, IF(AND(P$78="Qtrly", P46&gt;0), ((1+P46/400)^4-1)*100, ""))</f>
        <v/>
      </c>
      <c r="Q113" s="68">
        <f t="shared" si="90"/>
        <v>3.3302745225000097</v>
      </c>
      <c r="R113" s="68">
        <f t="shared" si="90"/>
        <v>3.1209785224999953</v>
      </c>
      <c r="S113" s="68">
        <f t="shared" si="90"/>
        <v>3.2073128100000181</v>
      </c>
      <c r="T113" s="68">
        <f t="shared" si="90"/>
        <v>3.5855772900000193</v>
      </c>
      <c r="U113" s="68">
        <f t="shared" si="90"/>
        <v>3.9105003225000212</v>
      </c>
      <c r="V113" s="68">
        <f t="shared" si="90"/>
        <v>4.1930562500000157</v>
      </c>
      <c r="W113" s="68">
        <f t="shared" si="90"/>
        <v>3.9512789225000011</v>
      </c>
      <c r="X113" s="68">
        <f t="shared" si="90"/>
        <v>3.4329680400000173</v>
      </c>
      <c r="Y113" s="68">
        <f t="shared" si="90"/>
        <v>4.029800249999993</v>
      </c>
      <c r="Z113" s="68">
        <f t="shared" si="90"/>
        <v>4.2267437225000037</v>
      </c>
      <c r="AA113" s="68" t="str">
        <f t="shared" si="90"/>
        <v/>
      </c>
      <c r="AB113" s="68">
        <f t="shared" si="90"/>
        <v>4.8033350225000104</v>
      </c>
      <c r="AC113" s="263" t="str">
        <f t="shared" si="90"/>
        <v/>
      </c>
      <c r="AD113" s="68">
        <f t="shared" si="90"/>
        <v>3.3770395025000122</v>
      </c>
      <c r="AE113" s="68">
        <f t="shared" si="90"/>
        <v>3.7851562499999991</v>
      </c>
      <c r="AF113" s="68">
        <f t="shared" si="90"/>
        <v>4.1542713599999725</v>
      </c>
      <c r="AG113" s="68">
        <f t="shared" si="90"/>
        <v>4.8770569024999988</v>
      </c>
      <c r="AH113" s="263" t="str">
        <f t="shared" si="90"/>
        <v/>
      </c>
      <c r="AI113" s="263" t="str">
        <f t="shared" si="90"/>
        <v/>
      </c>
      <c r="AJ113" s="68">
        <f t="shared" si="90"/>
        <v>4.0002238025000247</v>
      </c>
      <c r="AK113" s="68">
        <f t="shared" si="90"/>
        <v>4.196118522499992</v>
      </c>
      <c r="AL113" s="263" t="str">
        <f t="shared" si="90"/>
        <v/>
      </c>
      <c r="AM113" s="68">
        <f t="shared" si="90"/>
        <v>3.58048850249999</v>
      </c>
      <c r="AN113" s="68">
        <f t="shared" si="90"/>
        <v>3.8126643225000034</v>
      </c>
      <c r="AO113" s="68">
        <f t="shared" si="90"/>
        <v>3.993447595475863</v>
      </c>
      <c r="AP113" s="68">
        <f t="shared" si="90"/>
        <v>4.3809588900000085</v>
      </c>
      <c r="AQ113" s="68">
        <f t="shared" si="90"/>
        <v>4.6096047557122821</v>
      </c>
      <c r="AR113" s="263" t="str">
        <f t="shared" si="90"/>
        <v/>
      </c>
      <c r="AS113" s="263" t="str">
        <f t="shared" si="90"/>
        <v/>
      </c>
      <c r="AT113" s="68">
        <f t="shared" ref="AT113:BV113" si="91">IF(AND(AT$78="S/A", AT46&gt;0), ((1+AT46/200)^2-1)*100, IF(AND(AT$78="Qtrly", AT46&gt;0), ((1+AT46/400)^4-1)*100, ""))</f>
        <v>3.0184400400000033</v>
      </c>
      <c r="AU113" s="68">
        <f t="shared" si="91"/>
        <v>3.2692926225000196</v>
      </c>
      <c r="AV113" s="68">
        <f t="shared" si="91"/>
        <v>3.4034765624999963</v>
      </c>
      <c r="AW113" s="68">
        <f t="shared" si="91"/>
        <v>3.4319510225000016</v>
      </c>
      <c r="AX113" s="68">
        <f t="shared" si="91"/>
        <v>3.5143456399999939</v>
      </c>
      <c r="AY113" s="68">
        <f t="shared" si="91"/>
        <v>3.9084616025000019</v>
      </c>
      <c r="AZ113" s="68">
        <f t="shared" si="91"/>
        <v>4.0134816900000203</v>
      </c>
      <c r="BA113" s="68">
        <f t="shared" si="91"/>
        <v>4.6999632900000199</v>
      </c>
      <c r="BB113" s="263" t="str">
        <f t="shared" si="91"/>
        <v/>
      </c>
      <c r="BC113" s="263" t="str">
        <f t="shared" si="91"/>
        <v/>
      </c>
      <c r="BD113" s="263" t="str">
        <f t="shared" si="91"/>
        <v/>
      </c>
      <c r="BE113" s="68">
        <f t="shared" si="91"/>
        <v>2.9717562500000128</v>
      </c>
      <c r="BF113" s="68">
        <f t="shared" si="91"/>
        <v>3.5916840000000061</v>
      </c>
      <c r="BG113" s="68">
        <f t="shared" si="91"/>
        <v>4.1848904100000084</v>
      </c>
      <c r="BH113" s="68">
        <f t="shared" si="91"/>
        <v>4.3336995194519279</v>
      </c>
      <c r="BI113" s="263" t="str">
        <f t="shared" si="91"/>
        <v/>
      </c>
      <c r="BJ113" s="263" t="str">
        <f t="shared" si="91"/>
        <v/>
      </c>
      <c r="BK113" s="68">
        <f t="shared" si="91"/>
        <v>4.7306624399999997</v>
      </c>
      <c r="BL113" s="68">
        <f t="shared" si="91"/>
        <v>3.350605822500019</v>
      </c>
      <c r="BM113" s="68">
        <f t="shared" si="91"/>
        <v>3.8575001024999889</v>
      </c>
      <c r="BN113" s="68">
        <f t="shared" si="91"/>
        <v>4.2471630225000112</v>
      </c>
      <c r="BO113" s="68">
        <f t="shared" si="91"/>
        <v>4.3881107025000254</v>
      </c>
      <c r="BP113" s="68" t="str">
        <f t="shared" si="91"/>
        <v/>
      </c>
      <c r="BQ113" s="68">
        <f t="shared" si="91"/>
        <v>4.929292250000028</v>
      </c>
      <c r="BR113" s="263" t="str">
        <f t="shared" si="91"/>
        <v/>
      </c>
      <c r="BS113" s="68">
        <f t="shared" si="91"/>
        <v>3.5133282224999896</v>
      </c>
      <c r="BT113" s="68" t="str">
        <f t="shared" si="91"/>
        <v/>
      </c>
      <c r="BU113" s="68">
        <f t="shared" si="91"/>
        <v>3.811645440000011</v>
      </c>
      <c r="BV113" s="68">
        <f t="shared" si="91"/>
        <v>4.2298064899999765</v>
      </c>
    </row>
    <row r="114" spans="1:74" x14ac:dyDescent="0.25">
      <c r="A114" s="62">
        <f t="shared" si="86"/>
        <v>42425</v>
      </c>
      <c r="B114" s="328" t="str">
        <f t="shared" si="59"/>
        <v/>
      </c>
      <c r="C114" s="328" t="str">
        <f t="shared" si="59"/>
        <v/>
      </c>
      <c r="D114" s="328" t="str">
        <f t="shared" si="59"/>
        <v/>
      </c>
      <c r="E114" s="65">
        <f t="shared" si="81"/>
        <v>2.2646787600000051</v>
      </c>
      <c r="F114" s="65">
        <f t="shared" si="81"/>
        <v>2.3395256899999994</v>
      </c>
      <c r="G114" s="65">
        <f t="shared" si="81"/>
        <v>2.4518474224999753</v>
      </c>
      <c r="H114" s="65">
        <f t="shared" si="81"/>
        <v>2.525750250000014</v>
      </c>
      <c r="I114" s="68">
        <f t="shared" si="81"/>
        <v>2.6766757025000087</v>
      </c>
      <c r="J114" s="68" t="str">
        <f t="shared" si="81"/>
        <v/>
      </c>
      <c r="K114" s="68">
        <f t="shared" si="81"/>
        <v>3.0194550225000061</v>
      </c>
      <c r="L114" s="68">
        <f t="shared" si="81"/>
        <v>3.3262085024999832</v>
      </c>
      <c r="M114" s="57"/>
      <c r="N114" s="248"/>
      <c r="O114" s="67">
        <f t="shared" si="87"/>
        <v>42425</v>
      </c>
      <c r="P114" s="263" t="str">
        <f t="shared" ref="P114:AS114" si="92">IF(AND(P$78="S/A", P47&gt;0), ((1+P47/200)^2-1)*100, IF(AND(P$78="Qtrly", P47&gt;0), ((1+P47/400)^4-1)*100, ""))</f>
        <v/>
      </c>
      <c r="Q114" s="68">
        <f t="shared" si="92"/>
        <v>3.3099452225000103</v>
      </c>
      <c r="R114" s="68">
        <f t="shared" si="92"/>
        <v>3.0925469024999819</v>
      </c>
      <c r="S114" s="68">
        <f t="shared" si="92"/>
        <v>3.1362113599999963</v>
      </c>
      <c r="T114" s="68">
        <f t="shared" si="92"/>
        <v>3.5540288224999772</v>
      </c>
      <c r="U114" s="68">
        <f t="shared" si="92"/>
        <v>3.8860370024999868</v>
      </c>
      <c r="V114" s="68">
        <f t="shared" si="92"/>
        <v>4.1634566024999931</v>
      </c>
      <c r="W114" s="68">
        <f t="shared" si="92"/>
        <v>3.5194328024999777</v>
      </c>
      <c r="X114" s="68">
        <f t="shared" si="92"/>
        <v>3.4197472025000009</v>
      </c>
      <c r="Y114" s="68">
        <f t="shared" si="92"/>
        <v>4.004303062499992</v>
      </c>
      <c r="Z114" s="68">
        <f t="shared" si="92"/>
        <v>4.2002016225000105</v>
      </c>
      <c r="AA114" s="68" t="str">
        <f t="shared" si="92"/>
        <v/>
      </c>
      <c r="AB114" s="68">
        <f t="shared" si="92"/>
        <v>4.7767196025000125</v>
      </c>
      <c r="AC114" s="263" t="str">
        <f t="shared" si="92"/>
        <v/>
      </c>
      <c r="AD114" s="68">
        <f t="shared" si="92"/>
        <v>3.3455228100000234</v>
      </c>
      <c r="AE114" s="68">
        <f t="shared" si="92"/>
        <v>3.7586704400000226</v>
      </c>
      <c r="AF114" s="68">
        <f t="shared" si="92"/>
        <v>4.127738489999988</v>
      </c>
      <c r="AG114" s="68">
        <f t="shared" si="92"/>
        <v>4.8524800625000086</v>
      </c>
      <c r="AH114" s="263" t="str">
        <f t="shared" si="92"/>
        <v/>
      </c>
      <c r="AI114" s="263" t="str">
        <f t="shared" si="92"/>
        <v/>
      </c>
      <c r="AJ114" s="68">
        <f t="shared" si="92"/>
        <v>3.9839075624999998</v>
      </c>
      <c r="AK114" s="68">
        <f t="shared" si="92"/>
        <v>4.1695803224999883</v>
      </c>
      <c r="AL114" s="263" t="str">
        <f t="shared" si="92"/>
        <v/>
      </c>
      <c r="AM114" s="68">
        <f t="shared" si="92"/>
        <v>3.5662405625000115</v>
      </c>
      <c r="AN114" s="68">
        <f t="shared" si="92"/>
        <v>3.7831187599999927</v>
      </c>
      <c r="AO114" s="68">
        <f t="shared" si="92"/>
        <v>3.966675282173715</v>
      </c>
      <c r="AP114" s="68">
        <f t="shared" si="92"/>
        <v>4.3554187024999802</v>
      </c>
      <c r="AQ114" s="68">
        <f t="shared" si="92"/>
        <v>4.5858161236860484</v>
      </c>
      <c r="AR114" s="263" t="str">
        <f t="shared" si="92"/>
        <v/>
      </c>
      <c r="AS114" s="263" t="str">
        <f t="shared" si="92"/>
        <v/>
      </c>
      <c r="AT114" s="68">
        <f t="shared" ref="AT114:BV114" si="93">IF(AND(AT$78="S/A", AT47&gt;0), ((1+AT47/200)^2-1)*100, IF(AND(AT$78="Qtrly", AT47&gt;0), ((1+AT47/400)^4-1)*100, ""))</f>
        <v>3.0022009999999932</v>
      </c>
      <c r="AU114" s="68">
        <f t="shared" si="93"/>
        <v>3.2438888099999952</v>
      </c>
      <c r="AV114" s="68">
        <f t="shared" si="93"/>
        <v>3.3750060224999823</v>
      </c>
      <c r="AW114" s="68">
        <f t="shared" si="93"/>
        <v>3.4024596899999926</v>
      </c>
      <c r="AX114" s="68">
        <f t="shared" si="93"/>
        <v>3.4960328900000226</v>
      </c>
      <c r="AY114" s="68">
        <f t="shared" si="93"/>
        <v>3.8819600625000117</v>
      </c>
      <c r="AZ114" s="68">
        <f t="shared" si="93"/>
        <v>3.9563768100000063</v>
      </c>
      <c r="BA114" s="68">
        <f t="shared" si="93"/>
        <v>4.6876848899999768</v>
      </c>
      <c r="BB114" s="263" t="str">
        <f t="shared" si="93"/>
        <v/>
      </c>
      <c r="BC114" s="263" t="str">
        <f t="shared" si="93"/>
        <v/>
      </c>
      <c r="BD114" s="263" t="str">
        <f t="shared" si="93"/>
        <v/>
      </c>
      <c r="BE114" s="68">
        <f t="shared" si="93"/>
        <v>2.9616089999999762</v>
      </c>
      <c r="BF114" s="68">
        <f t="shared" si="93"/>
        <v>3.5611522499999992</v>
      </c>
      <c r="BG114" s="68">
        <f t="shared" si="93"/>
        <v>4.1583536400000121</v>
      </c>
      <c r="BH114" s="68">
        <f t="shared" si="93"/>
        <v>4.3047972885330354</v>
      </c>
      <c r="BI114" s="263" t="str">
        <f t="shared" si="93"/>
        <v/>
      </c>
      <c r="BJ114" s="263" t="str">
        <f t="shared" si="93"/>
        <v/>
      </c>
      <c r="BK114" s="68">
        <f t="shared" si="93"/>
        <v>4.019601000000006</v>
      </c>
      <c r="BL114" s="68">
        <f t="shared" si="93"/>
        <v>3.3516224400000239</v>
      </c>
      <c r="BM114" s="68">
        <f t="shared" si="93"/>
        <v>3.8279481600000276</v>
      </c>
      <c r="BN114" s="68">
        <f t="shared" si="93"/>
        <v>4.2318483599999901</v>
      </c>
      <c r="BO114" s="68">
        <f t="shared" si="93"/>
        <v>4.3605264900000273</v>
      </c>
      <c r="BP114" s="68" t="str">
        <f t="shared" si="93"/>
        <v/>
      </c>
      <c r="BQ114" s="68">
        <f t="shared" si="93"/>
        <v>4.9026608399999727</v>
      </c>
      <c r="BR114" s="263" t="str">
        <f t="shared" si="93"/>
        <v/>
      </c>
      <c r="BS114" s="68">
        <f t="shared" si="93"/>
        <v>3.49705022250002</v>
      </c>
      <c r="BT114" s="68" t="str">
        <f t="shared" si="93"/>
        <v/>
      </c>
      <c r="BU114" s="68">
        <f t="shared" si="93"/>
        <v>3.7933064100000191</v>
      </c>
      <c r="BV114" s="68">
        <f t="shared" si="93"/>
        <v>4.2144931025000165</v>
      </c>
    </row>
    <row r="115" spans="1:74" x14ac:dyDescent="0.25">
      <c r="A115" s="62">
        <f t="shared" si="86"/>
        <v>42426</v>
      </c>
      <c r="B115" s="328" t="str">
        <f t="shared" si="59"/>
        <v/>
      </c>
      <c r="C115" s="328" t="str">
        <f t="shared" si="59"/>
        <v/>
      </c>
      <c r="D115" s="328" t="str">
        <f t="shared" si="59"/>
        <v/>
      </c>
      <c r="E115" s="65">
        <f t="shared" si="81"/>
        <v>2.2646787600000051</v>
      </c>
      <c r="F115" s="65">
        <f t="shared" si="81"/>
        <v>2.3375024399999944</v>
      </c>
      <c r="G115" s="65">
        <f t="shared" si="81"/>
        <v>2.4427379600000076</v>
      </c>
      <c r="H115" s="65">
        <f t="shared" si="81"/>
        <v>2.5166375024999965</v>
      </c>
      <c r="I115" s="68">
        <f t="shared" si="81"/>
        <v>2.6635032900000244</v>
      </c>
      <c r="J115" s="68" t="str">
        <f t="shared" si="81"/>
        <v/>
      </c>
      <c r="K115" s="68">
        <f t="shared" si="81"/>
        <v>3.0042308099999859</v>
      </c>
      <c r="L115" s="68">
        <f t="shared" si="81"/>
        <v>3.3221425625000078</v>
      </c>
      <c r="M115" s="57"/>
      <c r="N115" s="248"/>
      <c r="O115" s="67">
        <f t="shared" si="87"/>
        <v>42426</v>
      </c>
      <c r="P115" s="263" t="str">
        <f t="shared" ref="P115:AS115" si="94">IF(AND(P$78="S/A", P48&gt;0), ((1+P48/200)^2-1)*100, IF(AND(P$78="Qtrly", P48&gt;0), ((1+P48/400)^4-1)*100, ""))</f>
        <v/>
      </c>
      <c r="Q115" s="68">
        <f t="shared" si="94"/>
        <v>3.3272250000000003</v>
      </c>
      <c r="R115" s="68">
        <f t="shared" si="94"/>
        <v>3.0884855625000096</v>
      </c>
      <c r="S115" s="68">
        <f t="shared" si="94"/>
        <v>3.1463672099999895</v>
      </c>
      <c r="T115" s="68">
        <f t="shared" si="94"/>
        <v>3.5428353599999962</v>
      </c>
      <c r="U115" s="68">
        <f t="shared" si="94"/>
        <v>3.8717680624999806</v>
      </c>
      <c r="V115" s="68">
        <f t="shared" si="94"/>
        <v>4.1450865225000078</v>
      </c>
      <c r="W115" s="68">
        <f t="shared" si="94"/>
        <v>3.5143456399999939</v>
      </c>
      <c r="X115" s="68">
        <f t="shared" si="94"/>
        <v>3.4207641600000116</v>
      </c>
      <c r="Y115" s="68">
        <f t="shared" si="94"/>
        <v>3.9971644099999981</v>
      </c>
      <c r="Z115" s="68">
        <f t="shared" si="94"/>
        <v>4.1910147599999892</v>
      </c>
      <c r="AA115" s="68" t="str">
        <f t="shared" si="94"/>
        <v/>
      </c>
      <c r="AB115" s="68">
        <f t="shared" si="94"/>
        <v>4.7552250000000074</v>
      </c>
      <c r="AC115" s="263" t="str">
        <f t="shared" si="94"/>
        <v/>
      </c>
      <c r="AD115" s="68">
        <f t="shared" si="94"/>
        <v>3.3536556899999903</v>
      </c>
      <c r="AE115" s="68">
        <f t="shared" si="94"/>
        <v>3.7545959999999878</v>
      </c>
      <c r="AF115" s="68">
        <f t="shared" si="94"/>
        <v>4.1195752099999705</v>
      </c>
      <c r="AG115" s="68">
        <f t="shared" si="94"/>
        <v>4.8320015625000101</v>
      </c>
      <c r="AH115" s="263" t="str">
        <f t="shared" si="94"/>
        <v/>
      </c>
      <c r="AI115" s="263" t="str">
        <f t="shared" si="94"/>
        <v/>
      </c>
      <c r="AJ115" s="68">
        <f t="shared" si="94"/>
        <v>3.9757499224999826</v>
      </c>
      <c r="AK115" s="68">
        <f t="shared" si="94"/>
        <v>4.1552919224999929</v>
      </c>
      <c r="AL115" s="263" t="str">
        <f t="shared" si="94"/>
        <v/>
      </c>
      <c r="AM115" s="68">
        <f t="shared" si="94"/>
        <v>3.5662405625000115</v>
      </c>
      <c r="AN115" s="68">
        <f t="shared" si="94"/>
        <v>3.7770064100000056</v>
      </c>
      <c r="AO115" s="68">
        <f t="shared" si="94"/>
        <v>3.9594682349605836</v>
      </c>
      <c r="AP115" s="68">
        <f t="shared" si="94"/>
        <v>4.3462250000000147</v>
      </c>
      <c r="AQ115" s="68">
        <f t="shared" si="94"/>
        <v>4.5692699031827821</v>
      </c>
      <c r="AR115" s="263" t="str">
        <f t="shared" si="94"/>
        <v/>
      </c>
      <c r="AS115" s="263" t="str">
        <f t="shared" si="94"/>
        <v/>
      </c>
      <c r="AT115" s="68">
        <f t="shared" ref="AT115:BV115" si="95">IF(AND(AT$78="S/A", AT48&gt;0), ((1+AT48/200)^2-1)*100, IF(AND(AT$78="Qtrly", AT48&gt;0), ((1+AT48/400)^4-1)*100, ""))</f>
        <v>3.0042308099999859</v>
      </c>
      <c r="AU115" s="68">
        <f t="shared" si="95"/>
        <v>3.2398244899999984</v>
      </c>
      <c r="AV115" s="68">
        <f t="shared" si="95"/>
        <v>3.3617888899999837</v>
      </c>
      <c r="AW115" s="68">
        <f t="shared" si="95"/>
        <v>3.3953417224999782</v>
      </c>
      <c r="AX115" s="68">
        <f t="shared" si="95"/>
        <v>3.4868771224999984</v>
      </c>
      <c r="AY115" s="68">
        <f t="shared" si="95"/>
        <v>3.8636148224999722</v>
      </c>
      <c r="AZ115" s="68">
        <f t="shared" si="95"/>
        <v>3.9370055025000017</v>
      </c>
      <c r="BA115" s="68">
        <f t="shared" si="95"/>
        <v>4.6764303225000026</v>
      </c>
      <c r="BB115" s="263" t="str">
        <f t="shared" si="95"/>
        <v/>
      </c>
      <c r="BC115" s="263" t="str">
        <f t="shared" si="95"/>
        <v/>
      </c>
      <c r="BD115" s="263" t="str">
        <f t="shared" si="95"/>
        <v/>
      </c>
      <c r="BE115" s="68">
        <f t="shared" si="95"/>
        <v>2.9798744100000274</v>
      </c>
      <c r="BF115" s="68">
        <f t="shared" si="95"/>
        <v>3.5509760000000057</v>
      </c>
      <c r="BG115" s="68">
        <f t="shared" si="95"/>
        <v>4.1389635225000276</v>
      </c>
      <c r="BH115" s="68">
        <f t="shared" si="95"/>
        <v>4.2862204541224358</v>
      </c>
      <c r="BI115" s="263" t="str">
        <f t="shared" si="95"/>
        <v/>
      </c>
      <c r="BJ115" s="263" t="str">
        <f t="shared" si="95"/>
        <v/>
      </c>
      <c r="BK115" s="68">
        <f t="shared" si="95"/>
        <v>3.0224999999999724</v>
      </c>
      <c r="BL115" s="68">
        <f t="shared" si="95"/>
        <v>3.3495892099999924</v>
      </c>
      <c r="BM115" s="68">
        <f t="shared" si="95"/>
        <v>3.820815562500024</v>
      </c>
      <c r="BN115" s="68">
        <f t="shared" si="95"/>
        <v>4.2042848024999913</v>
      </c>
      <c r="BO115" s="68">
        <f t="shared" si="95"/>
        <v>4.3400960900000118</v>
      </c>
      <c r="BP115" s="68" t="str">
        <f t="shared" si="95"/>
        <v/>
      </c>
      <c r="BQ115" s="68">
        <f t="shared" si="95"/>
        <v>4.880129210000006</v>
      </c>
      <c r="BR115" s="263" t="str">
        <f t="shared" si="95"/>
        <v/>
      </c>
      <c r="BS115" s="68">
        <f t="shared" si="95"/>
        <v>3.4899290000000249</v>
      </c>
      <c r="BT115" s="68" t="str">
        <f t="shared" si="95"/>
        <v/>
      </c>
      <c r="BU115" s="68">
        <f t="shared" si="95"/>
        <v>3.7861750025000251</v>
      </c>
      <c r="BV115" s="68">
        <f t="shared" si="95"/>
        <v>4.1981600625000004</v>
      </c>
    </row>
    <row r="116" spans="1:74" x14ac:dyDescent="0.25">
      <c r="A116" s="62">
        <f t="shared" si="86"/>
        <v>42429</v>
      </c>
      <c r="B116" s="328" t="str">
        <f t="shared" si="59"/>
        <v/>
      </c>
      <c r="C116" s="328" t="str">
        <f t="shared" si="59"/>
        <v/>
      </c>
      <c r="D116" s="328" t="str">
        <f t="shared" si="59"/>
        <v/>
      </c>
      <c r="E116" s="65">
        <f t="shared" si="81"/>
        <v>2.2313099025000227</v>
      </c>
      <c r="F116" s="65">
        <f t="shared" si="81"/>
        <v>2.3081675624999853</v>
      </c>
      <c r="G116" s="65">
        <f t="shared" si="81"/>
        <v>2.4164240100000178</v>
      </c>
      <c r="H116" s="65">
        <f t="shared" si="81"/>
        <v>2.4933512099999833</v>
      </c>
      <c r="I116" s="68">
        <f t="shared" si="81"/>
        <v>2.6422265625000163</v>
      </c>
      <c r="J116" s="68" t="str">
        <f t="shared" si="81"/>
        <v/>
      </c>
      <c r="K116" s="68">
        <f t="shared" si="81"/>
        <v>3.0001712100000244</v>
      </c>
      <c r="L116" s="68">
        <f t="shared" si="81"/>
        <v>3.3099452225000103</v>
      </c>
      <c r="M116" s="57"/>
      <c r="N116" s="248"/>
      <c r="O116" s="67">
        <f t="shared" si="87"/>
        <v>42429</v>
      </c>
      <c r="P116" s="263" t="str">
        <f t="shared" ref="P116:AS116" si="96">IF(AND(P$78="S/A", P49&gt;0), ((1+P49/200)^2-1)*100, IF(AND(P$78="Qtrly", P49&gt;0), ((1+P49/400)^4-1)*100, ""))</f>
        <v/>
      </c>
      <c r="Q116" s="68">
        <f t="shared" si="96"/>
        <v>3.3058796024999948</v>
      </c>
      <c r="R116" s="68">
        <f t="shared" si="96"/>
        <v>3.0600584225000116</v>
      </c>
      <c r="S116" s="68">
        <f t="shared" si="96"/>
        <v>3.1199630399999956</v>
      </c>
      <c r="T116" s="68">
        <f t="shared" si="96"/>
        <v>3.5296075024999984</v>
      </c>
      <c r="U116" s="68">
        <f t="shared" si="96"/>
        <v>3.8595383224999891</v>
      </c>
      <c r="V116" s="68">
        <f t="shared" si="96"/>
        <v>4.1348816224999974</v>
      </c>
      <c r="W116" s="68">
        <f t="shared" si="96"/>
        <v>3.5489408099999897</v>
      </c>
      <c r="X116" s="68">
        <f t="shared" si="96"/>
        <v>3.3933080625000223</v>
      </c>
      <c r="Y116" s="68">
        <f t="shared" si="96"/>
        <v>3.9808484099999708</v>
      </c>
      <c r="Z116" s="68">
        <f t="shared" si="96"/>
        <v>4.1746835599999699</v>
      </c>
      <c r="AA116" s="68" t="str">
        <f t="shared" si="96"/>
        <v/>
      </c>
      <c r="AB116" s="68">
        <f t="shared" si="96"/>
        <v>4.7480606225000166</v>
      </c>
      <c r="AC116" s="263" t="str">
        <f t="shared" si="96"/>
        <v/>
      </c>
      <c r="AD116" s="68">
        <f t="shared" si="96"/>
        <v>3.3353571599999965</v>
      </c>
      <c r="AE116" s="68">
        <f t="shared" si="96"/>
        <v>3.7311695225000108</v>
      </c>
      <c r="AF116" s="68">
        <f t="shared" si="96"/>
        <v>4.1022293024999934</v>
      </c>
      <c r="AG116" s="68">
        <f t="shared" si="96"/>
        <v>4.8248345600000242</v>
      </c>
      <c r="AH116" s="263" t="str">
        <f t="shared" si="96"/>
        <v/>
      </c>
      <c r="AI116" s="263" t="str">
        <f t="shared" si="96"/>
        <v/>
      </c>
      <c r="AJ116" s="68">
        <f t="shared" si="96"/>
        <v>3.965553322500015</v>
      </c>
      <c r="AK116" s="68">
        <f t="shared" si="96"/>
        <v>4.1430455024999979</v>
      </c>
      <c r="AL116" s="263" t="str">
        <f t="shared" si="96"/>
        <v/>
      </c>
      <c r="AM116" s="68">
        <f t="shared" si="96"/>
        <v>3.5428353599999962</v>
      </c>
      <c r="AN116" s="68">
        <f t="shared" si="96"/>
        <v>3.7545959999999878</v>
      </c>
      <c r="AO116" s="68">
        <f t="shared" si="96"/>
        <v>3.9368199544928206</v>
      </c>
      <c r="AP116" s="68">
        <f t="shared" si="96"/>
        <v>4.3298816399999884</v>
      </c>
      <c r="AQ116" s="68">
        <f t="shared" si="96"/>
        <v>4.5599635169709885</v>
      </c>
      <c r="AR116" s="263" t="str">
        <f t="shared" si="96"/>
        <v/>
      </c>
      <c r="AS116" s="263" t="str">
        <f t="shared" si="96"/>
        <v/>
      </c>
      <c r="AT116" s="68">
        <f t="shared" ref="AT116:BV116" si="97">IF(AND(AT$78="S/A", AT49&gt;0), ((1+AT49/200)^2-1)*100, IF(AND(AT$78="Qtrly", AT49&gt;0), ((1+AT49/400)^4-1)*100, ""))</f>
        <v>2.9849484225000111</v>
      </c>
      <c r="AU116" s="68">
        <f t="shared" si="97"/>
        <v>3.2164562024999954</v>
      </c>
      <c r="AV116" s="68">
        <f t="shared" si="97"/>
        <v>3.3617888899999837</v>
      </c>
      <c r="AW116" s="68">
        <f t="shared" si="97"/>
        <v>3.3770395025000122</v>
      </c>
      <c r="AX116" s="68">
        <f t="shared" si="97"/>
        <v>3.4604294024999982</v>
      </c>
      <c r="AY116" s="68">
        <f t="shared" si="97"/>
        <v>3.8697297225000149</v>
      </c>
      <c r="AZ116" s="68">
        <f t="shared" si="97"/>
        <v>3.9308886225000172</v>
      </c>
      <c r="BA116" s="68">
        <f t="shared" si="97"/>
        <v>4.6743841024999844</v>
      </c>
      <c r="BB116" s="263" t="str">
        <f t="shared" si="97"/>
        <v/>
      </c>
      <c r="BC116" s="263" t="str">
        <f t="shared" si="97"/>
        <v/>
      </c>
      <c r="BD116" s="263" t="str">
        <f t="shared" si="97"/>
        <v/>
      </c>
      <c r="BE116" s="68">
        <f t="shared" si="97"/>
        <v>2.9605943024999748</v>
      </c>
      <c r="BF116" s="68">
        <f t="shared" si="97"/>
        <v>3.5357125625000041</v>
      </c>
      <c r="BG116" s="68">
        <f t="shared" si="97"/>
        <v>4.1318202500000067</v>
      </c>
      <c r="BH116" s="68">
        <f t="shared" si="97"/>
        <v>4.2986047346567746</v>
      </c>
      <c r="BI116" s="263" t="str">
        <f t="shared" si="97"/>
        <v/>
      </c>
      <c r="BJ116" s="263" t="str">
        <f t="shared" si="97"/>
        <v/>
      </c>
      <c r="BK116" s="68">
        <f t="shared" si="97"/>
        <v>3.0062606400000025</v>
      </c>
      <c r="BL116" s="68">
        <f t="shared" si="97"/>
        <v>3.3262085024999832</v>
      </c>
      <c r="BM116" s="68">
        <f t="shared" si="97"/>
        <v>3.8126643225000034</v>
      </c>
      <c r="BN116" s="68">
        <f t="shared" si="97"/>
        <v>4.2022432024999778</v>
      </c>
      <c r="BO116" s="68">
        <f t="shared" si="97"/>
        <v>4.3441820099999973</v>
      </c>
      <c r="BP116" s="68" t="str">
        <f t="shared" si="97"/>
        <v/>
      </c>
      <c r="BQ116" s="68">
        <f t="shared" si="97"/>
        <v>4.8760328099999972</v>
      </c>
      <c r="BR116" s="263" t="str">
        <f t="shared" si="97"/>
        <v/>
      </c>
      <c r="BS116" s="68">
        <f t="shared" si="97"/>
        <v>3.4421214225000218</v>
      </c>
      <c r="BT116" s="68" t="str">
        <f t="shared" si="97"/>
        <v/>
      </c>
      <c r="BU116" s="68">
        <f t="shared" si="97"/>
        <v>3.7668195599999788</v>
      </c>
      <c r="BV116" s="68">
        <f t="shared" si="97"/>
        <v>4.1879525625000191</v>
      </c>
    </row>
    <row r="117" spans="1:74" x14ac:dyDescent="0.25">
      <c r="A117" s="62">
        <f t="shared" si="86"/>
        <v>42430</v>
      </c>
      <c r="B117" s="328" t="str">
        <f t="shared" si="59"/>
        <v/>
      </c>
      <c r="C117" s="328" t="str">
        <f t="shared" si="59"/>
        <v/>
      </c>
      <c r="D117" s="328" t="str">
        <f t="shared" si="59"/>
        <v/>
      </c>
      <c r="E117" s="65">
        <f t="shared" si="81"/>
        <v>2.2626562499999947</v>
      </c>
      <c r="F117" s="65">
        <f t="shared" si="81"/>
        <v>2.3294096399999908</v>
      </c>
      <c r="G117" s="65">
        <f t="shared" si="81"/>
        <v>2.4366652100000108</v>
      </c>
      <c r="H117" s="65">
        <f t="shared" si="81"/>
        <v>2.5227126224999896</v>
      </c>
      <c r="I117" s="68">
        <f t="shared" si="81"/>
        <v>2.6837688900000156</v>
      </c>
      <c r="J117" s="68" t="str">
        <f t="shared" si="81"/>
        <v/>
      </c>
      <c r="K117" s="68">
        <f t="shared" si="81"/>
        <v>3.0509219599999859</v>
      </c>
      <c r="L117" s="68">
        <f t="shared" si="81"/>
        <v>3.3597555599999884</v>
      </c>
      <c r="M117" s="57"/>
      <c r="N117" s="248"/>
      <c r="O117" s="67">
        <f t="shared" si="87"/>
        <v>42430</v>
      </c>
      <c r="P117" s="263" t="str">
        <f t="shared" ref="P117:AS117" si="98">IF(AND(P$78="S/A", P50&gt;0), ((1+P50/200)^2-1)*100, IF(AND(P$78="Qtrly", P50&gt;0), ((1+P50/400)^4-1)*100, ""))</f>
        <v/>
      </c>
      <c r="Q117" s="68">
        <f t="shared" si="98"/>
        <v>3.2936832224999879</v>
      </c>
      <c r="R117" s="68">
        <f t="shared" si="98"/>
        <v>3.0854396099999848</v>
      </c>
      <c r="S117" s="68">
        <f t="shared" si="98"/>
        <v>3.1463672099999895</v>
      </c>
      <c r="T117" s="68">
        <f t="shared" si="98"/>
        <v>3.5570816899999969</v>
      </c>
      <c r="U117" s="68">
        <f t="shared" si="98"/>
        <v>3.9339470399999854</v>
      </c>
      <c r="V117" s="68">
        <f t="shared" si="98"/>
        <v>4.1644772099999949</v>
      </c>
      <c r="W117" s="68">
        <f t="shared" si="98"/>
        <v>3.5957552399999981</v>
      </c>
      <c r="X117" s="68">
        <f t="shared" si="98"/>
        <v>3.4604294024999982</v>
      </c>
      <c r="Y117" s="68">
        <f t="shared" si="98"/>
        <v>4.0114419600000062</v>
      </c>
      <c r="Z117" s="68">
        <f t="shared" si="98"/>
        <v>4.2053056100000097</v>
      </c>
      <c r="AA117" s="68" t="str">
        <f t="shared" si="98"/>
        <v/>
      </c>
      <c r="AB117" s="68">
        <f t="shared" si="98"/>
        <v>4.8115250625000217</v>
      </c>
      <c r="AC117" s="263" t="str">
        <f t="shared" si="98"/>
        <v/>
      </c>
      <c r="AD117" s="68">
        <f t="shared" si="98"/>
        <v>3.3445062225000211</v>
      </c>
      <c r="AE117" s="68">
        <f t="shared" si="98"/>
        <v>3.7586704400000226</v>
      </c>
      <c r="AF117" s="68">
        <f t="shared" si="98"/>
        <v>4.1338611599999853</v>
      </c>
      <c r="AG117" s="68">
        <f t="shared" si="98"/>
        <v>4.8606720224999789</v>
      </c>
      <c r="AH117" s="263" t="str">
        <f t="shared" si="98"/>
        <v/>
      </c>
      <c r="AI117" s="263" t="str">
        <f t="shared" si="98"/>
        <v/>
      </c>
      <c r="AJ117" s="68">
        <f t="shared" si="98"/>
        <v>3.9737105625000213</v>
      </c>
      <c r="AK117" s="68">
        <f t="shared" si="98"/>
        <v>4.1757042224999763</v>
      </c>
      <c r="AL117" s="263" t="str">
        <f t="shared" si="98"/>
        <v/>
      </c>
      <c r="AM117" s="68">
        <f t="shared" si="98"/>
        <v>3.5550464399999981</v>
      </c>
      <c r="AN117" s="68">
        <f t="shared" si="98"/>
        <v>3.7861750025000251</v>
      </c>
      <c r="AO117" s="68">
        <f t="shared" si="98"/>
        <v>3.985209409967827</v>
      </c>
      <c r="AP117" s="68">
        <f t="shared" si="98"/>
        <v>4.3605264900000273</v>
      </c>
      <c r="AQ117" s="68">
        <f t="shared" si="98"/>
        <v>4.5940899702517912</v>
      </c>
      <c r="AR117" s="263" t="str">
        <f t="shared" si="98"/>
        <v/>
      </c>
      <c r="AS117" s="263" t="str">
        <f t="shared" si="98"/>
        <v/>
      </c>
      <c r="AT117" s="68">
        <f t="shared" ref="AT117:BV117" si="99">IF(AND(AT$78="S/A", AT50&gt;0), ((1+AT50/200)^2-1)*100, IF(AND(AT$78="Qtrly", AT50&gt;0), ((1+AT50/400)^4-1)*100, ""))</f>
        <v>2.9981414399999906</v>
      </c>
      <c r="AU117" s="68">
        <f t="shared" si="99"/>
        <v>3.2530338224999955</v>
      </c>
      <c r="AV117" s="68">
        <f t="shared" si="99"/>
        <v>3.3689057024999913</v>
      </c>
      <c r="AW117" s="68">
        <f t="shared" si="99"/>
        <v>3.4238150625000019</v>
      </c>
      <c r="AX117" s="68">
        <f t="shared" si="99"/>
        <v>3.5408002499999869</v>
      </c>
      <c r="AY117" s="68">
        <f t="shared" si="99"/>
        <v>3.9033648900000051</v>
      </c>
      <c r="AZ117" s="68">
        <f t="shared" si="99"/>
        <v>4.005322889999996</v>
      </c>
      <c r="BA117" s="68">
        <f t="shared" si="99"/>
        <v>4.7122424100000115</v>
      </c>
      <c r="BB117" s="263" t="str">
        <f t="shared" si="99"/>
        <v/>
      </c>
      <c r="BC117" s="263" t="str">
        <f t="shared" si="99"/>
        <v/>
      </c>
      <c r="BD117" s="263" t="str">
        <f t="shared" si="99"/>
        <v/>
      </c>
      <c r="BE117" s="68">
        <f t="shared" si="99"/>
        <v>3.1260560099999779</v>
      </c>
      <c r="BF117" s="68">
        <f t="shared" si="99"/>
        <v>3.5652228900000082</v>
      </c>
      <c r="BG117" s="68">
        <f t="shared" si="99"/>
        <v>4.1665184400000221</v>
      </c>
      <c r="BH117" s="68">
        <f t="shared" si="99"/>
        <v>4.3347318530611911</v>
      </c>
      <c r="BI117" s="263" t="str">
        <f t="shared" si="99"/>
        <v/>
      </c>
      <c r="BJ117" s="263" t="str">
        <f t="shared" si="99"/>
        <v/>
      </c>
      <c r="BK117" s="68">
        <f t="shared" si="99"/>
        <v>6.9673062499999716</v>
      </c>
      <c r="BL117" s="68">
        <f t="shared" si="99"/>
        <v>3.3475559999999849</v>
      </c>
      <c r="BM117" s="68">
        <f t="shared" si="99"/>
        <v>3.8442521599999946</v>
      </c>
      <c r="BN117" s="68">
        <f t="shared" si="99"/>
        <v>4.2369531224999868</v>
      </c>
      <c r="BO117" s="68">
        <f t="shared" si="99"/>
        <v>4.3799372225000077</v>
      </c>
      <c r="BP117" s="68" t="str">
        <f t="shared" si="99"/>
        <v/>
      </c>
      <c r="BQ117" s="68">
        <f t="shared" si="99"/>
        <v>4.9129032900000036</v>
      </c>
      <c r="BR117" s="263" t="str">
        <f t="shared" si="99"/>
        <v/>
      </c>
      <c r="BS117" s="68">
        <f t="shared" si="99"/>
        <v>3.4522923224999946</v>
      </c>
      <c r="BT117" s="68" t="str">
        <f t="shared" si="99"/>
        <v/>
      </c>
      <c r="BU117" s="68">
        <f t="shared" si="99"/>
        <v>3.7963628024999974</v>
      </c>
      <c r="BV117" s="68">
        <f t="shared" si="99"/>
        <v>4.2216392100000055</v>
      </c>
    </row>
    <row r="118" spans="1:74" x14ac:dyDescent="0.25">
      <c r="A118" s="62">
        <f t="shared" si="86"/>
        <v>42431</v>
      </c>
      <c r="B118" s="328" t="str">
        <f t="shared" si="59"/>
        <v/>
      </c>
      <c r="C118" s="328" t="str">
        <f t="shared" si="59"/>
        <v/>
      </c>
      <c r="D118" s="328" t="str">
        <f t="shared" si="59"/>
        <v/>
      </c>
      <c r="E118" s="65">
        <f t="shared" si="81"/>
        <v>2.2606337599999859</v>
      </c>
      <c r="F118" s="65">
        <f t="shared" si="81"/>
        <v>2.3324444025000002</v>
      </c>
      <c r="G118" s="65">
        <f t="shared" si="81"/>
        <v>2.4366652100000108</v>
      </c>
      <c r="H118" s="65">
        <f t="shared" si="81"/>
        <v>2.5247377025000128</v>
      </c>
      <c r="I118" s="68">
        <f t="shared" si="81"/>
        <v>2.7182250000000074</v>
      </c>
      <c r="J118" s="68" t="str">
        <f t="shared" si="81"/>
        <v/>
      </c>
      <c r="K118" s="68">
        <f t="shared" si="81"/>
        <v>3.0803631224999961</v>
      </c>
      <c r="L118" s="68">
        <f t="shared" si="81"/>
        <v>3.4085609999999766</v>
      </c>
      <c r="M118" s="57"/>
      <c r="N118" s="248"/>
      <c r="O118" s="67">
        <f t="shared" si="87"/>
        <v>42431</v>
      </c>
      <c r="P118" s="263" t="str">
        <f t="shared" ref="P118:AS118" si="100">IF(AND(P$78="S/A", P51&gt;0), ((1+P51/200)^2-1)*100, IF(AND(P$78="Qtrly", P51&gt;0), ((1+P51/400)^4-1)*100, ""))</f>
        <v/>
      </c>
      <c r="Q118" s="68">
        <f t="shared" si="100"/>
        <v>3.3272250000000003</v>
      </c>
      <c r="R118" s="68">
        <f t="shared" si="100"/>
        <v>3.1443360000000142</v>
      </c>
      <c r="S118" s="68">
        <f t="shared" si="100"/>
        <v>3.1727747600000189</v>
      </c>
      <c r="T118" s="68">
        <f t="shared" si="100"/>
        <v>3.5784530225000166</v>
      </c>
      <c r="U118" s="68">
        <f t="shared" si="100"/>
        <v>3.9624944399999862</v>
      </c>
      <c r="V118" s="68">
        <f t="shared" si="100"/>
        <v>4.1981600625000004</v>
      </c>
      <c r="W118" s="68">
        <f t="shared" si="100"/>
        <v>4.3176249600000105</v>
      </c>
      <c r="X118" s="68">
        <f t="shared" si="100"/>
        <v>3.4919636099999929</v>
      </c>
      <c r="Y118" s="68">
        <f t="shared" si="100"/>
        <v>4.0491802025000245</v>
      </c>
      <c r="Z118" s="68">
        <f t="shared" si="100"/>
        <v>4.2298064899999765</v>
      </c>
      <c r="AA118" s="68" t="str">
        <f t="shared" si="100"/>
        <v/>
      </c>
      <c r="AB118" s="68">
        <f t="shared" si="100"/>
        <v>4.851456090000017</v>
      </c>
      <c r="AC118" s="263" t="str">
        <f t="shared" si="100"/>
        <v/>
      </c>
      <c r="AD118" s="68">
        <f t="shared" si="100"/>
        <v>3.3739892899999901</v>
      </c>
      <c r="AE118" s="68">
        <f t="shared" si="100"/>
        <v>3.7800625625000306</v>
      </c>
      <c r="AF118" s="68">
        <f t="shared" si="100"/>
        <v>4.1563124899999915</v>
      </c>
      <c r="AG118" s="68">
        <f t="shared" si="100"/>
        <v>4.8985639999999941</v>
      </c>
      <c r="AH118" s="263" t="str">
        <f t="shared" si="100"/>
        <v/>
      </c>
      <c r="AI118" s="263" t="str">
        <f t="shared" si="100"/>
        <v/>
      </c>
      <c r="AJ118" s="68">
        <f t="shared" si="100"/>
        <v>3.9961446224999975</v>
      </c>
      <c r="AK118" s="68">
        <f t="shared" si="100"/>
        <v>4.2073472400000034</v>
      </c>
      <c r="AL118" s="263" t="str">
        <f t="shared" si="100"/>
        <v/>
      </c>
      <c r="AM118" s="68">
        <f t="shared" si="100"/>
        <v>3.5774352900000084</v>
      </c>
      <c r="AN118" s="68">
        <f t="shared" si="100"/>
        <v>3.7892312899999947</v>
      </c>
      <c r="AO118" s="68">
        <f t="shared" si="100"/>
        <v>4.0047758997995286</v>
      </c>
      <c r="AP118" s="68">
        <f t="shared" si="100"/>
        <v>4.3850456099999935</v>
      </c>
      <c r="AQ118" s="68">
        <f t="shared" si="100"/>
        <v>4.6220178267623258</v>
      </c>
      <c r="AR118" s="263" t="str">
        <f t="shared" si="100"/>
        <v/>
      </c>
      <c r="AS118" s="263" t="str">
        <f t="shared" si="100"/>
        <v/>
      </c>
      <c r="AT118" s="68">
        <f t="shared" ref="AT118:BV118" si="101">IF(AND(AT$78="S/A", AT51&gt;0), ((1+AT51/200)^2-1)*100, IF(AND(AT$78="Qtrly", AT51&gt;0), ((1+AT51/400)^4-1)*100, ""))</f>
        <v>3.0224999999999724</v>
      </c>
      <c r="AU118" s="68">
        <f t="shared" si="101"/>
        <v>3.2703088399999691</v>
      </c>
      <c r="AV118" s="68">
        <f t="shared" si="101"/>
        <v>3.3882239999999841</v>
      </c>
      <c r="AW118" s="68">
        <f t="shared" si="101"/>
        <v>3.4461897224999927</v>
      </c>
      <c r="AX118" s="68">
        <f t="shared" si="101"/>
        <v>3.5631875600000029</v>
      </c>
      <c r="AY118" s="68">
        <f t="shared" si="101"/>
        <v>3.9370055025000017</v>
      </c>
      <c r="AZ118" s="68">
        <f t="shared" si="101"/>
        <v>4.0430600224999891</v>
      </c>
      <c r="BA118" s="68">
        <f t="shared" si="101"/>
        <v>4.7572720099999799</v>
      </c>
      <c r="BB118" s="263" t="str">
        <f t="shared" si="101"/>
        <v/>
      </c>
      <c r="BC118" s="263" t="str">
        <f t="shared" si="101"/>
        <v/>
      </c>
      <c r="BD118" s="263" t="str">
        <f t="shared" si="101"/>
        <v/>
      </c>
      <c r="BE118" s="68">
        <f t="shared" si="101"/>
        <v>2.964653122500005</v>
      </c>
      <c r="BF118" s="68">
        <f t="shared" si="101"/>
        <v>3.6110231024999884</v>
      </c>
      <c r="BG118" s="68">
        <f t="shared" si="101"/>
        <v>4.2165348224999732</v>
      </c>
      <c r="BH118" s="68">
        <f t="shared" si="101"/>
        <v>4.3719009654030527</v>
      </c>
      <c r="BI118" s="263" t="str">
        <f t="shared" si="101"/>
        <v/>
      </c>
      <c r="BJ118" s="263" t="str">
        <f t="shared" si="101"/>
        <v/>
      </c>
      <c r="BK118" s="68">
        <f t="shared" si="101"/>
        <v>6.9673062499999716</v>
      </c>
      <c r="BL118" s="68">
        <f t="shared" si="101"/>
        <v>3.3567056025000097</v>
      </c>
      <c r="BM118" s="68">
        <f t="shared" si="101"/>
        <v>3.8738064224999924</v>
      </c>
      <c r="BN118" s="68">
        <f t="shared" si="101"/>
        <v>4.2665632099999851</v>
      </c>
      <c r="BO118" s="68">
        <f t="shared" si="101"/>
        <v>4.4116112399999796</v>
      </c>
      <c r="BP118" s="68" t="str">
        <f t="shared" si="101"/>
        <v/>
      </c>
      <c r="BQ118" s="68">
        <f t="shared" si="101"/>
        <v>4.9559270400000077</v>
      </c>
      <c r="BR118" s="263" t="str">
        <f t="shared" si="101"/>
        <v/>
      </c>
      <c r="BS118" s="68">
        <f t="shared" si="101"/>
        <v>3.4736528400000077</v>
      </c>
      <c r="BT118" s="68" t="str">
        <f t="shared" si="101"/>
        <v/>
      </c>
      <c r="BU118" s="68">
        <f t="shared" si="101"/>
        <v>3.8187777225000108</v>
      </c>
      <c r="BV118" s="68">
        <f t="shared" si="101"/>
        <v>4.2522681599999945</v>
      </c>
    </row>
    <row r="119" spans="1:74" x14ac:dyDescent="0.25">
      <c r="A119" s="62">
        <f t="shared" si="86"/>
        <v>42432</v>
      </c>
      <c r="B119" s="328" t="str">
        <f t="shared" si="59"/>
        <v/>
      </c>
      <c r="C119" s="328" t="str">
        <f t="shared" si="59"/>
        <v/>
      </c>
      <c r="D119" s="328" t="str">
        <f t="shared" si="59"/>
        <v/>
      </c>
      <c r="E119" s="65">
        <f t="shared" si="81"/>
        <v>2.2525440000000119</v>
      </c>
      <c r="F119" s="65">
        <f t="shared" si="81"/>
        <v>2.3233402499999833</v>
      </c>
      <c r="G119" s="65">
        <f t="shared" si="81"/>
        <v>2.4316047224999693</v>
      </c>
      <c r="H119" s="65">
        <f t="shared" si="81"/>
        <v>2.5156249999999991</v>
      </c>
      <c r="I119" s="68">
        <f t="shared" si="81"/>
        <v>2.7060633599999884</v>
      </c>
      <c r="J119" s="68" t="str">
        <f t="shared" si="81"/>
        <v/>
      </c>
      <c r="K119" s="68">
        <f t="shared" si="81"/>
        <v>3.0945776025000038</v>
      </c>
      <c r="L119" s="68">
        <f t="shared" si="81"/>
        <v>3.4105948099999894</v>
      </c>
      <c r="M119" s="57"/>
      <c r="N119" s="248"/>
      <c r="O119" s="67">
        <f t="shared" si="87"/>
        <v>42432</v>
      </c>
      <c r="P119" s="263" t="str">
        <f t="shared" ref="P119:AS119" si="102">IF(AND(P$78="S/A", P52&gt;0), ((1+P52/200)^2-1)*100, IF(AND(P$78="Qtrly", P52&gt;0), ((1+P52/400)^4-1)*100, ""))</f>
        <v/>
      </c>
      <c r="Q119" s="68">
        <f t="shared" si="102"/>
        <v>3.3272250000000003</v>
      </c>
      <c r="R119" s="68">
        <f t="shared" si="102"/>
        <v>3.1138702499999837</v>
      </c>
      <c r="S119" s="68">
        <f t="shared" si="102"/>
        <v>3.143320402500005</v>
      </c>
      <c r="T119" s="68">
        <f t="shared" si="102"/>
        <v>3.5489408099999897</v>
      </c>
      <c r="U119" s="68">
        <f t="shared" si="102"/>
        <v>3.9441420900000024</v>
      </c>
      <c r="V119" s="68">
        <f t="shared" si="102"/>
        <v>4.1838697024999982</v>
      </c>
      <c r="W119" s="68">
        <f t="shared" si="102"/>
        <v>4.3114968900000106</v>
      </c>
      <c r="X119" s="68">
        <f t="shared" si="102"/>
        <v>3.4746700625000182</v>
      </c>
      <c r="Y119" s="68">
        <f t="shared" si="102"/>
        <v>4.0247005624999943</v>
      </c>
      <c r="Z119" s="68">
        <f t="shared" si="102"/>
        <v>4.2042848024999913</v>
      </c>
      <c r="AA119" s="68" t="str">
        <f t="shared" si="102"/>
        <v/>
      </c>
      <c r="AB119" s="68">
        <f t="shared" si="102"/>
        <v>4.8258584024999829</v>
      </c>
      <c r="AC119" s="263" t="str">
        <f t="shared" si="102"/>
        <v/>
      </c>
      <c r="AD119" s="68">
        <f t="shared" si="102"/>
        <v>3.357722250000017</v>
      </c>
      <c r="AE119" s="68">
        <f t="shared" si="102"/>
        <v>3.7627449599999974</v>
      </c>
      <c r="AF119" s="68">
        <f t="shared" si="102"/>
        <v>4.127738489999988</v>
      </c>
      <c r="AG119" s="68">
        <f t="shared" si="102"/>
        <v>4.8739846400000175</v>
      </c>
      <c r="AH119" s="263" t="str">
        <f t="shared" si="102"/>
        <v/>
      </c>
      <c r="AI119" s="263" t="str">
        <f t="shared" si="102"/>
        <v/>
      </c>
      <c r="AJ119" s="68">
        <f t="shared" si="102"/>
        <v>3.972690890000008</v>
      </c>
      <c r="AK119" s="68">
        <f t="shared" si="102"/>
        <v>4.1828489999999885</v>
      </c>
      <c r="AL119" s="263" t="str">
        <f t="shared" si="102"/>
        <v/>
      </c>
      <c r="AM119" s="68">
        <f t="shared" si="102"/>
        <v>3.5570816899999969</v>
      </c>
      <c r="AN119" s="68">
        <f t="shared" si="102"/>
        <v>3.7698755624999913</v>
      </c>
      <c r="AO119" s="68">
        <f t="shared" si="102"/>
        <v>3.9821202165951419</v>
      </c>
      <c r="AP119" s="68">
        <f t="shared" si="102"/>
        <v>4.3452035025000058</v>
      </c>
      <c r="AQ119" s="68">
        <f t="shared" si="102"/>
        <v>4.5982270776217193</v>
      </c>
      <c r="AR119" s="263" t="str">
        <f t="shared" si="102"/>
        <v/>
      </c>
      <c r="AS119" s="263" t="str">
        <f t="shared" si="102"/>
        <v/>
      </c>
      <c r="AT119" s="68">
        <f t="shared" ref="AT119:BV119" si="103">IF(AND(AT$78="S/A", AT52&gt;0), ((1+AT52/200)^2-1)*100, IF(AND(AT$78="Qtrly", AT52&gt;0), ((1+AT52/400)^4-1)*100, ""))</f>
        <v>2.9971265624999965</v>
      </c>
      <c r="AU119" s="68">
        <f t="shared" si="103"/>
        <v>3.2510015624999777</v>
      </c>
      <c r="AV119" s="68">
        <f t="shared" si="103"/>
        <v>3.3638222400000029</v>
      </c>
      <c r="AW119" s="68">
        <f t="shared" si="103"/>
        <v>3.4217811224999783</v>
      </c>
      <c r="AX119" s="68">
        <f t="shared" si="103"/>
        <v>3.5387651599999792</v>
      </c>
      <c r="AY119" s="68">
        <f t="shared" si="103"/>
        <v>3.9125390624999756</v>
      </c>
      <c r="AZ119" s="68">
        <f t="shared" si="103"/>
        <v>4.0175612099999869</v>
      </c>
      <c r="BA119" s="68">
        <f t="shared" si="103"/>
        <v>4.738849639999998</v>
      </c>
      <c r="BB119" s="263" t="str">
        <f t="shared" si="103"/>
        <v/>
      </c>
      <c r="BC119" s="263" t="str">
        <f t="shared" si="103"/>
        <v/>
      </c>
      <c r="BD119" s="263" t="str">
        <f t="shared" si="103"/>
        <v/>
      </c>
      <c r="BE119" s="68">
        <f t="shared" si="103"/>
        <v>2.9585649225000177</v>
      </c>
      <c r="BF119" s="68">
        <f t="shared" si="103"/>
        <v>3.5845595225000082</v>
      </c>
      <c r="BG119" s="68">
        <f t="shared" si="103"/>
        <v>4.185911122500019</v>
      </c>
      <c r="BH119" s="68">
        <f t="shared" si="103"/>
        <v>4.345055610506332</v>
      </c>
      <c r="BI119" s="263" t="str">
        <f t="shared" si="103"/>
        <v/>
      </c>
      <c r="BJ119" s="263" t="str">
        <f t="shared" si="103"/>
        <v/>
      </c>
      <c r="BK119" s="68">
        <f t="shared" si="103"/>
        <v>6.9673062499999716</v>
      </c>
      <c r="BL119" s="68">
        <f t="shared" si="103"/>
        <v>3.3445062225000211</v>
      </c>
      <c r="BM119" s="68">
        <f t="shared" si="103"/>
        <v>3.8513855624999982</v>
      </c>
      <c r="BN119" s="68">
        <f t="shared" si="103"/>
        <v>4.2573734225000326</v>
      </c>
      <c r="BO119" s="68">
        <f t="shared" si="103"/>
        <v>4.4003715225000128</v>
      </c>
      <c r="BP119" s="68" t="str">
        <f t="shared" si="103"/>
        <v/>
      </c>
      <c r="BQ119" s="68">
        <f t="shared" si="103"/>
        <v>4.9487558025000045</v>
      </c>
      <c r="BR119" s="263" t="str">
        <f t="shared" si="103"/>
        <v/>
      </c>
      <c r="BS119" s="68">
        <f t="shared" si="103"/>
        <v>3.4573779599999854</v>
      </c>
      <c r="BT119" s="68" t="str">
        <f t="shared" si="103"/>
        <v/>
      </c>
      <c r="BU119" s="68">
        <f t="shared" si="103"/>
        <v>3.7933064100000191</v>
      </c>
      <c r="BV119" s="68">
        <f t="shared" si="103"/>
        <v>4.2287855625000148</v>
      </c>
    </row>
    <row r="120" spans="1:74" x14ac:dyDescent="0.25">
      <c r="A120" s="62">
        <f t="shared" si="86"/>
        <v>42433</v>
      </c>
      <c r="B120" s="328" t="str">
        <f t="shared" ref="B120:D139" si="104">IF(AND(B$78="S/A", B53&gt;0), ((1+B53/200)^2-1)*100, IF(AND(B$78="Qtrly", B53&gt;0), ((1+B53/400)^4-1)*100, ""))</f>
        <v/>
      </c>
      <c r="C120" s="328" t="str">
        <f t="shared" si="104"/>
        <v/>
      </c>
      <c r="D120" s="328" t="str">
        <f t="shared" si="104"/>
        <v/>
      </c>
      <c r="E120" s="65">
        <f t="shared" ref="E120:L129" si="105">IF(AND(E$78="S/A", E53&gt;0), ((1+E53/200)^2-1)*100, IF(AND(E$78="Qtrly", E53&gt;0), ((1+E53/400)^4-1)*100, ""))</f>
        <v>2.2596225225000266</v>
      </c>
      <c r="F120" s="65">
        <f t="shared" si="105"/>
        <v>2.3344676025000233</v>
      </c>
      <c r="G120" s="65">
        <f t="shared" si="105"/>
        <v>2.4305926400000288</v>
      </c>
      <c r="H120" s="65">
        <f t="shared" si="105"/>
        <v>2.5227126224999896</v>
      </c>
      <c r="I120" s="68">
        <f t="shared" si="105"/>
        <v>2.724306090000006</v>
      </c>
      <c r="J120" s="68" t="str">
        <f t="shared" si="105"/>
        <v/>
      </c>
      <c r="K120" s="68">
        <f t="shared" si="105"/>
        <v>3.0945776025000038</v>
      </c>
      <c r="L120" s="68">
        <f t="shared" si="105"/>
        <v>3.4095779024999828</v>
      </c>
      <c r="M120" s="57"/>
      <c r="N120" s="248"/>
      <c r="O120" s="67">
        <f t="shared" si="87"/>
        <v>42433</v>
      </c>
      <c r="P120" s="263" t="str">
        <f t="shared" ref="P120:AS120" si="106">IF(AND(P$78="S/A", P53&gt;0), ((1+P53/200)^2-1)*100, IF(AND(P$78="Qtrly", P53&gt;0), ((1+P53/400)^4-1)*100, ""))</f>
        <v/>
      </c>
      <c r="Q120" s="68">
        <f t="shared" si="106"/>
        <v>3.3150273600000002</v>
      </c>
      <c r="R120" s="68">
        <f t="shared" si="106"/>
        <v>3.1128548024999869</v>
      </c>
      <c r="S120" s="68">
        <f t="shared" si="106"/>
        <v>3.1504296900000117</v>
      </c>
      <c r="T120" s="68">
        <f t="shared" si="106"/>
        <v>3.567258239999993</v>
      </c>
      <c r="U120" s="68">
        <f t="shared" si="106"/>
        <v>3.9237524900000098</v>
      </c>
      <c r="V120" s="68">
        <f t="shared" si="106"/>
        <v>4.2022432024999778</v>
      </c>
      <c r="W120" s="68">
        <f t="shared" si="106"/>
        <v>3.7810812899999879</v>
      </c>
      <c r="X120" s="68">
        <f t="shared" si="106"/>
        <v>3.4146624899999756</v>
      </c>
      <c r="Y120" s="68">
        <f t="shared" si="106"/>
        <v>4.0420400100000142</v>
      </c>
      <c r="Z120" s="68">
        <f t="shared" si="106"/>
        <v>4.2216392100000055</v>
      </c>
      <c r="AA120" s="68" t="str">
        <f t="shared" si="106"/>
        <v/>
      </c>
      <c r="AB120" s="68">
        <f t="shared" si="106"/>
        <v>4.8442884224999982</v>
      </c>
      <c r="AC120" s="263" t="str">
        <f t="shared" si="106"/>
        <v/>
      </c>
      <c r="AD120" s="68">
        <f t="shared" si="106"/>
        <v>3.3455228100000234</v>
      </c>
      <c r="AE120" s="68">
        <f t="shared" si="106"/>
        <v>3.779043840000007</v>
      </c>
      <c r="AF120" s="68">
        <f t="shared" si="106"/>
        <v>4.1461070400000244</v>
      </c>
      <c r="AG120" s="68">
        <f t="shared" si="106"/>
        <v>4.8924188900000054</v>
      </c>
      <c r="AH120" s="263" t="str">
        <f t="shared" si="106"/>
        <v/>
      </c>
      <c r="AI120" s="263" t="str">
        <f t="shared" si="106"/>
        <v/>
      </c>
      <c r="AJ120" s="68">
        <f t="shared" si="106"/>
        <v>3.9910457600000004</v>
      </c>
      <c r="AK120" s="68">
        <f t="shared" si="106"/>
        <v>4.2012224100000273</v>
      </c>
      <c r="AL120" s="263" t="str">
        <f t="shared" si="106"/>
        <v/>
      </c>
      <c r="AM120" s="68">
        <f t="shared" si="106"/>
        <v>3.5591169600000194</v>
      </c>
      <c r="AN120" s="68">
        <f t="shared" si="106"/>
        <v>3.7851562499999991</v>
      </c>
      <c r="AO120" s="68">
        <f t="shared" si="106"/>
        <v>3.998596709986546</v>
      </c>
      <c r="AP120" s="68">
        <f t="shared" si="106"/>
        <v>4.3595049225000126</v>
      </c>
      <c r="AQ120" s="68">
        <f t="shared" si="106"/>
        <v>4.6168455795796648</v>
      </c>
      <c r="AR120" s="263" t="str">
        <f t="shared" si="106"/>
        <v/>
      </c>
      <c r="AS120" s="263" t="str">
        <f t="shared" si="106"/>
        <v/>
      </c>
      <c r="AT120" s="68">
        <f t="shared" ref="AT120:BV120" si="107">IF(AND(AT$78="S/A", AT53&gt;0), ((1+AT53/200)^2-1)*100, IF(AND(AT$78="Qtrly", AT53&gt;0), ((1+AT53/400)^4-1)*100, ""))</f>
        <v>2.9981414399999906</v>
      </c>
      <c r="AU120" s="68">
        <f t="shared" si="107"/>
        <v>3.2662439999999959</v>
      </c>
      <c r="AV120" s="68">
        <f t="shared" si="107"/>
        <v>3.3811065224999881</v>
      </c>
      <c r="AW120" s="68">
        <f t="shared" si="107"/>
        <v>3.4370361599999955</v>
      </c>
      <c r="AX120" s="68">
        <f t="shared" si="107"/>
        <v>3.5560640624999973</v>
      </c>
      <c r="AY120" s="68">
        <f t="shared" si="107"/>
        <v>3.9298691599999991</v>
      </c>
      <c r="AZ120" s="68">
        <f t="shared" si="107"/>
        <v>4.0359200400000184</v>
      </c>
      <c r="BA120" s="68">
        <f t="shared" si="107"/>
        <v>4.7603425624999973</v>
      </c>
      <c r="BB120" s="263" t="str">
        <f t="shared" si="107"/>
        <v/>
      </c>
      <c r="BC120" s="263" t="str">
        <f t="shared" si="107"/>
        <v/>
      </c>
      <c r="BD120" s="263" t="str">
        <f t="shared" si="107"/>
        <v/>
      </c>
      <c r="BE120" s="68">
        <f t="shared" si="107"/>
        <v>2.990022559999983</v>
      </c>
      <c r="BF120" s="68">
        <f t="shared" si="107"/>
        <v>3.6038979600000021</v>
      </c>
      <c r="BG120" s="68">
        <f t="shared" si="107"/>
        <v>4.2073472400000034</v>
      </c>
      <c r="BH120" s="68">
        <f t="shared" si="107"/>
        <v>4.367770573683738</v>
      </c>
      <c r="BI120" s="263" t="str">
        <f t="shared" si="107"/>
        <v/>
      </c>
      <c r="BJ120" s="263" t="str">
        <f t="shared" si="107"/>
        <v/>
      </c>
      <c r="BK120" s="68" t="str">
        <f t="shared" si="107"/>
        <v/>
      </c>
      <c r="BL120" s="68">
        <f t="shared" si="107"/>
        <v>3.3556889600000028</v>
      </c>
      <c r="BM120" s="68">
        <f t="shared" si="107"/>
        <v>3.8676914025000064</v>
      </c>
      <c r="BN120" s="68">
        <f t="shared" si="107"/>
        <v>4.2971987600000094</v>
      </c>
      <c r="BO120" s="68">
        <f t="shared" si="107"/>
        <v>4.4167204024999851</v>
      </c>
      <c r="BP120" s="68" t="str">
        <f t="shared" si="107"/>
        <v/>
      </c>
      <c r="BQ120" s="68">
        <f t="shared" si="107"/>
        <v>4.9692457025000136</v>
      </c>
      <c r="BR120" s="263" t="str">
        <f t="shared" si="107"/>
        <v/>
      </c>
      <c r="BS120" s="68">
        <f t="shared" si="107"/>
        <v>3.456360822499982</v>
      </c>
      <c r="BT120" s="68" t="str">
        <f t="shared" si="107"/>
        <v/>
      </c>
      <c r="BU120" s="68">
        <f t="shared" si="107"/>
        <v>3.8106265624999969</v>
      </c>
      <c r="BV120" s="68">
        <f t="shared" si="107"/>
        <v>4.246142009999998</v>
      </c>
    </row>
    <row r="121" spans="1:74" x14ac:dyDescent="0.25">
      <c r="A121" s="62">
        <f t="shared" si="86"/>
        <v>42436</v>
      </c>
      <c r="B121" s="328" t="str">
        <f t="shared" si="104"/>
        <v/>
      </c>
      <c r="C121" s="328" t="str">
        <f t="shared" si="104"/>
        <v/>
      </c>
      <c r="D121" s="328" t="str">
        <f t="shared" si="104"/>
        <v/>
      </c>
      <c r="E121" s="65">
        <f t="shared" si="105"/>
        <v>2.2737803024999836</v>
      </c>
      <c r="F121" s="65">
        <f t="shared" si="105"/>
        <v>2.3547007025000122</v>
      </c>
      <c r="G121" s="65">
        <f t="shared" si="105"/>
        <v>2.4548840000000016</v>
      </c>
      <c r="H121" s="65">
        <f t="shared" si="105"/>
        <v>2.5429643224999854</v>
      </c>
      <c r="I121" s="68">
        <f t="shared" si="105"/>
        <v>2.7486322499999938</v>
      </c>
      <c r="J121" s="68" t="str">
        <f t="shared" si="105"/>
        <v/>
      </c>
      <c r="K121" s="68">
        <f t="shared" si="105"/>
        <v>3.1219940099999954</v>
      </c>
      <c r="L121" s="68">
        <f t="shared" si="105"/>
        <v>3.4360191224999781</v>
      </c>
      <c r="M121" s="57"/>
      <c r="N121" s="248"/>
      <c r="O121" s="67">
        <f t="shared" si="87"/>
        <v>42436</v>
      </c>
      <c r="P121" s="263" t="str">
        <f t="shared" ref="P121:AS121" si="108">IF(AND(P$78="S/A", P54&gt;0), ((1+P54/200)^2-1)*100, IF(AND(P$78="Qtrly", P54&gt;0), ((1+P54/400)^4-1)*100, ""))</f>
        <v/>
      </c>
      <c r="Q121" s="68">
        <f t="shared" si="108"/>
        <v>3.3201096225000004</v>
      </c>
      <c r="R121" s="68">
        <f t="shared" si="108"/>
        <v>3.1301180900000114</v>
      </c>
      <c r="S121" s="68">
        <f t="shared" si="108"/>
        <v>3.1534766024999827</v>
      </c>
      <c r="T121" s="68">
        <f t="shared" si="108"/>
        <v>3.5845595225000082</v>
      </c>
      <c r="U121" s="68">
        <f t="shared" si="108"/>
        <v>3.9308886225000172</v>
      </c>
      <c r="V121" s="68">
        <f t="shared" si="108"/>
        <v>4.2165348224999732</v>
      </c>
      <c r="W121" s="68">
        <f t="shared" si="108"/>
        <v>3.7454288025000171</v>
      </c>
      <c r="X121" s="68">
        <f t="shared" si="108"/>
        <v>3.3739892899999901</v>
      </c>
      <c r="Y121" s="68">
        <f t="shared" si="108"/>
        <v>4.001243610000027</v>
      </c>
      <c r="Z121" s="68">
        <f t="shared" si="108"/>
        <v>4.1144733224999896</v>
      </c>
      <c r="AA121" s="68" t="str">
        <f t="shared" si="108"/>
        <v/>
      </c>
      <c r="AB121" s="68">
        <f t="shared" si="108"/>
        <v>4.8780810000000008</v>
      </c>
      <c r="AC121" s="263" t="str">
        <f t="shared" si="108"/>
        <v/>
      </c>
      <c r="AD121" s="68">
        <f t="shared" si="108"/>
        <v>3.3323075624999809</v>
      </c>
      <c r="AE121" s="68">
        <f t="shared" si="108"/>
        <v>3.7576518225000077</v>
      </c>
      <c r="AF121" s="68">
        <f t="shared" si="108"/>
        <v>4.0216408100000267</v>
      </c>
      <c r="AG121" s="68">
        <f t="shared" si="108"/>
        <v>4.8238107224999993</v>
      </c>
      <c r="AH121" s="263" t="str">
        <f t="shared" si="108"/>
        <v/>
      </c>
      <c r="AI121" s="263" t="str">
        <f t="shared" si="108"/>
        <v/>
      </c>
      <c r="AJ121" s="68">
        <f t="shared" si="108"/>
        <v>3.9512789225000011</v>
      </c>
      <c r="AK121" s="68">
        <f t="shared" si="108"/>
        <v>4.2267437225000037</v>
      </c>
      <c r="AL121" s="263" t="str">
        <f t="shared" si="108"/>
        <v/>
      </c>
      <c r="AM121" s="68">
        <f t="shared" si="108"/>
        <v>3.5062064399999926</v>
      </c>
      <c r="AN121" s="68">
        <f t="shared" si="108"/>
        <v>3.7698755624999913</v>
      </c>
      <c r="AO121" s="68">
        <f t="shared" si="108"/>
        <v>4.0181650890203091</v>
      </c>
      <c r="AP121" s="68">
        <f t="shared" si="108"/>
        <v>4.3717640624999943</v>
      </c>
      <c r="AQ121" s="68">
        <f t="shared" si="108"/>
        <v>4.6292592950166744</v>
      </c>
      <c r="AR121" s="263" t="str">
        <f t="shared" si="108"/>
        <v/>
      </c>
      <c r="AS121" s="263" t="str">
        <f t="shared" si="108"/>
        <v/>
      </c>
      <c r="AT121" s="68">
        <f t="shared" ref="AT121:BV121" si="109">IF(AND(AT$78="S/A", AT54&gt;0), ((1+AT54/200)^2-1)*100, IF(AND(AT$78="Qtrly", AT54&gt;0), ((1+AT54/400)^4-1)*100, ""))</f>
        <v>3.0113353024999956</v>
      </c>
      <c r="AU121" s="68">
        <f t="shared" si="109"/>
        <v>3.2774225024999826</v>
      </c>
      <c r="AV121" s="68">
        <f t="shared" si="109"/>
        <v>3.3780562500000055</v>
      </c>
      <c r="AW121" s="68">
        <f t="shared" si="109"/>
        <v>3.4421214225000218</v>
      </c>
      <c r="AX121" s="68">
        <f t="shared" si="109"/>
        <v>3.5540288224999772</v>
      </c>
      <c r="AY121" s="68">
        <f t="shared" si="109"/>
        <v>3.9451616225000263</v>
      </c>
      <c r="AZ121" s="68">
        <f t="shared" si="109"/>
        <v>4.0522403600000034</v>
      </c>
      <c r="BA121" s="68">
        <f t="shared" si="109"/>
        <v>4.774672402500002</v>
      </c>
      <c r="BB121" s="263" t="str">
        <f t="shared" si="109"/>
        <v/>
      </c>
      <c r="BC121" s="263" t="str">
        <f t="shared" si="109"/>
        <v/>
      </c>
      <c r="BD121" s="263" t="str">
        <f t="shared" si="109"/>
        <v/>
      </c>
      <c r="BE121" s="68">
        <f t="shared" si="109"/>
        <v>2.9971265624999965</v>
      </c>
      <c r="BF121" s="68">
        <f t="shared" si="109"/>
        <v>3.6212023025000262</v>
      </c>
      <c r="BG121" s="68">
        <f t="shared" si="109"/>
        <v>4.2247019024999943</v>
      </c>
      <c r="BH121" s="68">
        <f t="shared" si="109"/>
        <v>4.3770641274517574</v>
      </c>
      <c r="BI121" s="263" t="str">
        <f t="shared" si="109"/>
        <v/>
      </c>
      <c r="BJ121" s="263" t="str">
        <f t="shared" si="109"/>
        <v/>
      </c>
      <c r="BK121" s="68" t="str">
        <f t="shared" si="109"/>
        <v/>
      </c>
      <c r="BL121" s="68">
        <f t="shared" si="109"/>
        <v>3.3587389025000247</v>
      </c>
      <c r="BM121" s="68">
        <f t="shared" si="109"/>
        <v>3.8727872399999974</v>
      </c>
      <c r="BN121" s="68">
        <f t="shared" si="109"/>
        <v>4.3155822499999941</v>
      </c>
      <c r="BO121" s="68">
        <f t="shared" si="109"/>
        <v>4.4238734399999702</v>
      </c>
      <c r="BP121" s="68" t="str">
        <f t="shared" si="109"/>
        <v/>
      </c>
      <c r="BQ121" s="68">
        <f t="shared" si="109"/>
        <v>4.9538780900000079</v>
      </c>
      <c r="BR121" s="263" t="str">
        <f t="shared" si="109"/>
        <v/>
      </c>
      <c r="BS121" s="68">
        <f t="shared" si="109"/>
        <v>3.4777217599999855</v>
      </c>
      <c r="BT121" s="68" t="str">
        <f t="shared" si="109"/>
        <v/>
      </c>
      <c r="BU121" s="68">
        <f t="shared" si="109"/>
        <v>3.8401760399999985</v>
      </c>
      <c r="BV121" s="68">
        <f t="shared" si="109"/>
        <v>4.3206890624999827</v>
      </c>
    </row>
    <row r="122" spans="1:74" x14ac:dyDescent="0.25">
      <c r="A122" s="62">
        <f t="shared" si="86"/>
        <v>42437</v>
      </c>
      <c r="B122" s="328" t="str">
        <f t="shared" si="104"/>
        <v/>
      </c>
      <c r="C122" s="328" t="str">
        <f t="shared" si="104"/>
        <v/>
      </c>
      <c r="D122" s="328" t="str">
        <f t="shared" si="104"/>
        <v/>
      </c>
      <c r="E122" s="65">
        <f t="shared" si="105"/>
        <v>2.2313099025000227</v>
      </c>
      <c r="F122" s="65">
        <f t="shared" si="105"/>
        <v>2.3051331600000058</v>
      </c>
      <c r="G122" s="65">
        <f t="shared" si="105"/>
        <v>2.4042802499999905</v>
      </c>
      <c r="H122" s="65">
        <f t="shared" si="105"/>
        <v>2.4893016899999898</v>
      </c>
      <c r="I122" s="68">
        <f t="shared" si="105"/>
        <v>2.6878222499999938</v>
      </c>
      <c r="J122" s="68" t="str">
        <f t="shared" si="105"/>
        <v/>
      </c>
      <c r="K122" s="68">
        <f t="shared" si="105"/>
        <v>3.053967402500013</v>
      </c>
      <c r="L122" s="68">
        <f t="shared" si="105"/>
        <v>3.3719558400000071</v>
      </c>
      <c r="M122" s="57"/>
      <c r="N122" s="248"/>
      <c r="O122" s="67">
        <f t="shared" si="87"/>
        <v>42437</v>
      </c>
      <c r="P122" s="263" t="str">
        <f t="shared" ref="P122:AS122" si="110">IF(AND(P$78="S/A", P55&gt;0), ((1+P55/200)^2-1)*100, IF(AND(P$78="Qtrly", P55&gt;0), ((1+P55/400)^4-1)*100, ""))</f>
        <v/>
      </c>
      <c r="Q122" s="68">
        <f t="shared" si="110"/>
        <v>3.3221425625000078</v>
      </c>
      <c r="R122" s="68">
        <f t="shared" si="110"/>
        <v>3.1006698224999907</v>
      </c>
      <c r="S122" s="68">
        <f t="shared" si="110"/>
        <v>3.1351958024999904</v>
      </c>
      <c r="T122" s="68">
        <f t="shared" si="110"/>
        <v>3.5387651599999792</v>
      </c>
      <c r="U122" s="68">
        <f t="shared" si="110"/>
        <v>3.8768640000000243</v>
      </c>
      <c r="V122" s="68">
        <f t="shared" si="110"/>
        <v>4.1573330625000127</v>
      </c>
      <c r="W122" s="68">
        <f t="shared" si="110"/>
        <v>4.1297793600000077</v>
      </c>
      <c r="X122" s="68">
        <f t="shared" si="110"/>
        <v>3.3750060224999823</v>
      </c>
      <c r="Y122" s="68">
        <f t="shared" si="110"/>
        <v>3.9696319024999926</v>
      </c>
      <c r="Z122" s="68">
        <f t="shared" si="110"/>
        <v>4.0726425599999949</v>
      </c>
      <c r="AA122" s="68" t="str">
        <f t="shared" si="110"/>
        <v/>
      </c>
      <c r="AB122" s="68">
        <f t="shared" si="110"/>
        <v>4.812548839999975</v>
      </c>
      <c r="AC122" s="263" t="str">
        <f t="shared" si="110"/>
        <v/>
      </c>
      <c r="AD122" s="68">
        <f t="shared" si="110"/>
        <v>3.3363737025000173</v>
      </c>
      <c r="AE122" s="68">
        <f t="shared" si="110"/>
        <v>3.7199664899999929</v>
      </c>
      <c r="AF122" s="68">
        <f t="shared" si="110"/>
        <v>3.9839075624999998</v>
      </c>
      <c r="AG122" s="68">
        <f t="shared" si="110"/>
        <v>4.7705780624999861</v>
      </c>
      <c r="AH122" s="263" t="str">
        <f t="shared" si="110"/>
        <v/>
      </c>
      <c r="AI122" s="263" t="str">
        <f t="shared" si="110"/>
        <v/>
      </c>
      <c r="AJ122" s="68">
        <f t="shared" si="110"/>
        <v>3.9033648900000051</v>
      </c>
      <c r="AK122" s="68">
        <f t="shared" si="110"/>
        <v>4.1879525625000191</v>
      </c>
      <c r="AL122" s="263" t="str">
        <f t="shared" si="110"/>
        <v/>
      </c>
      <c r="AM122" s="68">
        <f t="shared" si="110"/>
        <v>3.534695039999991</v>
      </c>
      <c r="AN122" s="68">
        <f t="shared" si="110"/>
        <v>3.7393175624999886</v>
      </c>
      <c r="AO122" s="68">
        <f t="shared" si="110"/>
        <v>3.9738827041047475</v>
      </c>
      <c r="AP122" s="68">
        <f t="shared" si="110"/>
        <v>4.3298816399999884</v>
      </c>
      <c r="AQ122" s="68">
        <f t="shared" si="110"/>
        <v>4.5775427680028846</v>
      </c>
      <c r="AR122" s="263" t="str">
        <f t="shared" si="110"/>
        <v/>
      </c>
      <c r="AS122" s="263" t="str">
        <f t="shared" si="110"/>
        <v/>
      </c>
      <c r="AT122" s="68">
        <f t="shared" ref="AT122:BV122" si="111">IF(AND(AT$78="S/A", AT55&gt;0), ((1+AT55/200)^2-1)*100, IF(AND(AT$78="Qtrly", AT55&gt;0), ((1+AT55/400)^4-1)*100, ""))</f>
        <v>3.0022009999999932</v>
      </c>
      <c r="AU122" s="68">
        <f t="shared" si="111"/>
        <v>3.2367763024999885</v>
      </c>
      <c r="AV122" s="68">
        <f t="shared" si="111"/>
        <v>3.3394233599999712</v>
      </c>
      <c r="AW122" s="68">
        <f t="shared" si="111"/>
        <v>3.3994091025000062</v>
      </c>
      <c r="AX122" s="68">
        <f t="shared" si="111"/>
        <v>3.5173979225000096</v>
      </c>
      <c r="AY122" s="68">
        <f t="shared" si="111"/>
        <v>3.8860370024999868</v>
      </c>
      <c r="AZ122" s="68">
        <f t="shared" si="111"/>
        <v>3.9900260025000023</v>
      </c>
      <c r="BA122" s="68">
        <f t="shared" si="111"/>
        <v>4.70303300249999</v>
      </c>
      <c r="BB122" s="263" t="str">
        <f t="shared" si="111"/>
        <v/>
      </c>
      <c r="BC122" s="263" t="str">
        <f t="shared" si="111"/>
        <v/>
      </c>
      <c r="BD122" s="263" t="str">
        <f t="shared" si="111"/>
        <v/>
      </c>
      <c r="BE122" s="68">
        <f t="shared" si="111"/>
        <v>3.3495892099999924</v>
      </c>
      <c r="BF122" s="68">
        <f t="shared" si="111"/>
        <v>3.5703113025000066</v>
      </c>
      <c r="BG122" s="68">
        <f t="shared" si="111"/>
        <v>4.1614154024999905</v>
      </c>
      <c r="BH122" s="68">
        <f t="shared" si="111"/>
        <v>4.3151188244423322</v>
      </c>
      <c r="BI122" s="263" t="str">
        <f t="shared" si="111"/>
        <v/>
      </c>
      <c r="BJ122" s="263" t="str">
        <f t="shared" si="111"/>
        <v/>
      </c>
      <c r="BK122" s="68" t="str">
        <f t="shared" si="111"/>
        <v/>
      </c>
      <c r="BL122" s="68">
        <f t="shared" si="111"/>
        <v>3.3394233599999712</v>
      </c>
      <c r="BM122" s="68">
        <f t="shared" si="111"/>
        <v>3.8411950625000246</v>
      </c>
      <c r="BN122" s="68">
        <f t="shared" si="111"/>
        <v>4.2777957225000218</v>
      </c>
      <c r="BO122" s="68">
        <f t="shared" si="111"/>
        <v>4.3676776025000308</v>
      </c>
      <c r="BP122" s="68" t="str">
        <f t="shared" si="111"/>
        <v/>
      </c>
      <c r="BQ122" s="68">
        <f t="shared" si="111"/>
        <v>4.880129210000006</v>
      </c>
      <c r="BR122" s="263" t="str">
        <f t="shared" si="111"/>
        <v/>
      </c>
      <c r="BS122" s="68">
        <f t="shared" si="111"/>
        <v>3.4787390024999976</v>
      </c>
      <c r="BT122" s="68">
        <f t="shared" si="111"/>
        <v>4.5577826224999951</v>
      </c>
      <c r="BU122" s="68">
        <f t="shared" si="111"/>
        <v>3.7953439999999894</v>
      </c>
      <c r="BV122" s="68">
        <f t="shared" si="111"/>
        <v>4.2696265625000063</v>
      </c>
    </row>
    <row r="123" spans="1:74" x14ac:dyDescent="0.25">
      <c r="A123" s="62">
        <f t="shared" si="86"/>
        <v>42438</v>
      </c>
      <c r="B123" s="328" t="str">
        <f t="shared" si="104"/>
        <v/>
      </c>
      <c r="C123" s="328" t="str">
        <f t="shared" si="104"/>
        <v/>
      </c>
      <c r="D123" s="328" t="str">
        <f t="shared" si="104"/>
        <v/>
      </c>
      <c r="E123" s="65">
        <f t="shared" si="105"/>
        <v>2.0786915600000011</v>
      </c>
      <c r="F123" s="65">
        <f t="shared" si="105"/>
        <v>2.1433635599999779</v>
      </c>
      <c r="G123" s="65">
        <f t="shared" si="105"/>
        <v>2.2768142399999913</v>
      </c>
      <c r="H123" s="65">
        <f t="shared" si="105"/>
        <v>2.3577358399999859</v>
      </c>
      <c r="I123" s="68">
        <f t="shared" si="105"/>
        <v>2.5854994024999911</v>
      </c>
      <c r="J123" s="68" t="str">
        <f t="shared" si="105"/>
        <v/>
      </c>
      <c r="K123" s="68">
        <f t="shared" si="105"/>
        <v>2.9758152899999946</v>
      </c>
      <c r="L123" s="68">
        <f t="shared" si="105"/>
        <v>3.2825038400000173</v>
      </c>
      <c r="M123" s="57"/>
      <c r="N123" s="248"/>
      <c r="O123" s="67">
        <f t="shared" si="87"/>
        <v>42438</v>
      </c>
      <c r="P123" s="263" t="str">
        <f t="shared" ref="P123:AS123" si="112">IF(AND(P$78="S/A", P56&gt;0), ((1+P56/200)^2-1)*100, IF(AND(P$78="Qtrly", P56&gt;0), ((1+P56/400)^4-1)*100, ""))</f>
        <v/>
      </c>
      <c r="Q123" s="68">
        <f t="shared" si="112"/>
        <v>3.2083287224999868</v>
      </c>
      <c r="R123" s="68">
        <f t="shared" si="112"/>
        <v>2.9423306024999984</v>
      </c>
      <c r="S123" s="68">
        <f t="shared" si="112"/>
        <v>2.9748005224999874</v>
      </c>
      <c r="T123" s="68">
        <f t="shared" si="112"/>
        <v>3.3912744225000013</v>
      </c>
      <c r="U123" s="68">
        <f t="shared" si="112"/>
        <v>3.7576518225000077</v>
      </c>
      <c r="V123" s="68">
        <f t="shared" si="112"/>
        <v>4.0399999999999991</v>
      </c>
      <c r="W123" s="68">
        <f t="shared" si="112"/>
        <v>6.5106561600000168</v>
      </c>
      <c r="X123" s="68">
        <f t="shared" si="112"/>
        <v>3.1372269225000027</v>
      </c>
      <c r="Y123" s="68">
        <f t="shared" si="112"/>
        <v>3.820815562500024</v>
      </c>
      <c r="Z123" s="68">
        <f t="shared" si="112"/>
        <v>3.9798287025000212</v>
      </c>
      <c r="AA123" s="68" t="str">
        <f t="shared" si="112"/>
        <v/>
      </c>
      <c r="AB123" s="68">
        <f t="shared" si="112"/>
        <v>4.6539230024999823</v>
      </c>
      <c r="AC123" s="263" t="str">
        <f t="shared" si="112"/>
        <v/>
      </c>
      <c r="AD123" s="68">
        <f t="shared" si="112"/>
        <v>3.1514453225000238</v>
      </c>
      <c r="AE123" s="68">
        <f t="shared" si="112"/>
        <v>3.5682759224999971</v>
      </c>
      <c r="AF123" s="68">
        <f t="shared" si="112"/>
        <v>3.8381380099999918</v>
      </c>
      <c r="AG123" s="68">
        <f t="shared" si="112"/>
        <v>4.609938410000014</v>
      </c>
      <c r="AH123" s="263" t="str">
        <f t="shared" si="112"/>
        <v/>
      </c>
      <c r="AI123" s="263" t="str">
        <f t="shared" si="112"/>
        <v/>
      </c>
      <c r="AJ123" s="68">
        <f t="shared" si="112"/>
        <v>3.7586704400000226</v>
      </c>
      <c r="AK123" s="68">
        <f t="shared" si="112"/>
        <v>4.0430600224999891</v>
      </c>
      <c r="AL123" s="263" t="str">
        <f t="shared" si="112"/>
        <v/>
      </c>
      <c r="AM123" s="68">
        <f t="shared" si="112"/>
        <v>3.3770395025000122</v>
      </c>
      <c r="AN123" s="68">
        <f t="shared" si="112"/>
        <v>3.5855772900000193</v>
      </c>
      <c r="AO123" s="68">
        <f t="shared" si="112"/>
        <v>3.8215769861700499</v>
      </c>
      <c r="AP123" s="68">
        <f t="shared" si="112"/>
        <v>4.1685596899999844</v>
      </c>
      <c r="AQ123" s="68">
        <f t="shared" si="112"/>
        <v>4.3770641274517574</v>
      </c>
      <c r="AR123" s="263" t="str">
        <f t="shared" si="112"/>
        <v/>
      </c>
      <c r="AS123" s="263" t="str">
        <f t="shared" si="112"/>
        <v/>
      </c>
      <c r="AT123" s="68">
        <f t="shared" ref="AT123:BV123" si="113">IF(AND(AT$78="S/A", AT56&gt;0), ((1+AT56/200)^2-1)*100, IF(AND(AT$78="Qtrly", AT56&gt;0), ((1+AT56/400)^4-1)*100, ""))</f>
        <v>2.8530647224999983</v>
      </c>
      <c r="AU123" s="68">
        <f t="shared" si="113"/>
        <v>3.1138702499999837</v>
      </c>
      <c r="AV123" s="68">
        <f t="shared" si="113"/>
        <v>3.2245840024999861</v>
      </c>
      <c r="AW123" s="68">
        <f t="shared" si="113"/>
        <v>3.2794550224999997</v>
      </c>
      <c r="AX123" s="68">
        <f t="shared" si="113"/>
        <v>3.3861904100000118</v>
      </c>
      <c r="AY123" s="68">
        <f t="shared" si="113"/>
        <v>3.7525588100000284</v>
      </c>
      <c r="AZ123" s="68">
        <f t="shared" si="113"/>
        <v>3.8982683024999742</v>
      </c>
      <c r="BA123" s="68">
        <f t="shared" si="113"/>
        <v>4.6078928400000052</v>
      </c>
      <c r="BB123" s="263" t="str">
        <f t="shared" si="113"/>
        <v/>
      </c>
      <c r="BC123" s="263" t="str">
        <f t="shared" si="113"/>
        <v/>
      </c>
      <c r="BD123" s="263" t="str">
        <f t="shared" si="113"/>
        <v/>
      </c>
      <c r="BE123" s="68">
        <f t="shared" si="113"/>
        <v>3.8259102500000086</v>
      </c>
      <c r="BF123" s="68">
        <f t="shared" si="113"/>
        <v>3.4177133025000028</v>
      </c>
      <c r="BG123" s="68">
        <f t="shared" si="113"/>
        <v>4.0216408100000267</v>
      </c>
      <c r="BH123" s="68">
        <f t="shared" si="113"/>
        <v>4.1954360924526313</v>
      </c>
      <c r="BI123" s="263" t="str">
        <f t="shared" si="113"/>
        <v/>
      </c>
      <c r="BJ123" s="263" t="str">
        <f t="shared" si="113"/>
        <v/>
      </c>
      <c r="BK123" s="68" t="str">
        <f t="shared" si="113"/>
        <v/>
      </c>
      <c r="BL123" s="68">
        <f t="shared" si="113"/>
        <v>3.1819166224999806</v>
      </c>
      <c r="BM123" s="68">
        <f t="shared" si="113"/>
        <v>3.6965439225000063</v>
      </c>
      <c r="BN123" s="68">
        <f t="shared" si="113"/>
        <v>4.1359020899999877</v>
      </c>
      <c r="BO123" s="68">
        <f t="shared" si="113"/>
        <v>4.2277646400000091</v>
      </c>
      <c r="BP123" s="68" t="str">
        <f t="shared" si="113"/>
        <v/>
      </c>
      <c r="BQ123" s="68">
        <f t="shared" si="113"/>
        <v>4.7593190399999985</v>
      </c>
      <c r="BR123" s="263" t="str">
        <f t="shared" si="113"/>
        <v/>
      </c>
      <c r="BS123" s="68">
        <f t="shared" si="113"/>
        <v>3.3221425625000078</v>
      </c>
      <c r="BT123" s="68">
        <f t="shared" si="113"/>
        <v>4.45248803999998</v>
      </c>
      <c r="BU123" s="68">
        <f t="shared" si="113"/>
        <v>3.6466524900000019</v>
      </c>
      <c r="BV123" s="68">
        <f t="shared" si="113"/>
        <v>4.127738489999988</v>
      </c>
    </row>
    <row r="124" spans="1:74" x14ac:dyDescent="0.25">
      <c r="A124" s="62">
        <f t="shared" si="86"/>
        <v>42439</v>
      </c>
      <c r="B124" s="328" t="str">
        <f t="shared" si="104"/>
        <v/>
      </c>
      <c r="C124" s="328" t="str">
        <f t="shared" si="104"/>
        <v/>
      </c>
      <c r="D124" s="328" t="str">
        <f t="shared" si="104"/>
        <v/>
      </c>
      <c r="E124" s="65">
        <f t="shared" si="105"/>
        <v>2.0867744400000054</v>
      </c>
      <c r="F124" s="65">
        <f t="shared" si="105"/>
        <v>2.1484169225000072</v>
      </c>
      <c r="G124" s="65">
        <f t="shared" si="105"/>
        <v>2.2646787600000051</v>
      </c>
      <c r="H124" s="65">
        <f t="shared" si="105"/>
        <v>2.388089690000017</v>
      </c>
      <c r="I124" s="68">
        <f t="shared" si="105"/>
        <v>2.6006926400000019</v>
      </c>
      <c r="J124" s="68" t="str">
        <f t="shared" si="105"/>
        <v/>
      </c>
      <c r="K124" s="68">
        <f t="shared" si="105"/>
        <v>2.9859632400000002</v>
      </c>
      <c r="L124" s="68">
        <f t="shared" si="105"/>
        <v>3.3038468225000228</v>
      </c>
      <c r="M124" s="57"/>
      <c r="N124" s="248"/>
      <c r="O124" s="67">
        <f t="shared" si="87"/>
        <v>42439</v>
      </c>
      <c r="P124" s="263" t="str">
        <f t="shared" ref="P124:AS124" si="114">IF(AND(P$78="S/A", P57&gt;0), ((1+P57/200)^2-1)*100, IF(AND(P$78="Qtrly", P57&gt;0), ((1+P57/400)^4-1)*100, ""))</f>
        <v/>
      </c>
      <c r="Q124" s="68">
        <f t="shared" si="114"/>
        <v>3.1524609600000142</v>
      </c>
      <c r="R124" s="68">
        <f t="shared" si="114"/>
        <v>2.9311702500000036</v>
      </c>
      <c r="S124" s="68">
        <f t="shared" si="114"/>
        <v>2.9748005224999874</v>
      </c>
      <c r="T124" s="68">
        <f t="shared" si="114"/>
        <v>3.3729725625000206</v>
      </c>
      <c r="U124" s="68">
        <f t="shared" si="114"/>
        <v>3.7566332099999933</v>
      </c>
      <c r="V124" s="68">
        <f t="shared" si="114"/>
        <v>4.0379600099999857</v>
      </c>
      <c r="W124" s="68">
        <f t="shared" si="114"/>
        <v>7.8201873225000051</v>
      </c>
      <c r="X124" s="68">
        <f t="shared" si="114"/>
        <v>3.1067622224999925</v>
      </c>
      <c r="Y124" s="68">
        <f t="shared" si="114"/>
        <v>3.8147021025000116</v>
      </c>
      <c r="Z124" s="68">
        <f t="shared" si="114"/>
        <v>3.9757499224999826</v>
      </c>
      <c r="AA124" s="68" t="str">
        <f t="shared" si="114"/>
        <v/>
      </c>
      <c r="AB124" s="68">
        <f t="shared" si="114"/>
        <v>4.6539230024999823</v>
      </c>
      <c r="AC124" s="263" t="str">
        <f t="shared" si="114"/>
        <v/>
      </c>
      <c r="AD124" s="68">
        <f t="shared" si="114"/>
        <v>3.1504296900000117</v>
      </c>
      <c r="AE124" s="68">
        <f t="shared" si="114"/>
        <v>3.5652228900000082</v>
      </c>
      <c r="AF124" s="68">
        <f t="shared" si="114"/>
        <v>3.8870562499999872</v>
      </c>
      <c r="AG124" s="68">
        <f t="shared" si="114"/>
        <v>4.6078928400000052</v>
      </c>
      <c r="AH124" s="263" t="str">
        <f t="shared" si="114"/>
        <v/>
      </c>
      <c r="AI124" s="263" t="str">
        <f t="shared" si="114"/>
        <v/>
      </c>
      <c r="AJ124" s="68">
        <f t="shared" si="114"/>
        <v>3.7535774024999746</v>
      </c>
      <c r="AK124" s="68">
        <f t="shared" si="114"/>
        <v>4.0410200025000176</v>
      </c>
      <c r="AL124" s="263" t="str">
        <f t="shared" si="114"/>
        <v/>
      </c>
      <c r="AM124" s="68">
        <f t="shared" si="114"/>
        <v>3.3384068025000158</v>
      </c>
      <c r="AN124" s="68">
        <f t="shared" si="114"/>
        <v>3.5794707600000253</v>
      </c>
      <c r="AO124" s="68">
        <f t="shared" si="114"/>
        <v>3.8082067803160591</v>
      </c>
      <c r="AP124" s="68">
        <f t="shared" si="114"/>
        <v>4.1634566024999931</v>
      </c>
      <c r="AQ124" s="68">
        <f t="shared" si="114"/>
        <v>4.3729335824882032</v>
      </c>
      <c r="AR124" s="263" t="str">
        <f t="shared" si="114"/>
        <v/>
      </c>
      <c r="AS124" s="263" t="str">
        <f t="shared" si="114"/>
        <v/>
      </c>
      <c r="AT124" s="68">
        <f t="shared" ref="AT124:BV124" si="115">IF(AND(AT$78="S/A", AT57&gt;0), ((1+AT57/200)^2-1)*100, IF(AND(AT$78="Qtrly", AT57&gt;0), ((1+AT57/400)^4-1)*100, ""))</f>
        <v>2.8388669024999924</v>
      </c>
      <c r="AU124" s="68">
        <f t="shared" si="115"/>
        <v>3.1087930625000038</v>
      </c>
      <c r="AV124" s="68">
        <f t="shared" si="115"/>
        <v>3.2195040900000027</v>
      </c>
      <c r="AW124" s="68">
        <f t="shared" si="115"/>
        <v>3.2652278024999815</v>
      </c>
      <c r="AX124" s="68">
        <f t="shared" si="115"/>
        <v>3.3811065224999881</v>
      </c>
      <c r="AY124" s="68">
        <f t="shared" si="115"/>
        <v>3.787193759999985</v>
      </c>
      <c r="AZ124" s="68">
        <f t="shared" si="115"/>
        <v>3.8931718399999982</v>
      </c>
      <c r="BA124" s="68">
        <f t="shared" si="115"/>
        <v>4.6089156225000094</v>
      </c>
      <c r="BB124" s="263" t="str">
        <f t="shared" si="115"/>
        <v/>
      </c>
      <c r="BC124" s="263" t="str">
        <f t="shared" si="115"/>
        <v/>
      </c>
      <c r="BD124" s="263" t="str">
        <f t="shared" si="115"/>
        <v/>
      </c>
      <c r="BE124" s="68">
        <f t="shared" si="115"/>
        <v>3.3312910400000284</v>
      </c>
      <c r="BF124" s="68">
        <f t="shared" si="115"/>
        <v>3.4288999999999792</v>
      </c>
      <c r="BG124" s="68">
        <f t="shared" si="115"/>
        <v>4.0318401599999998</v>
      </c>
      <c r="BH124" s="68">
        <f t="shared" si="115"/>
        <v>4.1985300376232937</v>
      </c>
      <c r="BI124" s="263" t="str">
        <f t="shared" si="115"/>
        <v/>
      </c>
      <c r="BJ124" s="263" t="str">
        <f t="shared" si="115"/>
        <v/>
      </c>
      <c r="BK124" s="68" t="str">
        <f t="shared" si="115"/>
        <v/>
      </c>
      <c r="BL124" s="68">
        <f t="shared" si="115"/>
        <v>3.1788692900000193</v>
      </c>
      <c r="BM124" s="68">
        <f t="shared" si="115"/>
        <v>3.6751604100000224</v>
      </c>
      <c r="BN124" s="68">
        <f t="shared" si="115"/>
        <v>4.1134529599999858</v>
      </c>
      <c r="BO124" s="68">
        <f t="shared" si="115"/>
        <v>4.2247019024999943</v>
      </c>
      <c r="BP124" s="68" t="str">
        <f t="shared" si="115"/>
        <v/>
      </c>
      <c r="BQ124" s="68">
        <f t="shared" si="115"/>
        <v>4.7654602499999976</v>
      </c>
      <c r="BR124" s="263" t="str">
        <f t="shared" si="115"/>
        <v/>
      </c>
      <c r="BS124" s="68">
        <f t="shared" si="115"/>
        <v>3.3526390624999847</v>
      </c>
      <c r="BT124" s="68">
        <f t="shared" si="115"/>
        <v>4.4514660224999725</v>
      </c>
      <c r="BU124" s="68">
        <f t="shared" si="115"/>
        <v>3.6385080899999922</v>
      </c>
      <c r="BV124" s="68">
        <f t="shared" si="115"/>
        <v>4.127738489999988</v>
      </c>
    </row>
    <row r="125" spans="1:74" x14ac:dyDescent="0.25">
      <c r="A125" s="62">
        <f t="shared" si="86"/>
        <v>42440</v>
      </c>
      <c r="B125" s="328" t="str">
        <f t="shared" si="104"/>
        <v/>
      </c>
      <c r="C125" s="328" t="str">
        <f t="shared" si="104"/>
        <v/>
      </c>
      <c r="D125" s="328" t="str">
        <f t="shared" si="104"/>
        <v/>
      </c>
      <c r="E125" s="65">
        <f t="shared" si="105"/>
        <v>2.0908159999999842</v>
      </c>
      <c r="F125" s="65">
        <f t="shared" si="105"/>
        <v>2.1575132899999794</v>
      </c>
      <c r="G125" s="65">
        <f t="shared" si="105"/>
        <v>2.2828822499999957</v>
      </c>
      <c r="H125" s="65">
        <f t="shared" si="105"/>
        <v>2.4164240100000178</v>
      </c>
      <c r="I125" s="68">
        <f t="shared" si="105"/>
        <v>2.636147902500019</v>
      </c>
      <c r="J125" s="68" t="str">
        <f t="shared" si="105"/>
        <v/>
      </c>
      <c r="K125" s="68">
        <f t="shared" si="105"/>
        <v>3.0387406400000039</v>
      </c>
      <c r="L125" s="68">
        <f t="shared" si="105"/>
        <v>3.3678889999999795</v>
      </c>
      <c r="M125" s="57"/>
      <c r="N125" s="248"/>
      <c r="O125" s="67">
        <f t="shared" si="87"/>
        <v>42440</v>
      </c>
      <c r="P125" s="263" t="str">
        <f t="shared" ref="P125:AS125" si="116">IF(AND(P$78="S/A", P58&gt;0), ((1+P58/200)^2-1)*100, IF(AND(P$78="Qtrly", P58&gt;0), ((1+P58/400)^4-1)*100, ""))</f>
        <v/>
      </c>
      <c r="Q125" s="68">
        <f t="shared" si="116"/>
        <v>3.1483984399999887</v>
      </c>
      <c r="R125" s="68">
        <f t="shared" si="116"/>
        <v>2.9260975624999741</v>
      </c>
      <c r="S125" s="68">
        <f t="shared" si="116"/>
        <v>2.9920522500000102</v>
      </c>
      <c r="T125" s="68">
        <f t="shared" si="116"/>
        <v>3.3943248899999778</v>
      </c>
      <c r="U125" s="68">
        <f t="shared" si="116"/>
        <v>3.7882125224999896</v>
      </c>
      <c r="V125" s="68">
        <f t="shared" si="116"/>
        <v>4.0757030625000024</v>
      </c>
      <c r="W125" s="68">
        <f t="shared" si="116"/>
        <v>7.8201873225000051</v>
      </c>
      <c r="X125" s="68">
        <f t="shared" si="116"/>
        <v>3.1565235600000019</v>
      </c>
      <c r="Y125" s="68">
        <f t="shared" si="116"/>
        <v>3.8391570224999949</v>
      </c>
      <c r="Z125" s="68">
        <f t="shared" si="116"/>
        <v>4.0022634224999853</v>
      </c>
      <c r="AA125" s="68" t="str">
        <f t="shared" si="116"/>
        <v/>
      </c>
      <c r="AB125" s="68">
        <f t="shared" si="116"/>
        <v>4.6907544224999986</v>
      </c>
      <c r="AC125" s="263" t="str">
        <f t="shared" si="116"/>
        <v/>
      </c>
      <c r="AD125" s="68">
        <f t="shared" si="116"/>
        <v>3.1534766024999827</v>
      </c>
      <c r="AE125" s="68">
        <f t="shared" si="116"/>
        <v>3.5845595225000082</v>
      </c>
      <c r="AF125" s="68">
        <f t="shared" si="116"/>
        <v>3.9145778224999983</v>
      </c>
      <c r="AG125" s="68">
        <f t="shared" si="116"/>
        <v>4.64573912249997</v>
      </c>
      <c r="AH125" s="263" t="str">
        <f t="shared" si="116"/>
        <v/>
      </c>
      <c r="AI125" s="263" t="str">
        <f t="shared" si="116"/>
        <v/>
      </c>
      <c r="AJ125" s="68">
        <f t="shared" si="116"/>
        <v>3.7821000224999901</v>
      </c>
      <c r="AK125" s="68">
        <f t="shared" si="116"/>
        <v>4.0746828900000143</v>
      </c>
      <c r="AL125" s="263" t="str">
        <f t="shared" si="116"/>
        <v/>
      </c>
      <c r="AM125" s="68">
        <f t="shared" si="116"/>
        <v>3.3800897600000157</v>
      </c>
      <c r="AN125" s="68">
        <f t="shared" si="116"/>
        <v>3.5937196100000124</v>
      </c>
      <c r="AO125" s="68">
        <f t="shared" si="116"/>
        <v>3.8267197169209011</v>
      </c>
      <c r="AP125" s="68">
        <f t="shared" si="116"/>
        <v>4.1899940224999987</v>
      </c>
      <c r="AQ125" s="68">
        <f t="shared" si="116"/>
        <v>4.4080471226605411</v>
      </c>
      <c r="AR125" s="263" t="str">
        <f t="shared" si="116"/>
        <v/>
      </c>
      <c r="AS125" s="263" t="str">
        <f t="shared" si="116"/>
        <v/>
      </c>
      <c r="AT125" s="68">
        <f t="shared" ref="AT125:BV125" si="117">IF(AND(AT$78="S/A", AT58&gt;0), ((1+AT58/200)^2-1)*100, IF(AND(AT$78="Qtrly", AT58&gt;0), ((1+AT58/400)^4-1)*100, ""))</f>
        <v>2.847993960000017</v>
      </c>
      <c r="AU125" s="68">
        <f t="shared" si="117"/>
        <v>3.1280870400000049</v>
      </c>
      <c r="AV125" s="68">
        <f t="shared" si="117"/>
        <v>3.2408405625000025</v>
      </c>
      <c r="AW125" s="68">
        <f t="shared" si="117"/>
        <v>3.2906342399999788</v>
      </c>
      <c r="AX125" s="68">
        <f t="shared" si="117"/>
        <v>3.4075441025000153</v>
      </c>
      <c r="AY125" s="68">
        <f t="shared" si="117"/>
        <v>3.815720999999983</v>
      </c>
      <c r="AZ125" s="68">
        <f t="shared" si="117"/>
        <v>3.9512789225000011</v>
      </c>
      <c r="BA125" s="68">
        <f t="shared" si="117"/>
        <v>4.6702917224999974</v>
      </c>
      <c r="BB125" s="263" t="str">
        <f t="shared" si="117"/>
        <v/>
      </c>
      <c r="BC125" s="263" t="str">
        <f t="shared" si="117"/>
        <v/>
      </c>
      <c r="BD125" s="263" t="str">
        <f t="shared" si="117"/>
        <v/>
      </c>
      <c r="BE125" s="68">
        <f t="shared" si="117"/>
        <v>3.3221425625000078</v>
      </c>
      <c r="BF125" s="68">
        <f t="shared" si="117"/>
        <v>3.4502581024999923</v>
      </c>
      <c r="BG125" s="68">
        <f t="shared" si="117"/>
        <v>4.0634613225000171</v>
      </c>
      <c r="BH125" s="68">
        <f t="shared" si="117"/>
        <v>4.233599565318702</v>
      </c>
      <c r="BI125" s="263" t="str">
        <f t="shared" si="117"/>
        <v/>
      </c>
      <c r="BJ125" s="263" t="str">
        <f t="shared" si="117"/>
        <v/>
      </c>
      <c r="BK125" s="68" t="str">
        <f t="shared" si="117"/>
        <v/>
      </c>
      <c r="BL125" s="68">
        <f t="shared" si="117"/>
        <v>3.1930905600000115</v>
      </c>
      <c r="BM125" s="68">
        <f t="shared" si="117"/>
        <v>3.6995988899999999</v>
      </c>
      <c r="BN125" s="68">
        <f t="shared" si="117"/>
        <v>4.1430455024999979</v>
      </c>
      <c r="BO125" s="68">
        <f t="shared" si="117"/>
        <v>4.2594155625000019</v>
      </c>
      <c r="BP125" s="68" t="str">
        <f t="shared" si="117"/>
        <v/>
      </c>
      <c r="BQ125" s="68">
        <f t="shared" si="117"/>
        <v>4.812548839999975</v>
      </c>
      <c r="BR125" s="263" t="str">
        <f t="shared" si="117"/>
        <v/>
      </c>
      <c r="BS125" s="68">
        <f t="shared" si="117"/>
        <v>3.3150273600000002</v>
      </c>
      <c r="BT125" s="68">
        <f t="shared" si="117"/>
        <v>4.4923506225000187</v>
      </c>
      <c r="BU125" s="68">
        <f t="shared" si="117"/>
        <v>3.6649785599999873</v>
      </c>
      <c r="BV125" s="68">
        <f t="shared" si="117"/>
        <v>4.1593742225000119</v>
      </c>
    </row>
    <row r="126" spans="1:74" x14ac:dyDescent="0.25">
      <c r="A126" s="62">
        <f t="shared" si="86"/>
        <v>42443</v>
      </c>
      <c r="B126" s="328" t="str">
        <f t="shared" si="104"/>
        <v/>
      </c>
      <c r="C126" s="328" t="str">
        <f t="shared" si="104"/>
        <v/>
      </c>
      <c r="D126" s="328" t="str">
        <f t="shared" si="104"/>
        <v/>
      </c>
      <c r="E126" s="65">
        <f t="shared" si="105"/>
        <v>2.1019307025000211</v>
      </c>
      <c r="F126" s="65">
        <f t="shared" si="105"/>
        <v>2.1736856099999979</v>
      </c>
      <c r="G126" s="65">
        <f t="shared" si="105"/>
        <v>2.301087359999987</v>
      </c>
      <c r="H126" s="65">
        <f t="shared" si="105"/>
        <v>2.4437501025000197</v>
      </c>
      <c r="I126" s="68">
        <f t="shared" si="105"/>
        <v>2.6756624100000126</v>
      </c>
      <c r="J126" s="68" t="str">
        <f t="shared" si="105"/>
        <v/>
      </c>
      <c r="K126" s="68">
        <f t="shared" si="105"/>
        <v>3.0732562499999894</v>
      </c>
      <c r="L126" s="68">
        <f t="shared" si="105"/>
        <v>3.4024596899999926</v>
      </c>
      <c r="M126" s="57"/>
      <c r="N126" s="248"/>
      <c r="O126" s="67">
        <f t="shared" si="87"/>
        <v>42443</v>
      </c>
      <c r="P126" s="263" t="str">
        <f t="shared" ref="P126:AS126" si="118">IF(AND(P$78="S/A", P59&gt;0), ((1+P59/200)^2-1)*100, IF(AND(P$78="Qtrly", P59&gt;0), ((1+P59/400)^4-1)*100, ""))</f>
        <v/>
      </c>
      <c r="Q126" s="68">
        <f t="shared" si="118"/>
        <v>3.1524609600000142</v>
      </c>
      <c r="R126" s="68">
        <f t="shared" si="118"/>
        <v>2.9311702500000036</v>
      </c>
      <c r="S126" s="68">
        <f t="shared" si="118"/>
        <v>2.9991563225000073</v>
      </c>
      <c r="T126" s="68">
        <f t="shared" si="118"/>
        <v>3.4095779024999828</v>
      </c>
      <c r="U126" s="68">
        <f t="shared" si="118"/>
        <v>3.8004380625000111</v>
      </c>
      <c r="V126" s="68">
        <f t="shared" si="118"/>
        <v>4.0930467599999965</v>
      </c>
      <c r="W126" s="68">
        <f t="shared" si="118"/>
        <v>7.8201873225000051</v>
      </c>
      <c r="X126" s="68">
        <f t="shared" si="118"/>
        <v>3.1646490000000194</v>
      </c>
      <c r="Y126" s="68">
        <f t="shared" si="118"/>
        <v>3.8187777225000108</v>
      </c>
      <c r="Z126" s="68">
        <f t="shared" si="118"/>
        <v>3.9135584399999868</v>
      </c>
      <c r="AA126" s="68" t="str">
        <f t="shared" si="118"/>
        <v/>
      </c>
      <c r="AB126" s="68">
        <f t="shared" si="118"/>
        <v>4.6580150625000094</v>
      </c>
      <c r="AC126" s="263" t="str">
        <f t="shared" si="118"/>
        <v/>
      </c>
      <c r="AD126" s="68">
        <f t="shared" si="118"/>
        <v>3.1382424900000094</v>
      </c>
      <c r="AE126" s="68">
        <f t="shared" si="118"/>
        <v>3.5703113025000066</v>
      </c>
      <c r="AF126" s="68">
        <f t="shared" si="118"/>
        <v>3.8228534224999944</v>
      </c>
      <c r="AG126" s="68">
        <f t="shared" si="118"/>
        <v>4.6150524224999989</v>
      </c>
      <c r="AH126" s="263" t="str">
        <f t="shared" si="118"/>
        <v/>
      </c>
      <c r="AI126" s="263" t="str">
        <f t="shared" si="118"/>
        <v/>
      </c>
      <c r="AJ126" s="68">
        <f t="shared" si="118"/>
        <v>3.8289671224999822</v>
      </c>
      <c r="AK126" s="68">
        <f t="shared" si="118"/>
        <v>4.0828444100000194</v>
      </c>
      <c r="AL126" s="263" t="str">
        <f t="shared" si="118"/>
        <v/>
      </c>
      <c r="AM126" s="68">
        <f t="shared" si="118"/>
        <v>3.3811065224999881</v>
      </c>
      <c r="AN126" s="68">
        <f t="shared" si="118"/>
        <v>3.5876128399999763</v>
      </c>
      <c r="AO126" s="68">
        <f t="shared" si="118"/>
        <v>3.8400917110170685</v>
      </c>
      <c r="AP126" s="68">
        <f t="shared" si="118"/>
        <v>4.2093888899999765</v>
      </c>
      <c r="AQ126" s="68">
        <f t="shared" si="118"/>
        <v>4.4390370150365177</v>
      </c>
      <c r="AR126" s="263" t="str">
        <f t="shared" si="118"/>
        <v/>
      </c>
      <c r="AS126" s="263" t="str">
        <f t="shared" si="118"/>
        <v/>
      </c>
      <c r="AT126" s="68">
        <f t="shared" ref="AT126:BV126" si="119">IF(AND(AT$78="S/A", AT59&gt;0), ((1+AT59/200)^2-1)*100, IF(AND(AT$78="Qtrly", AT59&gt;0), ((1+AT59/400)^4-1)*100, ""))</f>
        <v>2.8469798224999954</v>
      </c>
      <c r="AU126" s="68">
        <f t="shared" si="119"/>
        <v>3.1301180900000114</v>
      </c>
      <c r="AV126" s="68">
        <f t="shared" si="119"/>
        <v>3.2438888099999952</v>
      </c>
      <c r="AW126" s="68">
        <f t="shared" si="119"/>
        <v>3.299781322499995</v>
      </c>
      <c r="AX126" s="68">
        <f t="shared" si="119"/>
        <v>3.4156794224999842</v>
      </c>
      <c r="AY126" s="68">
        <f t="shared" si="119"/>
        <v>3.8371190024999891</v>
      </c>
      <c r="AZ126" s="68">
        <f t="shared" si="119"/>
        <v>3.9788090000000054</v>
      </c>
      <c r="BA126" s="68">
        <f t="shared" si="119"/>
        <v>4.7122424100000115</v>
      </c>
      <c r="BB126" s="263" t="str">
        <f t="shared" si="119"/>
        <v/>
      </c>
      <c r="BC126" s="263" t="str">
        <f t="shared" si="119"/>
        <v/>
      </c>
      <c r="BD126" s="263" t="str">
        <f t="shared" si="119"/>
        <v/>
      </c>
      <c r="BE126" s="68">
        <f t="shared" si="119"/>
        <v>3.4533094399999964</v>
      </c>
      <c r="BF126" s="68">
        <f t="shared" si="119"/>
        <v>3.4665324224999905</v>
      </c>
      <c r="BG126" s="68">
        <f t="shared" si="119"/>
        <v>4.0848848399999804</v>
      </c>
      <c r="BH126" s="68">
        <f t="shared" si="119"/>
        <v>4.2583598553084911</v>
      </c>
      <c r="BI126" s="263" t="str">
        <f t="shared" si="119"/>
        <v/>
      </c>
      <c r="BJ126" s="263" t="str">
        <f t="shared" si="119"/>
        <v/>
      </c>
      <c r="BK126" s="68" t="str">
        <f t="shared" si="119"/>
        <v/>
      </c>
      <c r="BL126" s="68">
        <f t="shared" si="119"/>
        <v>3.1941064025000188</v>
      </c>
      <c r="BM126" s="68">
        <f t="shared" si="119"/>
        <v>3.7169112225000189</v>
      </c>
      <c r="BN126" s="68">
        <f t="shared" si="119"/>
        <v>4.1522302500000219</v>
      </c>
      <c r="BO126" s="68">
        <f t="shared" si="119"/>
        <v>4.2788168899999812</v>
      </c>
      <c r="BP126" s="68" t="str">
        <f t="shared" si="119"/>
        <v/>
      </c>
      <c r="BQ126" s="68">
        <f t="shared" si="119"/>
        <v>4.8872981025000151</v>
      </c>
      <c r="BR126" s="263" t="str">
        <f t="shared" si="119"/>
        <v/>
      </c>
      <c r="BS126" s="68">
        <f t="shared" si="119"/>
        <v>3.3201096225000004</v>
      </c>
      <c r="BT126" s="68">
        <f t="shared" si="119"/>
        <v>4.5199522500000144</v>
      </c>
      <c r="BU126" s="68">
        <f t="shared" si="119"/>
        <v>3.6629422499999675</v>
      </c>
      <c r="BV126" s="68">
        <f t="shared" si="119"/>
        <v>4.1410045024999897</v>
      </c>
    </row>
    <row r="127" spans="1:74" x14ac:dyDescent="0.25">
      <c r="A127" s="62">
        <f t="shared" si="86"/>
        <v>42444</v>
      </c>
      <c r="B127" s="328" t="str">
        <f t="shared" si="104"/>
        <v/>
      </c>
      <c r="C127" s="328" t="str">
        <f t="shared" si="104"/>
        <v/>
      </c>
      <c r="D127" s="328" t="str">
        <f t="shared" si="104"/>
        <v/>
      </c>
      <c r="E127" s="65">
        <f t="shared" si="105"/>
        <v>2.10698304000001</v>
      </c>
      <c r="F127" s="65">
        <f t="shared" si="105"/>
        <v>2.1827831025000188</v>
      </c>
      <c r="G127" s="65">
        <f t="shared" si="105"/>
        <v>2.3152480099999817</v>
      </c>
      <c r="H127" s="65">
        <f t="shared" si="105"/>
        <v>2.461969522499996</v>
      </c>
      <c r="I127" s="68">
        <f t="shared" si="105"/>
        <v>2.6959292099999921</v>
      </c>
      <c r="J127" s="68" t="str">
        <f t="shared" si="105"/>
        <v/>
      </c>
      <c r="K127" s="68">
        <f t="shared" si="105"/>
        <v>3.1311336225000153</v>
      </c>
      <c r="L127" s="68">
        <f t="shared" si="105"/>
        <v>3.4370361599999955</v>
      </c>
      <c r="M127" s="57"/>
      <c r="N127" s="248"/>
      <c r="O127" s="67">
        <f t="shared" si="87"/>
        <v>42444</v>
      </c>
      <c r="P127" s="263" t="str">
        <f t="shared" ref="P127:AS127" si="120">IF(AND(P$78="S/A", P60&gt;0), ((1+P60/200)^2-1)*100, IF(AND(P$78="Qtrly", P60&gt;0), ((1+P60/400)^4-1)*100, ""))</f>
        <v/>
      </c>
      <c r="Q127" s="68">
        <f t="shared" si="120"/>
        <v>3.1412892224999878</v>
      </c>
      <c r="R127" s="68">
        <f t="shared" si="120"/>
        <v>2.9139236224999809</v>
      </c>
      <c r="S127" s="68">
        <f t="shared" si="120"/>
        <v>2.9778448400000102</v>
      </c>
      <c r="T127" s="68">
        <f t="shared" si="120"/>
        <v>3.4105948099999894</v>
      </c>
      <c r="U127" s="68">
        <f t="shared" si="120"/>
        <v>3.7831187599999927</v>
      </c>
      <c r="V127" s="68">
        <f t="shared" si="120"/>
        <v>4.1063105624999929</v>
      </c>
      <c r="W127" s="68" t="str">
        <f t="shared" si="120"/>
        <v/>
      </c>
      <c r="X127" s="68">
        <f t="shared" si="120"/>
        <v>3.0844243024999773</v>
      </c>
      <c r="Y127" s="68">
        <f t="shared" si="120"/>
        <v>3.8167399024999993</v>
      </c>
      <c r="Z127" s="68">
        <f t="shared" si="120"/>
        <v>3.925791359999975</v>
      </c>
      <c r="AA127" s="68">
        <f t="shared" si="120"/>
        <v>4.3135395599999793</v>
      </c>
      <c r="AB127" s="68">
        <f t="shared" si="120"/>
        <v>4.6754072099999933</v>
      </c>
      <c r="AC127" s="263" t="str">
        <f t="shared" si="120"/>
        <v/>
      </c>
      <c r="AD127" s="68">
        <f t="shared" si="120"/>
        <v>3.1331647024999798</v>
      </c>
      <c r="AE127" s="68">
        <f t="shared" si="120"/>
        <v>3.5642052225000054</v>
      </c>
      <c r="AF127" s="68">
        <f t="shared" si="120"/>
        <v>3.8259102500000086</v>
      </c>
      <c r="AG127" s="68">
        <f t="shared" si="120"/>
        <v>4.6242579600000111</v>
      </c>
      <c r="AH127" s="263" t="str">
        <f t="shared" si="120"/>
        <v/>
      </c>
      <c r="AI127" s="263" t="str">
        <f t="shared" si="120"/>
        <v/>
      </c>
      <c r="AJ127" s="68">
        <f t="shared" si="120"/>
        <v>3.7943252024999818</v>
      </c>
      <c r="AK127" s="68">
        <f t="shared" si="120"/>
        <v>4.0910062500000288</v>
      </c>
      <c r="AL127" s="263" t="str">
        <f t="shared" si="120"/>
        <v/>
      </c>
      <c r="AM127" s="68">
        <f t="shared" si="120"/>
        <v>3.3678889999999795</v>
      </c>
      <c r="AN127" s="68">
        <f t="shared" si="120"/>
        <v>3.5825240024999871</v>
      </c>
      <c r="AO127" s="68">
        <f t="shared" si="120"/>
        <v>3.8328912460134479</v>
      </c>
      <c r="AP127" s="68">
        <f t="shared" si="120"/>
        <v>4.208368062500023</v>
      </c>
      <c r="AQ127" s="68">
        <f t="shared" si="120"/>
        <v>4.3698357542191646</v>
      </c>
      <c r="AR127" s="263" t="str">
        <f t="shared" si="120"/>
        <v/>
      </c>
      <c r="AS127" s="263" t="str">
        <f t="shared" si="120"/>
        <v/>
      </c>
      <c r="AT127" s="68">
        <f t="shared" ref="AT127:BV127" si="121">IF(AND(AT$78="S/A", AT60&gt;0), ((1+AT60/200)^2-1)*100, IF(AND(AT$78="Qtrly", AT60&gt;0), ((1+AT60/400)^4-1)*100, ""))</f>
        <v>2.832782422500002</v>
      </c>
      <c r="AU127" s="68">
        <f t="shared" si="121"/>
        <v>3.1260560099999779</v>
      </c>
      <c r="AV127" s="68">
        <f t="shared" si="121"/>
        <v>3.2438888099999952</v>
      </c>
      <c r="AW127" s="68">
        <f t="shared" si="121"/>
        <v>3.3007976900000013</v>
      </c>
      <c r="AX127" s="68">
        <f t="shared" si="121"/>
        <v>3.4177133025000028</v>
      </c>
      <c r="AY127" s="68">
        <f t="shared" si="121"/>
        <v>3.8483283600000195</v>
      </c>
      <c r="AZ127" s="68">
        <f t="shared" si="121"/>
        <v>3.972690890000008</v>
      </c>
      <c r="BA127" s="68">
        <f t="shared" si="121"/>
        <v>4.7265689600000105</v>
      </c>
      <c r="BB127" s="263" t="str">
        <f t="shared" si="121"/>
        <v/>
      </c>
      <c r="BC127" s="263" t="str">
        <f t="shared" si="121"/>
        <v/>
      </c>
      <c r="BD127" s="263" t="str">
        <f t="shared" si="121"/>
        <v/>
      </c>
      <c r="BE127" s="68">
        <f t="shared" si="121"/>
        <v>2.7668787600000133</v>
      </c>
      <c r="BF127" s="68">
        <f t="shared" si="121"/>
        <v>3.482808022500028</v>
      </c>
      <c r="BG127" s="68">
        <f t="shared" si="121"/>
        <v>4.0961075625000065</v>
      </c>
      <c r="BH127" s="68">
        <f t="shared" si="121"/>
        <v>4.2717735207742136</v>
      </c>
      <c r="BI127" s="263" t="str">
        <f t="shared" si="121"/>
        <v/>
      </c>
      <c r="BJ127" s="263" t="str">
        <f t="shared" si="121"/>
        <v/>
      </c>
      <c r="BK127" s="68" t="str">
        <f t="shared" si="121"/>
        <v/>
      </c>
      <c r="BL127" s="68">
        <f t="shared" si="121"/>
        <v>3.1829324099999834</v>
      </c>
      <c r="BM127" s="68">
        <f t="shared" si="121"/>
        <v>3.7169112225000189</v>
      </c>
      <c r="BN127" s="68">
        <f t="shared" si="121"/>
        <v>4.1787662399999981</v>
      </c>
      <c r="BO127" s="68">
        <f t="shared" si="121"/>
        <v>4.3023051225000053</v>
      </c>
      <c r="BP127" s="68" t="str">
        <f t="shared" si="121"/>
        <v/>
      </c>
      <c r="BQ127" s="68">
        <f t="shared" si="121"/>
        <v>4.8350732099999849</v>
      </c>
      <c r="BR127" s="263" t="str">
        <f t="shared" si="121"/>
        <v/>
      </c>
      <c r="BS127" s="68">
        <f t="shared" si="121"/>
        <v>3.2875853024999957</v>
      </c>
      <c r="BT127" s="68">
        <f t="shared" si="121"/>
        <v>4.5015507599999838</v>
      </c>
      <c r="BU127" s="68">
        <f t="shared" si="121"/>
        <v>3.6649785599999873</v>
      </c>
      <c r="BV127" s="68">
        <f t="shared" si="121"/>
        <v>4.1757042224999763</v>
      </c>
    </row>
    <row r="128" spans="1:74" x14ac:dyDescent="0.25">
      <c r="A128" s="62">
        <f t="shared" si="86"/>
        <v>42445</v>
      </c>
      <c r="B128" s="328" t="str">
        <f t="shared" si="104"/>
        <v/>
      </c>
      <c r="C128" s="328" t="str">
        <f t="shared" si="104"/>
        <v/>
      </c>
      <c r="D128" s="328" t="str">
        <f t="shared" si="104"/>
        <v/>
      </c>
      <c r="E128" s="65">
        <f t="shared" si="105"/>
        <v>2.0928368100000094</v>
      </c>
      <c r="F128" s="65">
        <f t="shared" si="105"/>
        <v>2.1625670025000154</v>
      </c>
      <c r="G128" s="65">
        <f t="shared" si="105"/>
        <v>2.3071560900000287</v>
      </c>
      <c r="H128" s="65">
        <f t="shared" si="105"/>
        <v>2.428568490000016</v>
      </c>
      <c r="I128" s="68">
        <f t="shared" si="105"/>
        <v>2.6665430024999992</v>
      </c>
      <c r="J128" s="68" t="str">
        <f t="shared" si="105"/>
        <v/>
      </c>
      <c r="K128" s="68">
        <f t="shared" si="105"/>
        <v>3.0823937025000081</v>
      </c>
      <c r="L128" s="68">
        <f t="shared" si="105"/>
        <v>3.3912744225000013</v>
      </c>
      <c r="M128" s="57"/>
      <c r="N128" s="248"/>
      <c r="O128" s="67">
        <f t="shared" si="87"/>
        <v>42445</v>
      </c>
      <c r="P128" s="263" t="str">
        <f t="shared" ref="P128:AS128" si="122">IF(AND(P$78="S/A", P61&gt;0), ((1+P61/200)^2-1)*100, IF(AND(P$78="Qtrly", P61&gt;0), ((1+P61/400)^4-1)*100, ""))</f>
        <v/>
      </c>
      <c r="Q128" s="68">
        <f t="shared" si="122"/>
        <v>3.1199630399999956</v>
      </c>
      <c r="R128" s="68">
        <f t="shared" si="122"/>
        <v>2.9220395025000068</v>
      </c>
      <c r="S128" s="68">
        <f t="shared" si="122"/>
        <v>2.9534915599999767</v>
      </c>
      <c r="T128" s="68">
        <f t="shared" si="122"/>
        <v>3.3811065224999881</v>
      </c>
      <c r="U128" s="68">
        <f t="shared" si="122"/>
        <v>3.7474659224999929</v>
      </c>
      <c r="V128" s="68">
        <f t="shared" si="122"/>
        <v>4.0695821025000134</v>
      </c>
      <c r="W128" s="68" t="str">
        <f t="shared" si="122"/>
        <v/>
      </c>
      <c r="X128" s="68">
        <f t="shared" si="122"/>
        <v>3.0752867600000178</v>
      </c>
      <c r="Y128" s="68">
        <f t="shared" si="122"/>
        <v>3.7973816100000057</v>
      </c>
      <c r="Z128" s="68">
        <f t="shared" si="122"/>
        <v>3.8992876099999796</v>
      </c>
      <c r="AA128" s="68">
        <f t="shared" si="122"/>
        <v>4.301283839999992</v>
      </c>
      <c r="AB128" s="68">
        <f t="shared" si="122"/>
        <v>4.6498310225000061</v>
      </c>
      <c r="AC128" s="263" t="str">
        <f t="shared" si="122"/>
        <v/>
      </c>
      <c r="AD128" s="68">
        <f t="shared" si="122"/>
        <v>3.1565235600000019</v>
      </c>
      <c r="AE128" s="68">
        <f t="shared" si="122"/>
        <v>3.5499584025000086</v>
      </c>
      <c r="AF128" s="68">
        <f t="shared" si="122"/>
        <v>3.8065511025000109</v>
      </c>
      <c r="AG128" s="68">
        <f t="shared" si="122"/>
        <v>4.6017562500000109</v>
      </c>
      <c r="AH128" s="263" t="str">
        <f t="shared" si="122"/>
        <v/>
      </c>
      <c r="AI128" s="263" t="str">
        <f t="shared" si="122"/>
        <v/>
      </c>
      <c r="AJ128" s="68">
        <f t="shared" si="122"/>
        <v>3.7729316100000299</v>
      </c>
      <c r="AK128" s="68">
        <f t="shared" si="122"/>
        <v>4.0675418224999982</v>
      </c>
      <c r="AL128" s="263" t="str">
        <f t="shared" si="122"/>
        <v/>
      </c>
      <c r="AM128" s="68">
        <f t="shared" si="122"/>
        <v>3.3678889999999795</v>
      </c>
      <c r="AN128" s="68">
        <f t="shared" si="122"/>
        <v>3.5631875600000029</v>
      </c>
      <c r="AO128" s="68">
        <f t="shared" si="122"/>
        <v>3.8123205522591519</v>
      </c>
      <c r="AP128" s="68">
        <f t="shared" si="122"/>
        <v>4.1899940224999987</v>
      </c>
      <c r="AQ128" s="68">
        <f t="shared" si="122"/>
        <v>4.2759010628417249</v>
      </c>
      <c r="AR128" s="263" t="str">
        <f t="shared" si="122"/>
        <v/>
      </c>
      <c r="AS128" s="263" t="str">
        <f t="shared" si="122"/>
        <v/>
      </c>
      <c r="AT128" s="68">
        <f t="shared" ref="AT128:BV128" si="123">IF(AND(AT$78="S/A", AT61&gt;0), ((1+AT61/200)^2-1)*100, IF(AND(AT$78="Qtrly", AT61&gt;0), ((1+AT61/400)^4-1)*100, ""))</f>
        <v>2.8287262025000093</v>
      </c>
      <c r="AU128" s="68">
        <f t="shared" si="123"/>
        <v>3.0955929600000154</v>
      </c>
      <c r="AV128" s="68">
        <f t="shared" si="123"/>
        <v>3.2164562024999954</v>
      </c>
      <c r="AW128" s="68">
        <f t="shared" si="123"/>
        <v>3.2723412900000026</v>
      </c>
      <c r="AX128" s="68">
        <f t="shared" si="123"/>
        <v>3.3882239999999841</v>
      </c>
      <c r="AY128" s="68">
        <f t="shared" si="123"/>
        <v>3.8024757224999872</v>
      </c>
      <c r="AZ128" s="68">
        <f t="shared" si="123"/>
        <v>3.9339470399999854</v>
      </c>
      <c r="BA128" s="68">
        <f t="shared" si="123"/>
        <v>4.6866617225000295</v>
      </c>
      <c r="BB128" s="263" t="str">
        <f t="shared" si="123"/>
        <v/>
      </c>
      <c r="BC128" s="263" t="str">
        <f t="shared" si="123"/>
        <v/>
      </c>
      <c r="BD128" s="263" t="str">
        <f t="shared" si="123"/>
        <v/>
      </c>
      <c r="BE128" s="68">
        <f t="shared" si="123"/>
        <v>5.8810130225000146</v>
      </c>
      <c r="BF128" s="68">
        <f t="shared" si="123"/>
        <v>3.4767045224999737</v>
      </c>
      <c r="BG128" s="68">
        <f t="shared" si="123"/>
        <v>4.0522403600000034</v>
      </c>
      <c r="BH128" s="68">
        <f t="shared" si="123"/>
        <v>4.2263786448919038</v>
      </c>
      <c r="BI128" s="263" t="str">
        <f t="shared" si="123"/>
        <v/>
      </c>
      <c r="BJ128" s="263" t="str">
        <f t="shared" si="123"/>
        <v/>
      </c>
      <c r="BK128" s="68" t="str">
        <f t="shared" si="123"/>
        <v/>
      </c>
      <c r="BL128" s="68">
        <f t="shared" si="123"/>
        <v>3.1687118399999825</v>
      </c>
      <c r="BM128" s="68">
        <f t="shared" si="123"/>
        <v>3.6985805624999868</v>
      </c>
      <c r="BN128" s="68">
        <f t="shared" si="123"/>
        <v>4.1542713599999725</v>
      </c>
      <c r="BO128" s="68">
        <f t="shared" si="123"/>
        <v>4.2747322499999907</v>
      </c>
      <c r="BP128" s="68" t="str">
        <f t="shared" si="123"/>
        <v/>
      </c>
      <c r="BQ128" s="68">
        <f t="shared" si="123"/>
        <v>4.7992401224999925</v>
      </c>
      <c r="BR128" s="263" t="str">
        <f t="shared" si="123"/>
        <v/>
      </c>
      <c r="BS128" s="68">
        <f t="shared" si="123"/>
        <v>3.3028304400000152</v>
      </c>
      <c r="BT128" s="68">
        <f t="shared" si="123"/>
        <v>4.4197859599999889</v>
      </c>
      <c r="BU128" s="68">
        <f t="shared" si="123"/>
        <v>3.6476705625000161</v>
      </c>
      <c r="BV128" s="68">
        <f t="shared" si="123"/>
        <v>4.1522302500000219</v>
      </c>
    </row>
    <row r="129" spans="1:74" x14ac:dyDescent="0.25">
      <c r="A129" s="62">
        <f t="shared" si="86"/>
        <v>42446</v>
      </c>
      <c r="B129" s="328" t="str">
        <f t="shared" si="104"/>
        <v/>
      </c>
      <c r="C129" s="328" t="str">
        <f t="shared" si="104"/>
        <v/>
      </c>
      <c r="D129" s="328" t="str">
        <f t="shared" si="104"/>
        <v/>
      </c>
      <c r="E129" s="65">
        <f t="shared" si="105"/>
        <v>2.0928368100000094</v>
      </c>
      <c r="F129" s="65">
        <f t="shared" si="105"/>
        <v>2.1575132899999794</v>
      </c>
      <c r="G129" s="65">
        <f t="shared" si="105"/>
        <v>2.2970416399999971</v>
      </c>
      <c r="H129" s="65">
        <f t="shared" si="105"/>
        <v>2.424520249999973</v>
      </c>
      <c r="I129" s="68">
        <f t="shared" si="105"/>
        <v>2.6553976099999987</v>
      </c>
      <c r="J129" s="68" t="str">
        <f t="shared" si="105"/>
        <v/>
      </c>
      <c r="K129" s="68">
        <f t="shared" si="105"/>
        <v>3.0722410024999869</v>
      </c>
      <c r="L129" s="68">
        <f t="shared" si="105"/>
        <v>3.376022759999997</v>
      </c>
      <c r="M129" s="57"/>
      <c r="N129" s="248"/>
      <c r="O129" s="67">
        <f t="shared" si="87"/>
        <v>42446</v>
      </c>
      <c r="P129" s="263" t="str">
        <f t="shared" ref="P129:AS129" si="124">IF(AND(P$78="S/A", P62&gt;0), ((1+P62/200)^2-1)*100, IF(AND(P$78="Qtrly", P62&gt;0), ((1+P62/400)^4-1)*100, ""))</f>
        <v/>
      </c>
      <c r="Q129" s="68">
        <f t="shared" si="124"/>
        <v>3.0966083225000052</v>
      </c>
      <c r="R129" s="68">
        <f t="shared" si="124"/>
        <v>2.8855205624999769</v>
      </c>
      <c r="S129" s="68">
        <f t="shared" si="124"/>
        <v>2.9423306024999984</v>
      </c>
      <c r="T129" s="68">
        <f t="shared" si="124"/>
        <v>3.3750060224999823</v>
      </c>
      <c r="U129" s="68">
        <f t="shared" si="124"/>
        <v>3.7352435025000075</v>
      </c>
      <c r="V129" s="68">
        <f t="shared" si="124"/>
        <v>4.0573407224999913</v>
      </c>
      <c r="W129" s="68" t="str">
        <f t="shared" si="124"/>
        <v/>
      </c>
      <c r="X129" s="68">
        <f t="shared" si="124"/>
        <v>3.0346803600000083</v>
      </c>
      <c r="Y129" s="68">
        <f t="shared" si="124"/>
        <v>3.7943252024999818</v>
      </c>
      <c r="Z129" s="68">
        <f t="shared" si="124"/>
        <v>3.890114022500013</v>
      </c>
      <c r="AA129" s="68">
        <f t="shared" si="124"/>
        <v>4.2655421024999862</v>
      </c>
      <c r="AB129" s="68">
        <f t="shared" si="124"/>
        <v>4.6048245224999951</v>
      </c>
      <c r="AC129" s="263" t="str">
        <f t="shared" si="124"/>
        <v/>
      </c>
      <c r="AD129" s="68">
        <f t="shared" si="124"/>
        <v>3.1219940099999954</v>
      </c>
      <c r="AE129" s="68">
        <f t="shared" si="124"/>
        <v>3.5438529225000126</v>
      </c>
      <c r="AF129" s="68">
        <f t="shared" si="124"/>
        <v>3.7984004225000145</v>
      </c>
      <c r="AG129" s="68">
        <f t="shared" si="124"/>
        <v>4.5782343224999966</v>
      </c>
      <c r="AH129" s="263" t="str">
        <f t="shared" si="124"/>
        <v/>
      </c>
      <c r="AI129" s="263" t="str">
        <f t="shared" si="124"/>
        <v/>
      </c>
      <c r="AJ129" s="68">
        <f t="shared" si="124"/>
        <v>3.7668195599999788</v>
      </c>
      <c r="AK129" s="68">
        <f t="shared" si="124"/>
        <v>4.0553005625000083</v>
      </c>
      <c r="AL129" s="263" t="str">
        <f t="shared" si="124"/>
        <v/>
      </c>
      <c r="AM129" s="68">
        <f t="shared" si="124"/>
        <v>3.3099452225000103</v>
      </c>
      <c r="AN129" s="68">
        <f t="shared" si="124"/>
        <v>3.5662405625000115</v>
      </c>
      <c r="AO129" s="68">
        <f t="shared" si="124"/>
        <v>3.8133490143489768</v>
      </c>
      <c r="AP129" s="68">
        <f t="shared" si="124"/>
        <v>4.1797869225000062</v>
      </c>
      <c r="AQ129" s="68">
        <f t="shared" si="124"/>
        <v>4.2882844242859042</v>
      </c>
      <c r="AR129" s="263" t="str">
        <f t="shared" si="124"/>
        <v/>
      </c>
      <c r="AS129" s="263" t="str">
        <f t="shared" si="124"/>
        <v/>
      </c>
      <c r="AT129" s="68">
        <f t="shared" ref="AT129:BV129" si="125">IF(AND(AT$78="S/A", AT62&gt;0), ((1+AT62/200)^2-1)*100, IF(AND(AT$78="Qtrly", AT62&gt;0), ((1+AT62/400)^4-1)*100, ""))</f>
        <v>2.7993209999999991</v>
      </c>
      <c r="AU129" s="68">
        <f t="shared" si="125"/>
        <v>3.0905162225000282</v>
      </c>
      <c r="AV129" s="68">
        <f t="shared" si="125"/>
        <v>3.2052810000000154</v>
      </c>
      <c r="AW129" s="68">
        <f t="shared" si="125"/>
        <v>3.2672602025000108</v>
      </c>
      <c r="AX129" s="68">
        <f t="shared" si="125"/>
        <v>3.3790730025000215</v>
      </c>
      <c r="AY129" s="68">
        <f t="shared" si="125"/>
        <v>3.7882125224999896</v>
      </c>
      <c r="AZ129" s="68">
        <f t="shared" si="125"/>
        <v>3.9105003225000212</v>
      </c>
      <c r="BA129" s="68">
        <f t="shared" si="125"/>
        <v>4.6590380900000117</v>
      </c>
      <c r="BB129" s="263" t="str">
        <f t="shared" si="125"/>
        <v/>
      </c>
      <c r="BC129" s="263" t="str">
        <f t="shared" si="125"/>
        <v/>
      </c>
      <c r="BD129" s="263" t="str">
        <f t="shared" si="125"/>
        <v/>
      </c>
      <c r="BE129" s="68">
        <f t="shared" si="125"/>
        <v>7.1649392024999869</v>
      </c>
      <c r="BF129" s="68">
        <f t="shared" si="125"/>
        <v>3.4777217599999855</v>
      </c>
      <c r="BG129" s="68">
        <f t="shared" si="125"/>
        <v>4.0379600099999857</v>
      </c>
      <c r="BH129" s="68">
        <f t="shared" si="125"/>
        <v>4.1944047927071626</v>
      </c>
      <c r="BI129" s="263" t="str">
        <f t="shared" si="125"/>
        <v/>
      </c>
      <c r="BJ129" s="263" t="str">
        <f t="shared" si="125"/>
        <v/>
      </c>
      <c r="BK129" s="68" t="str">
        <f t="shared" si="125"/>
        <v/>
      </c>
      <c r="BL129" s="68">
        <f t="shared" si="125"/>
        <v>3.1595705625000248</v>
      </c>
      <c r="BM129" s="68">
        <f t="shared" si="125"/>
        <v>3.6853427599999877</v>
      </c>
      <c r="BN129" s="68">
        <f t="shared" si="125"/>
        <v>4.1318202500000067</v>
      </c>
      <c r="BO129" s="68">
        <f t="shared" si="125"/>
        <v>4.2583944899999837</v>
      </c>
      <c r="BP129" s="68" t="str">
        <f t="shared" si="125"/>
        <v/>
      </c>
      <c r="BQ129" s="68">
        <f t="shared" si="125"/>
        <v>4.9354384400000173</v>
      </c>
      <c r="BR129" s="263" t="str">
        <f t="shared" si="125"/>
        <v/>
      </c>
      <c r="BS129" s="68">
        <f t="shared" si="125"/>
        <v>3.2510015624999777</v>
      </c>
      <c r="BT129" s="68">
        <f t="shared" si="125"/>
        <v>4.33294592250002</v>
      </c>
      <c r="BU129" s="68">
        <f t="shared" si="125"/>
        <v>3.6395261225000031</v>
      </c>
      <c r="BV129" s="68">
        <f t="shared" si="125"/>
        <v>4.1410045024999897</v>
      </c>
    </row>
    <row r="130" spans="1:74" x14ac:dyDescent="0.25">
      <c r="A130" s="62">
        <f t="shared" si="86"/>
        <v>42447</v>
      </c>
      <c r="B130" s="328" t="str">
        <f t="shared" si="104"/>
        <v/>
      </c>
      <c r="C130" s="328" t="str">
        <f t="shared" si="104"/>
        <v/>
      </c>
      <c r="D130" s="328" t="str">
        <f t="shared" si="104"/>
        <v/>
      </c>
      <c r="E130" s="65">
        <f t="shared" ref="E130:L139" si="126">IF(AND(E$78="S/A", E63&gt;0), ((1+E63/200)^2-1)*100, IF(AND(E$78="Qtrly", E63&gt;0), ((1+E63/400)^4-1)*100, ""))</f>
        <v>2.0665678400000109</v>
      </c>
      <c r="F130" s="65">
        <f t="shared" si="126"/>
        <v>2.1413422500000001</v>
      </c>
      <c r="G130" s="65">
        <f t="shared" si="126"/>
        <v>2.2778255625000021</v>
      </c>
      <c r="H130" s="65">
        <f t="shared" si="126"/>
        <v>2.3941610000000058</v>
      </c>
      <c r="I130" s="68">
        <f t="shared" si="126"/>
        <v>2.620952040000013</v>
      </c>
      <c r="J130" s="68" t="str">
        <f t="shared" si="126"/>
        <v/>
      </c>
      <c r="K130" s="68">
        <f t="shared" si="126"/>
        <v>3.0275750625000208</v>
      </c>
      <c r="L130" s="68">
        <f t="shared" si="126"/>
        <v>3.3465394024999817</v>
      </c>
      <c r="M130" s="57"/>
      <c r="N130" s="248"/>
      <c r="O130" s="67">
        <f t="shared" si="87"/>
        <v>42447</v>
      </c>
      <c r="P130" s="263" t="str">
        <f t="shared" ref="P130:AS130" si="127">IF(AND(P$78="S/A", P63&gt;0), ((1+P63/200)^2-1)*100, IF(AND(P$78="Qtrly", P63&gt;0), ((1+P63/400)^4-1)*100, ""))</f>
        <v/>
      </c>
      <c r="Q130" s="68">
        <f t="shared" si="127"/>
        <v>3.0803631224999961</v>
      </c>
      <c r="R130" s="68">
        <f t="shared" si="127"/>
        <v>2.8753775625000033</v>
      </c>
      <c r="S130" s="68">
        <f t="shared" si="127"/>
        <v>2.9230540100000146</v>
      </c>
      <c r="T130" s="68">
        <f t="shared" si="127"/>
        <v>3.3424730624999954</v>
      </c>
      <c r="U130" s="68">
        <f t="shared" si="127"/>
        <v>3.705708959999976</v>
      </c>
      <c r="V130" s="68">
        <f t="shared" si="127"/>
        <v>4.0379600099999857</v>
      </c>
      <c r="W130" s="68" t="str">
        <f t="shared" si="127"/>
        <v/>
      </c>
      <c r="X130" s="68">
        <f t="shared" si="127"/>
        <v>3.0367104899999831</v>
      </c>
      <c r="Y130" s="68">
        <f t="shared" si="127"/>
        <v>3.8147021025000116</v>
      </c>
      <c r="Z130" s="68">
        <f t="shared" si="127"/>
        <v>3.8656531024999996</v>
      </c>
      <c r="AA130" s="68">
        <f t="shared" si="127"/>
        <v>4.2563523600000153</v>
      </c>
      <c r="AB130" s="68">
        <f t="shared" si="127"/>
        <v>4.6181208899999771</v>
      </c>
      <c r="AC130" s="263" t="str">
        <f t="shared" si="127"/>
        <v/>
      </c>
      <c r="AD130" s="68">
        <f t="shared" si="127"/>
        <v>3.1077776399999868</v>
      </c>
      <c r="AE130" s="68">
        <f t="shared" si="127"/>
        <v>3.5265550399999901</v>
      </c>
      <c r="AF130" s="68">
        <f t="shared" si="127"/>
        <v>3.7759877024999833</v>
      </c>
      <c r="AG130" s="68">
        <f t="shared" si="127"/>
        <v>4.5598277025000078</v>
      </c>
      <c r="AH130" s="263" t="str">
        <f t="shared" si="127"/>
        <v/>
      </c>
      <c r="AI130" s="263" t="str">
        <f t="shared" si="127"/>
        <v/>
      </c>
      <c r="AJ130" s="68">
        <f t="shared" si="127"/>
        <v>3.7464473599999826</v>
      </c>
      <c r="AK130" s="68">
        <f t="shared" si="127"/>
        <v>4.0461200900000049</v>
      </c>
      <c r="AL130" s="263" t="str">
        <f t="shared" si="127"/>
        <v/>
      </c>
      <c r="AM130" s="68">
        <f t="shared" si="127"/>
        <v>3.3282415024999956</v>
      </c>
      <c r="AN130" s="68">
        <f t="shared" si="127"/>
        <v>3.5448704900000072</v>
      </c>
      <c r="AO130" s="68">
        <f t="shared" si="127"/>
        <v>3.7896963195485966</v>
      </c>
      <c r="AP130" s="68">
        <f t="shared" si="127"/>
        <v>4.1603948100000121</v>
      </c>
      <c r="AQ130" s="68">
        <f t="shared" si="127"/>
        <v>4.2428841571814591</v>
      </c>
      <c r="AR130" s="263" t="str">
        <f t="shared" si="127"/>
        <v/>
      </c>
      <c r="AS130" s="263" t="str">
        <f t="shared" si="127"/>
        <v/>
      </c>
      <c r="AT130" s="68">
        <f t="shared" ref="AT130:BV130" si="128">IF(AND(AT$78="S/A", AT63&gt;0), ((1+AT63/200)^2-1)*100, IF(AND(AT$78="Qtrly", AT63&gt;0), ((1+AT63/400)^4-1)*100, ""))</f>
        <v>2.7922238224999951</v>
      </c>
      <c r="AU130" s="68">
        <f t="shared" si="128"/>
        <v>3.0783325624999858</v>
      </c>
      <c r="AV130" s="68">
        <f t="shared" si="128"/>
        <v>3.1869956100000207</v>
      </c>
      <c r="AW130" s="68">
        <f t="shared" si="128"/>
        <v>3.244904902500001</v>
      </c>
      <c r="AX130" s="68">
        <f t="shared" si="128"/>
        <v>3.3587389025000247</v>
      </c>
      <c r="AY130" s="68">
        <f t="shared" si="128"/>
        <v>3.7658009025000272</v>
      </c>
      <c r="AZ130" s="68">
        <f t="shared" si="128"/>
        <v>3.890114022500013</v>
      </c>
      <c r="BA130" s="68">
        <f t="shared" si="128"/>
        <v>4.6375555625000064</v>
      </c>
      <c r="BB130" s="263" t="str">
        <f t="shared" si="128"/>
        <v/>
      </c>
      <c r="BC130" s="263" t="str">
        <f t="shared" si="128"/>
        <v/>
      </c>
      <c r="BD130" s="263" t="str">
        <f t="shared" si="128"/>
        <v/>
      </c>
      <c r="BE130" s="68">
        <f t="shared" si="128"/>
        <v>7.1649392024999869</v>
      </c>
      <c r="BF130" s="68">
        <f t="shared" si="128"/>
        <v>3.4431384899999751</v>
      </c>
      <c r="BG130" s="68">
        <f t="shared" si="128"/>
        <v>4.0114419600000062</v>
      </c>
      <c r="BH130" s="68">
        <f t="shared" si="128"/>
        <v>4.1655315079007327</v>
      </c>
      <c r="BI130" s="263" t="str">
        <f t="shared" si="128"/>
        <v/>
      </c>
      <c r="BJ130" s="263" t="str">
        <f t="shared" si="128"/>
        <v/>
      </c>
      <c r="BK130" s="68" t="str">
        <f t="shared" si="128"/>
        <v/>
      </c>
      <c r="BL130" s="68">
        <f t="shared" si="128"/>
        <v>3.1473828224999778</v>
      </c>
      <c r="BM130" s="68">
        <f t="shared" si="128"/>
        <v>3.6649785599999873</v>
      </c>
      <c r="BN130" s="68">
        <f t="shared" si="128"/>
        <v>4.1063105624999929</v>
      </c>
      <c r="BO130" s="68">
        <f t="shared" si="128"/>
        <v>4.2389950624999839</v>
      </c>
      <c r="BP130" s="68" t="str">
        <f t="shared" si="128"/>
        <v/>
      </c>
      <c r="BQ130" s="68">
        <f t="shared" si="128"/>
        <v>4.9159761224999876</v>
      </c>
      <c r="BR130" s="263" t="str">
        <f t="shared" si="128"/>
        <v/>
      </c>
      <c r="BS130" s="68">
        <f t="shared" si="128"/>
        <v>3.2367763024999885</v>
      </c>
      <c r="BT130" s="68">
        <f t="shared" si="128"/>
        <v>4.3135395599999793</v>
      </c>
      <c r="BU130" s="68">
        <f t="shared" si="128"/>
        <v>3.6181484899999949</v>
      </c>
      <c r="BV130" s="68">
        <f t="shared" si="128"/>
        <v>4.118554822500009</v>
      </c>
    </row>
    <row r="131" spans="1:74" x14ac:dyDescent="0.25">
      <c r="A131" s="62">
        <f t="shared" si="86"/>
        <v>42450</v>
      </c>
      <c r="B131" s="328" t="str">
        <f t="shared" si="104"/>
        <v/>
      </c>
      <c r="C131" s="328" t="str">
        <f t="shared" si="104"/>
        <v/>
      </c>
      <c r="D131" s="328" t="str">
        <f t="shared" si="104"/>
        <v/>
      </c>
      <c r="E131" s="65">
        <f t="shared" si="126"/>
        <v>2.0867744400000054</v>
      </c>
      <c r="F131" s="65">
        <f t="shared" si="126"/>
        <v>2.1565025625000178</v>
      </c>
      <c r="G131" s="65">
        <f t="shared" si="126"/>
        <v>2.286927690000029</v>
      </c>
      <c r="H131" s="65">
        <f t="shared" si="126"/>
        <v>2.401244422500004</v>
      </c>
      <c r="I131" s="68">
        <f t="shared" si="126"/>
        <v>2.636147902500019</v>
      </c>
      <c r="J131" s="68" t="str">
        <f t="shared" si="126"/>
        <v/>
      </c>
      <c r="K131" s="68">
        <f t="shared" si="126"/>
        <v>3.0407708100000042</v>
      </c>
      <c r="L131" s="68">
        <f t="shared" si="126"/>
        <v>3.3709391225000163</v>
      </c>
      <c r="M131" s="57"/>
      <c r="N131" s="248"/>
      <c r="O131" s="67">
        <f t="shared" si="87"/>
        <v>42450</v>
      </c>
      <c r="P131" s="263" t="str">
        <f t="shared" ref="P131:AS131" si="129">IF(AND(P$78="S/A", P64&gt;0), ((1+P64/200)^2-1)*100, IF(AND(P$78="Qtrly", P64&gt;0), ((1+P64/400)^4-1)*100, ""))</f>
        <v/>
      </c>
      <c r="Q131" s="68">
        <f t="shared" si="129"/>
        <v>3.0681800625000033</v>
      </c>
      <c r="R131" s="68">
        <f>IF(AND(R$78="S/A", R64&gt;0), ((1+R64/200)^2-1)*100, IF(AND(R$78="Qtrly", R64&gt;0), ((1+R64/400)^4-1)*100, ""))</f>
        <v>2.8743632899999927</v>
      </c>
      <c r="S131" s="68">
        <f t="shared" si="129"/>
        <v>2.9149380899999855</v>
      </c>
      <c r="T131" s="68">
        <f t="shared" si="129"/>
        <v>3.350605822500019</v>
      </c>
      <c r="U131" s="68">
        <f t="shared" si="129"/>
        <v>3.7189480624999716</v>
      </c>
      <c r="V131" s="68">
        <f t="shared" si="129"/>
        <v>4.0542804900000062</v>
      </c>
      <c r="W131" s="68" t="str">
        <f t="shared" si="129"/>
        <v/>
      </c>
      <c r="X131" s="68">
        <f t="shared" si="129"/>
        <v>3.0204700100000093</v>
      </c>
      <c r="Y131" s="68">
        <f t="shared" si="129"/>
        <v>3.8259102500000086</v>
      </c>
      <c r="Z131" s="68">
        <f t="shared" si="129"/>
        <v>3.8758448025000058</v>
      </c>
      <c r="AA131" s="68">
        <f t="shared" si="129"/>
        <v>4.1991808399999941</v>
      </c>
      <c r="AB131" s="68">
        <f t="shared" si="129"/>
        <v>4.6344868100000047</v>
      </c>
      <c r="AC131" s="263" t="str">
        <f t="shared" si="129"/>
        <v/>
      </c>
      <c r="AD131" s="68">
        <f t="shared" si="129"/>
        <v>3.0935622499999926</v>
      </c>
      <c r="AE131" s="68">
        <f t="shared" si="129"/>
        <v>3.5306250000000095</v>
      </c>
      <c r="AF131" s="68">
        <f t="shared" si="129"/>
        <v>3.7831187599999927</v>
      </c>
      <c r="AG131" s="68">
        <f t="shared" si="129"/>
        <v>4.5751664400000225</v>
      </c>
      <c r="AH131" s="263" t="str">
        <f t="shared" si="129"/>
        <v/>
      </c>
      <c r="AI131" s="263" t="str">
        <f t="shared" si="129"/>
        <v/>
      </c>
      <c r="AJ131" s="68">
        <f t="shared" si="129"/>
        <v>3.7596890624999713</v>
      </c>
      <c r="AK131" s="68">
        <f t="shared" si="129"/>
        <v>4.0583608099999946</v>
      </c>
      <c r="AL131" s="263" t="str">
        <f t="shared" si="129"/>
        <v/>
      </c>
      <c r="AM131" s="68">
        <f t="shared" si="129"/>
        <v>3.3007976900000013</v>
      </c>
      <c r="AN131" s="68">
        <f t="shared" si="129"/>
        <v>3.5530112099999789</v>
      </c>
      <c r="AO131" s="68">
        <f t="shared" si="129"/>
        <v>3.7927812244193504</v>
      </c>
      <c r="AP131" s="68">
        <f t="shared" si="129"/>
        <v>4.1716216024999975</v>
      </c>
      <c r="AQ131" s="68">
        <f t="shared" si="129"/>
        <v>4.248042531781171</v>
      </c>
      <c r="AR131" s="263" t="str">
        <f t="shared" si="129"/>
        <v/>
      </c>
      <c r="AS131" s="263" t="str">
        <f t="shared" si="129"/>
        <v/>
      </c>
      <c r="AT131" s="68">
        <f t="shared" ref="AT131:BV131" si="130">IF(AND(AT$78="S/A", AT64&gt;0), ((1+AT64/200)^2-1)*100, IF(AND(AT$78="Qtrly", AT64&gt;0), ((1+AT64/400)^4-1)*100, ""))</f>
        <v>2.7881684025000242</v>
      </c>
      <c r="AU131" s="68">
        <f t="shared" si="130"/>
        <v>3.0600584225000116</v>
      </c>
      <c r="AV131" s="68">
        <f t="shared" si="130"/>
        <v>3.1930905600000115</v>
      </c>
      <c r="AW131" s="68">
        <f t="shared" si="130"/>
        <v>3.2469371025000138</v>
      </c>
      <c r="AX131" s="68">
        <f t="shared" si="130"/>
        <v>3.3719558400000071</v>
      </c>
      <c r="AY131" s="68">
        <f t="shared" si="130"/>
        <v>3.7759877024999833</v>
      </c>
      <c r="AZ131" s="68">
        <f t="shared" si="130"/>
        <v>3.8962297025000092</v>
      </c>
      <c r="BA131" s="68">
        <f t="shared" si="130"/>
        <v>4.6467620899999895</v>
      </c>
      <c r="BB131" s="263" t="str">
        <f t="shared" si="130"/>
        <v/>
      </c>
      <c r="BC131" s="263" t="str">
        <f t="shared" si="130"/>
        <v/>
      </c>
      <c r="BD131" s="263" t="str">
        <f t="shared" si="130"/>
        <v/>
      </c>
      <c r="BE131" s="68">
        <f t="shared" si="130"/>
        <v>7.1649392024999869</v>
      </c>
      <c r="BF131" s="68">
        <f t="shared" si="130"/>
        <v>3.4594122499999935</v>
      </c>
      <c r="BG131" s="68">
        <f t="shared" si="130"/>
        <v>4.026740422499997</v>
      </c>
      <c r="BH131" s="68">
        <f t="shared" si="130"/>
        <v>4.1830610007737246</v>
      </c>
      <c r="BI131" s="263" t="str">
        <f t="shared" si="130"/>
        <v/>
      </c>
      <c r="BJ131" s="263" t="str">
        <f t="shared" si="130"/>
        <v/>
      </c>
      <c r="BK131" s="68" t="str">
        <f t="shared" si="130"/>
        <v/>
      </c>
      <c r="BL131" s="68">
        <f t="shared" si="130"/>
        <v>3.1412892224999878</v>
      </c>
      <c r="BM131" s="68">
        <f t="shared" si="130"/>
        <v>3.6731239999999943</v>
      </c>
      <c r="BN131" s="68">
        <f t="shared" si="130"/>
        <v>4.127738489999988</v>
      </c>
      <c r="BO131" s="68">
        <f t="shared" si="130"/>
        <v>4.2543102500000041</v>
      </c>
      <c r="BP131" s="68" t="str">
        <f t="shared" si="130"/>
        <v/>
      </c>
      <c r="BQ131" s="68">
        <f t="shared" si="130"/>
        <v>4.9405604024999938</v>
      </c>
      <c r="BR131" s="263" t="str">
        <f t="shared" si="130"/>
        <v/>
      </c>
      <c r="BS131" s="68">
        <f t="shared" si="130"/>
        <v>3.2550661025000149</v>
      </c>
      <c r="BT131" s="68">
        <f t="shared" si="130"/>
        <v>4.3380531599999994</v>
      </c>
      <c r="BU131" s="68">
        <f t="shared" si="130"/>
        <v>3.6293460224999796</v>
      </c>
      <c r="BV131" s="68">
        <f t="shared" si="130"/>
        <v>4.1318202500000067</v>
      </c>
    </row>
    <row r="132" spans="1:74" x14ac:dyDescent="0.25">
      <c r="A132" s="62">
        <f t="shared" si="86"/>
        <v>42451</v>
      </c>
      <c r="B132" s="328" t="str">
        <f t="shared" si="104"/>
        <v/>
      </c>
      <c r="C132" s="328" t="str">
        <f t="shared" si="104"/>
        <v/>
      </c>
      <c r="D132" s="328" t="str">
        <f t="shared" si="104"/>
        <v/>
      </c>
      <c r="E132" s="65">
        <f t="shared" si="126"/>
        <v>2.1079935225000179</v>
      </c>
      <c r="F132" s="65">
        <f t="shared" si="126"/>
        <v>2.1837939600000134</v>
      </c>
      <c r="G132" s="65">
        <f t="shared" si="126"/>
        <v>2.325363359999999</v>
      </c>
      <c r="H132" s="65">
        <f t="shared" si="126"/>
        <v>2.4376773225000203</v>
      </c>
      <c r="I132" s="68">
        <f t="shared" si="126"/>
        <v>2.6716092899999877</v>
      </c>
      <c r="J132" s="68" t="str">
        <f t="shared" si="126"/>
        <v/>
      </c>
      <c r="K132" s="68">
        <f t="shared" si="126"/>
        <v>3.0905162225000282</v>
      </c>
      <c r="L132" s="68">
        <f t="shared" si="126"/>
        <v>3.4309340099999863</v>
      </c>
      <c r="M132" s="57"/>
      <c r="N132" s="248"/>
      <c r="O132" s="67">
        <f t="shared" si="87"/>
        <v>42451</v>
      </c>
      <c r="P132" s="263" t="str">
        <f t="shared" ref="P132:AS132" si="131">IF(AND(P$78="S/A", P65&gt;0), ((1+P65/200)^2-1)*100, IF(AND(P$78="Qtrly", P65&gt;0), ((1+P65/400)^4-1)*100, ""))</f>
        <v/>
      </c>
      <c r="Q132" s="68">
        <f t="shared" si="131"/>
        <v>3.0864549224999926</v>
      </c>
      <c r="R132" s="68">
        <f t="shared" si="131"/>
        <v>2.8976928225000087</v>
      </c>
      <c r="S132" s="68">
        <f t="shared" si="131"/>
        <v>2.9484183224999905</v>
      </c>
      <c r="T132" s="68">
        <f t="shared" si="131"/>
        <v>3.3851736225000151</v>
      </c>
      <c r="U132" s="68">
        <f t="shared" si="131"/>
        <v>3.7535774024999746</v>
      </c>
      <c r="V132" s="68">
        <f t="shared" si="131"/>
        <v>4.0859050624999949</v>
      </c>
      <c r="W132" s="68" t="str">
        <f t="shared" si="131"/>
        <v/>
      </c>
      <c r="X132" s="68">
        <f t="shared" si="131"/>
        <v>3.0681800625000033</v>
      </c>
      <c r="Y132" s="68">
        <f t="shared" si="131"/>
        <v>3.8544428100000028</v>
      </c>
      <c r="Z132" s="68">
        <f t="shared" si="131"/>
        <v>3.9003069224999853</v>
      </c>
      <c r="AA132" s="68">
        <f t="shared" si="131"/>
        <v>4.1675390624999809</v>
      </c>
      <c r="AB132" s="68">
        <f t="shared" si="131"/>
        <v>4.6651763600000118</v>
      </c>
      <c r="AC132" s="263" t="str">
        <f t="shared" si="131"/>
        <v/>
      </c>
      <c r="AD132" s="68">
        <f t="shared" si="131"/>
        <v>3.1392580624999722</v>
      </c>
      <c r="AE132" s="68">
        <f t="shared" si="131"/>
        <v>3.5530112099999789</v>
      </c>
      <c r="AF132" s="68">
        <f t="shared" si="131"/>
        <v>3.8075699600000235</v>
      </c>
      <c r="AG132" s="68">
        <f t="shared" si="131"/>
        <v>4.5864155624999903</v>
      </c>
      <c r="AH132" s="263" t="str">
        <f t="shared" si="131"/>
        <v/>
      </c>
      <c r="AI132" s="263" t="str">
        <f t="shared" si="131"/>
        <v/>
      </c>
      <c r="AJ132" s="68">
        <f t="shared" si="131"/>
        <v>3.8391570224999949</v>
      </c>
      <c r="AK132" s="68">
        <f t="shared" si="131"/>
        <v>4.0910062500000288</v>
      </c>
      <c r="AL132" s="263" t="str">
        <f t="shared" si="131"/>
        <v/>
      </c>
      <c r="AM132" s="68">
        <f t="shared" si="131"/>
        <v>3.3089288100000003</v>
      </c>
      <c r="AN132" s="68">
        <f t="shared" si="131"/>
        <v>3.6038979600000021</v>
      </c>
      <c r="AO132" s="68">
        <f t="shared" si="131"/>
        <v>3.8287768627160768</v>
      </c>
      <c r="AP132" s="68">
        <f t="shared" si="131"/>
        <v>4.2022432024999778</v>
      </c>
      <c r="AQ132" s="68">
        <f t="shared" si="131"/>
        <v>4.2655824374278284</v>
      </c>
      <c r="AR132" s="263" t="str">
        <f t="shared" si="131"/>
        <v/>
      </c>
      <c r="AS132" s="263" t="str">
        <f t="shared" si="131"/>
        <v/>
      </c>
      <c r="AT132" s="68">
        <f t="shared" ref="AT132:BV132" si="132">IF(AND(AT$78="S/A", AT65&gt;0), ((1+AT65/200)^2-1)*100, IF(AND(AT$78="Qtrly", AT65&gt;0), ((1+AT65/400)^4-1)*100, ""))</f>
        <v>2.7962793224999949</v>
      </c>
      <c r="AU132" s="68">
        <f t="shared" si="132"/>
        <v>3.1108239225000167</v>
      </c>
      <c r="AV132" s="68">
        <f t="shared" si="132"/>
        <v>3.2225520224999915</v>
      </c>
      <c r="AW132" s="68">
        <f t="shared" si="132"/>
        <v>3.2753900025000116</v>
      </c>
      <c r="AX132" s="68">
        <f t="shared" si="132"/>
        <v>3.3882239999999841</v>
      </c>
      <c r="AY132" s="68">
        <f t="shared" si="132"/>
        <v>3.8065511025000109</v>
      </c>
      <c r="AZ132" s="68">
        <f t="shared" si="132"/>
        <v>3.9288497025000035</v>
      </c>
      <c r="BA132" s="68">
        <f t="shared" si="132"/>
        <v>4.6938240000000242</v>
      </c>
      <c r="BB132" s="263" t="str">
        <f t="shared" si="132"/>
        <v/>
      </c>
      <c r="BC132" s="263" t="str">
        <f t="shared" si="132"/>
        <v/>
      </c>
      <c r="BD132" s="263" t="str">
        <f t="shared" si="132"/>
        <v/>
      </c>
      <c r="BE132" s="68" t="str">
        <f t="shared" si="132"/>
        <v/>
      </c>
      <c r="BF132" s="68">
        <f t="shared" si="132"/>
        <v>3.4919636099999929</v>
      </c>
      <c r="BG132" s="68">
        <f t="shared" si="132"/>
        <v>4.0614211025000069</v>
      </c>
      <c r="BH132" s="68">
        <f t="shared" si="132"/>
        <v>4.2109065073406171</v>
      </c>
      <c r="BI132" s="263" t="str">
        <f t="shared" si="132"/>
        <v/>
      </c>
      <c r="BJ132" s="263" t="str">
        <f t="shared" si="132"/>
        <v/>
      </c>
      <c r="BK132" s="68" t="str">
        <f t="shared" si="132"/>
        <v/>
      </c>
      <c r="BL132" s="68">
        <f t="shared" si="132"/>
        <v>3.160586239999974</v>
      </c>
      <c r="BM132" s="68">
        <f t="shared" si="132"/>
        <v>3.7006172224999911</v>
      </c>
      <c r="BN132" s="68">
        <f t="shared" si="132"/>
        <v>4.1501891600000063</v>
      </c>
      <c r="BO132" s="68">
        <f t="shared" si="132"/>
        <v>4.2757534025000155</v>
      </c>
      <c r="BP132" s="68" t="str">
        <f t="shared" si="132"/>
        <v/>
      </c>
      <c r="BQ132" s="68">
        <f t="shared" si="132"/>
        <v>4.9651475624999719</v>
      </c>
      <c r="BR132" s="263" t="str">
        <f t="shared" si="132"/>
        <v/>
      </c>
      <c r="BS132" s="68">
        <f t="shared" si="132"/>
        <v>3.2662439999999959</v>
      </c>
      <c r="BT132" s="68">
        <f t="shared" si="132"/>
        <v>4.3227318225000033</v>
      </c>
      <c r="BU132" s="68">
        <f t="shared" si="132"/>
        <v>3.6527610000000044</v>
      </c>
      <c r="BV132" s="68">
        <f t="shared" si="132"/>
        <v>4.1369225625000006</v>
      </c>
    </row>
    <row r="133" spans="1:74" x14ac:dyDescent="0.25">
      <c r="A133" s="62">
        <f t="shared" si="86"/>
        <v>42452</v>
      </c>
      <c r="B133" s="328" t="str">
        <f t="shared" si="104"/>
        <v/>
      </c>
      <c r="C133" s="328" t="str">
        <f t="shared" si="104"/>
        <v/>
      </c>
      <c r="D133" s="328" t="str">
        <f t="shared" si="104"/>
        <v/>
      </c>
      <c r="E133" s="65">
        <f t="shared" si="126"/>
        <v>2.0837433224999868</v>
      </c>
      <c r="F133" s="65">
        <f t="shared" si="126"/>
        <v>2.1544811225000071</v>
      </c>
      <c r="G133" s="65">
        <f t="shared" si="126"/>
        <v>2.3051331600000058</v>
      </c>
      <c r="H133" s="65">
        <f t="shared" si="126"/>
        <v>2.4214841225000061</v>
      </c>
      <c r="I133" s="68">
        <f t="shared" si="126"/>
        <v>2.6614768399999988</v>
      </c>
      <c r="J133" s="68" t="str">
        <f t="shared" si="126"/>
        <v/>
      </c>
      <c r="K133" s="68">
        <f t="shared" si="126"/>
        <v>3.0823937025000081</v>
      </c>
      <c r="L133" s="68">
        <f t="shared" si="126"/>
        <v>3.4319510225000016</v>
      </c>
      <c r="M133" s="57"/>
      <c r="N133" s="248"/>
      <c r="O133" s="67">
        <f t="shared" si="87"/>
        <v>42452</v>
      </c>
      <c r="P133" s="263" t="str">
        <f t="shared" ref="P133:AS133" si="133">IF(AND(P$78="S/A", P66&gt;0), ((1+P66/200)^2-1)*100, IF(AND(P$78="Qtrly", P66&gt;0), ((1+P66/400)^4-1)*100, ""))</f>
        <v/>
      </c>
      <c r="Q133" s="68">
        <f t="shared" si="133"/>
        <v>3.0803631224999961</v>
      </c>
      <c r="R133" s="68">
        <f t="shared" si="133"/>
        <v>2.8672635224999965</v>
      </c>
      <c r="S133" s="68">
        <f t="shared" si="133"/>
        <v>2.9342139224999952</v>
      </c>
      <c r="T133" s="68">
        <f t="shared" si="133"/>
        <v>3.3516224400000239</v>
      </c>
      <c r="U133" s="68">
        <f t="shared" si="133"/>
        <v>3.7393175624999886</v>
      </c>
      <c r="V133" s="68">
        <f t="shared" si="133"/>
        <v>4.0532604225000046</v>
      </c>
      <c r="W133" s="68" t="str">
        <f t="shared" si="133"/>
        <v/>
      </c>
      <c r="X133" s="68">
        <f t="shared" si="133"/>
        <v>3.0204700100000093</v>
      </c>
      <c r="Y133" s="68">
        <f t="shared" si="133"/>
        <v>3.8299860899999816</v>
      </c>
      <c r="Z133" s="68">
        <f t="shared" si="133"/>
        <v>3.8758448025000058</v>
      </c>
      <c r="AA133" s="68">
        <f t="shared" si="133"/>
        <v>4.1603948100000121</v>
      </c>
      <c r="AB133" s="68">
        <f t="shared" si="133"/>
        <v>4.6590380900000117</v>
      </c>
      <c r="AC133" s="263" t="str">
        <f t="shared" si="133"/>
        <v/>
      </c>
      <c r="AD133" s="68">
        <f t="shared" si="133"/>
        <v>3.1108239225000167</v>
      </c>
      <c r="AE133" s="68">
        <f t="shared" si="133"/>
        <v>3.5224851599999996</v>
      </c>
      <c r="AF133" s="68">
        <f t="shared" si="133"/>
        <v>3.7770064100000056</v>
      </c>
      <c r="AG133" s="68">
        <f t="shared" si="133"/>
        <v>4.5843702224999783</v>
      </c>
      <c r="AH133" s="263" t="str">
        <f t="shared" si="133"/>
        <v/>
      </c>
      <c r="AI133" s="263" t="str">
        <f t="shared" si="133"/>
        <v/>
      </c>
      <c r="AJ133" s="68">
        <f t="shared" si="133"/>
        <v>3.8299860899999816</v>
      </c>
      <c r="AK133" s="68">
        <f t="shared" si="133"/>
        <v>4.0757030625000024</v>
      </c>
      <c r="AL133" s="263" t="str">
        <f t="shared" si="133"/>
        <v/>
      </c>
      <c r="AM133" s="68">
        <f t="shared" si="133"/>
        <v>3.3089288100000003</v>
      </c>
      <c r="AN133" s="68">
        <f t="shared" si="133"/>
        <v>3.5733644099999795</v>
      </c>
      <c r="AO133" s="68">
        <f t="shared" si="133"/>
        <v>3.7989512404664305</v>
      </c>
      <c r="AP133" s="68">
        <f t="shared" si="133"/>
        <v>4.1869318400000077</v>
      </c>
      <c r="AQ133" s="68">
        <f t="shared" si="133"/>
        <v>4.2552645778427989</v>
      </c>
      <c r="AR133" s="263" t="str">
        <f t="shared" si="133"/>
        <v/>
      </c>
      <c r="AS133" s="263" t="str">
        <f t="shared" si="133"/>
        <v/>
      </c>
      <c r="AT133" s="68">
        <f t="shared" ref="AT133:BV133" si="134">IF(AND(AT$78="S/A", AT66&gt;0), ((1+AT66/200)^2-1)*100, IF(AND(AT$78="Qtrly", AT66&gt;0), ((1+AT66/400)^4-1)*100, ""))</f>
        <v>2.7678925024999801</v>
      </c>
      <c r="AU133" s="68">
        <f t="shared" si="134"/>
        <v>3.0803631224999961</v>
      </c>
      <c r="AV133" s="68">
        <f t="shared" si="134"/>
        <v>3.1930905600000115</v>
      </c>
      <c r="AW133" s="68">
        <f t="shared" si="134"/>
        <v>3.2489693225000282</v>
      </c>
      <c r="AX133" s="68">
        <f t="shared" si="134"/>
        <v>3.3739892899999901</v>
      </c>
      <c r="AY133" s="68">
        <f t="shared" si="134"/>
        <v>3.7994192400000015</v>
      </c>
      <c r="AZ133" s="68">
        <f t="shared" si="134"/>
        <v>3.9217136400000019</v>
      </c>
      <c r="BA133" s="68">
        <f t="shared" si="134"/>
        <v>4.6897312400000057</v>
      </c>
      <c r="BB133" s="263" t="str">
        <f t="shared" si="134"/>
        <v/>
      </c>
      <c r="BC133" s="263" t="str">
        <f t="shared" si="134"/>
        <v/>
      </c>
      <c r="BD133" s="263" t="str">
        <f t="shared" si="134"/>
        <v/>
      </c>
      <c r="BE133" s="68" t="str">
        <f t="shared" si="134"/>
        <v/>
      </c>
      <c r="BF133" s="68">
        <f t="shared" si="134"/>
        <v>3.4614465600000033</v>
      </c>
      <c r="BG133" s="68">
        <f t="shared" si="134"/>
        <v>4.0532604225000046</v>
      </c>
      <c r="BH133" s="68">
        <f t="shared" si="134"/>
        <v>4.1974987149106413</v>
      </c>
      <c r="BI133" s="263" t="str">
        <f t="shared" si="134"/>
        <v/>
      </c>
      <c r="BJ133" s="263" t="str">
        <f t="shared" si="134"/>
        <v/>
      </c>
      <c r="BK133" s="68" t="str">
        <f t="shared" si="134"/>
        <v/>
      </c>
      <c r="BL133" s="68">
        <f t="shared" si="134"/>
        <v>3.1453516025000239</v>
      </c>
      <c r="BM133" s="68">
        <f t="shared" si="134"/>
        <v>3.6802515224999999</v>
      </c>
      <c r="BN133" s="68">
        <f t="shared" si="134"/>
        <v>4.1899940224999987</v>
      </c>
      <c r="BO133" s="68">
        <f t="shared" si="134"/>
        <v>4.2737111024999885</v>
      </c>
      <c r="BP133" s="68" t="str">
        <f t="shared" si="134"/>
        <v/>
      </c>
      <c r="BQ133" s="68">
        <f t="shared" si="134"/>
        <v>4.9661720899999873</v>
      </c>
      <c r="BR133" s="263" t="str">
        <f t="shared" si="134"/>
        <v/>
      </c>
      <c r="BS133" s="68">
        <f t="shared" si="134"/>
        <v>3.235760249999986</v>
      </c>
      <c r="BT133" s="68">
        <f t="shared" si="134"/>
        <v>4.3166036025000132</v>
      </c>
      <c r="BU133" s="68">
        <f t="shared" si="134"/>
        <v>3.6262920900000051</v>
      </c>
      <c r="BV133" s="68">
        <f t="shared" si="134"/>
        <v>4.127738489999988</v>
      </c>
    </row>
    <row r="134" spans="1:74" x14ac:dyDescent="0.25">
      <c r="A134" s="62">
        <f t="shared" si="86"/>
        <v>42453</v>
      </c>
      <c r="B134" s="328" t="str">
        <f t="shared" si="104"/>
        <v/>
      </c>
      <c r="C134" s="328" t="str">
        <f t="shared" si="104"/>
        <v/>
      </c>
      <c r="D134" s="328" t="str">
        <f t="shared" si="104"/>
        <v/>
      </c>
      <c r="E134" s="65">
        <f t="shared" si="126"/>
        <v>2.0766708899999875</v>
      </c>
      <c r="F134" s="65">
        <f t="shared" si="126"/>
        <v>2.1605455024999998</v>
      </c>
      <c r="G134" s="65">
        <f t="shared" si="126"/>
        <v>2.298053062499994</v>
      </c>
      <c r="H134" s="65">
        <f t="shared" si="126"/>
        <v>2.4214841225000061</v>
      </c>
      <c r="I134" s="68">
        <f t="shared" si="126"/>
        <v>2.665529759999985</v>
      </c>
      <c r="J134" s="68" t="str">
        <f t="shared" si="126"/>
        <v/>
      </c>
      <c r="K134" s="68">
        <f t="shared" si="126"/>
        <v>3.0783325624999858</v>
      </c>
      <c r="L134" s="68">
        <f t="shared" si="126"/>
        <v>3.4217811224999783</v>
      </c>
      <c r="M134" s="57"/>
      <c r="N134" s="248"/>
      <c r="O134" s="67">
        <f t="shared" si="87"/>
        <v>42453</v>
      </c>
      <c r="P134" s="263" t="str">
        <f t="shared" ref="P134:AS134" si="135">IF(AND(P$78="S/A", P67&gt;0), ((1+P67/200)^2-1)*100, IF(AND(P$78="Qtrly", P67&gt;0), ((1+P67/400)^4-1)*100, ""))</f>
        <v/>
      </c>
      <c r="Q134" s="68">
        <f t="shared" si="135"/>
        <v>3.0691952900000263</v>
      </c>
      <c r="R134" s="68">
        <f t="shared" si="135"/>
        <v>2.8845062400000288</v>
      </c>
      <c r="S134" s="68">
        <f t="shared" si="135"/>
        <v>2.9260975624999741</v>
      </c>
      <c r="T134" s="68">
        <f t="shared" si="135"/>
        <v>3.3780562500000055</v>
      </c>
      <c r="U134" s="68">
        <f t="shared" si="135"/>
        <v>3.7607076899999869</v>
      </c>
      <c r="V134" s="68">
        <f t="shared" si="135"/>
        <v>4.0706022500000216</v>
      </c>
      <c r="W134" s="68" t="str">
        <f t="shared" si="135"/>
        <v/>
      </c>
      <c r="X134" s="68">
        <f t="shared" si="135"/>
        <v>3.0113353024999956</v>
      </c>
      <c r="Y134" s="68">
        <f t="shared" si="135"/>
        <v>3.8575001024999889</v>
      </c>
      <c r="Z134" s="68">
        <f t="shared" si="135"/>
        <v>3.9023455624999981</v>
      </c>
      <c r="AA134" s="68">
        <f t="shared" si="135"/>
        <v>4.1706009599999927</v>
      </c>
      <c r="AB134" s="68">
        <f t="shared" si="135"/>
        <v>4.6702917224999974</v>
      </c>
      <c r="AC134" s="263" t="str">
        <f t="shared" si="135"/>
        <v/>
      </c>
      <c r="AD134" s="68">
        <f t="shared" si="135"/>
        <v>3.0854396099999848</v>
      </c>
      <c r="AE134" s="68">
        <f t="shared" si="135"/>
        <v>3.5530112099999789</v>
      </c>
      <c r="AF134" s="68">
        <f t="shared" si="135"/>
        <v>3.808588822499992</v>
      </c>
      <c r="AG134" s="68">
        <f t="shared" si="135"/>
        <v>4.6017562500000109</v>
      </c>
      <c r="AH134" s="263" t="str">
        <f t="shared" si="135"/>
        <v/>
      </c>
      <c r="AI134" s="263" t="str">
        <f t="shared" si="135"/>
        <v/>
      </c>
      <c r="AJ134" s="68">
        <f t="shared" si="135"/>
        <v>3.7943252024999818</v>
      </c>
      <c r="AK134" s="68">
        <f t="shared" si="135"/>
        <v>4.0981481225000227</v>
      </c>
      <c r="AL134" s="263" t="str">
        <f t="shared" si="135"/>
        <v/>
      </c>
      <c r="AM134" s="68">
        <f t="shared" si="135"/>
        <v>3.2875853024999957</v>
      </c>
      <c r="AN134" s="68">
        <f t="shared" si="135"/>
        <v>3.5387651599999792</v>
      </c>
      <c r="AO134" s="68">
        <f t="shared" si="135"/>
        <v>3.8061499401934595</v>
      </c>
      <c r="AP134" s="68">
        <f t="shared" si="135"/>
        <v>4.1675390624999809</v>
      </c>
      <c r="AQ134" s="68">
        <f t="shared" si="135"/>
        <v>4.2645506170075898</v>
      </c>
      <c r="AR134" s="263" t="str">
        <f t="shared" si="135"/>
        <v/>
      </c>
      <c r="AS134" s="263" t="str">
        <f t="shared" si="135"/>
        <v/>
      </c>
      <c r="AT134" s="68">
        <f t="shared" ref="AT134:BV134" si="136">IF(AND(AT$78="S/A", AT67&gt;0), ((1+AT67/200)^2-1)*100, IF(AND(AT$78="Qtrly", AT67&gt;0), ((1+AT67/400)^4-1)*100, ""))</f>
        <v>2.7709337599999939</v>
      </c>
      <c r="AU134" s="68">
        <f t="shared" si="136"/>
        <v>3.1138702499999837</v>
      </c>
      <c r="AV134" s="68">
        <f t="shared" si="136"/>
        <v>3.2235680099999886</v>
      </c>
      <c r="AW134" s="68">
        <f t="shared" si="136"/>
        <v>3.2774225024999826</v>
      </c>
      <c r="AX134" s="68">
        <f t="shared" si="136"/>
        <v>3.3994091025000062</v>
      </c>
      <c r="AY134" s="68">
        <f t="shared" si="136"/>
        <v>3.8187777225000108</v>
      </c>
      <c r="AZ134" s="68">
        <f t="shared" si="136"/>
        <v>3.9359860100000033</v>
      </c>
      <c r="BA134" s="68">
        <f t="shared" si="136"/>
        <v>4.6979168400000049</v>
      </c>
      <c r="BB134" s="263" t="str">
        <f t="shared" si="136"/>
        <v/>
      </c>
      <c r="BC134" s="263" t="str">
        <f t="shared" si="136"/>
        <v/>
      </c>
      <c r="BD134" s="263" t="str">
        <f t="shared" si="136"/>
        <v/>
      </c>
      <c r="BE134" s="68" t="str">
        <f t="shared" si="136"/>
        <v/>
      </c>
      <c r="BF134" s="68">
        <f t="shared" si="136"/>
        <v>3.4858598399999829</v>
      </c>
      <c r="BG134" s="68">
        <f t="shared" si="136"/>
        <v>4.0675418224999982</v>
      </c>
      <c r="BH134" s="68">
        <f t="shared" si="136"/>
        <v>4.2140007970336901</v>
      </c>
      <c r="BI134" s="263" t="str">
        <f t="shared" si="136"/>
        <v/>
      </c>
      <c r="BJ134" s="263" t="str">
        <f t="shared" si="136"/>
        <v/>
      </c>
      <c r="BK134" s="68" t="str">
        <f t="shared" si="136"/>
        <v/>
      </c>
      <c r="BL134" s="68">
        <f t="shared" si="136"/>
        <v>3.1565235600000019</v>
      </c>
      <c r="BM134" s="68">
        <f t="shared" si="136"/>
        <v>3.701635560000005</v>
      </c>
      <c r="BN134" s="68">
        <f t="shared" si="136"/>
        <v>4.1726422500000027</v>
      </c>
      <c r="BO134" s="68">
        <f t="shared" si="136"/>
        <v>4.2920925224999795</v>
      </c>
      <c r="BP134" s="68" t="str">
        <f t="shared" si="136"/>
        <v/>
      </c>
      <c r="BQ134" s="68">
        <f t="shared" si="136"/>
        <v>4.9723193599999771</v>
      </c>
      <c r="BR134" s="263" t="str">
        <f t="shared" si="136"/>
        <v/>
      </c>
      <c r="BS134" s="68">
        <f t="shared" si="136"/>
        <v>3.2398244899999984</v>
      </c>
      <c r="BT134" s="68">
        <f t="shared" si="136"/>
        <v>4.3452035025000058</v>
      </c>
      <c r="BU134" s="68">
        <f t="shared" si="136"/>
        <v>3.6568334399999847</v>
      </c>
      <c r="BV134" s="68">
        <f t="shared" si="136"/>
        <v>4.132840702500018</v>
      </c>
    </row>
    <row r="135" spans="1:74" x14ac:dyDescent="0.25">
      <c r="A135" s="62">
        <f t="shared" si="86"/>
        <v>42458</v>
      </c>
      <c r="B135" s="328" t="str">
        <f t="shared" si="104"/>
        <v/>
      </c>
      <c r="C135" s="328" t="str">
        <f t="shared" si="104"/>
        <v/>
      </c>
      <c r="D135" s="328" t="str">
        <f t="shared" si="104"/>
        <v/>
      </c>
      <c r="E135" s="65">
        <f t="shared" si="126"/>
        <v>2.0615165024999715</v>
      </c>
      <c r="F135" s="65">
        <f t="shared" si="126"/>
        <v>2.1666100624999851</v>
      </c>
      <c r="G135" s="65">
        <f t="shared" si="126"/>
        <v>2.2687238399999865</v>
      </c>
      <c r="H135" s="65">
        <f t="shared" si="126"/>
        <v>2.3870778225000056</v>
      </c>
      <c r="I135" s="68">
        <f t="shared" si="126"/>
        <v>2.6239911224999801</v>
      </c>
      <c r="J135" s="68" t="str">
        <f t="shared" si="126"/>
        <v/>
      </c>
      <c r="K135" s="68">
        <f t="shared" si="126"/>
        <v>3.0834090000000147</v>
      </c>
      <c r="L135" s="68">
        <f t="shared" si="126"/>
        <v>3.4258490225000049</v>
      </c>
      <c r="M135" s="57"/>
      <c r="N135" s="248"/>
      <c r="O135" s="67">
        <f t="shared" si="87"/>
        <v>42458</v>
      </c>
      <c r="P135" s="263" t="str">
        <f t="shared" ref="P135:AS135" si="137">IF(AND(P$78="S/A", P68&gt;0), ((1+P68/200)^2-1)*100, IF(AND(P$78="Qtrly", P68&gt;0), ((1+P68/400)^4-1)*100, ""))</f>
        <v/>
      </c>
      <c r="Q135" s="68">
        <f t="shared" si="137"/>
        <v>3.045846322500001</v>
      </c>
      <c r="R135" s="68">
        <f t="shared" si="137"/>
        <v>2.8601639999999984</v>
      </c>
      <c r="S135" s="68">
        <f t="shared" si="137"/>
        <v>2.8966784400000112</v>
      </c>
      <c r="T135" s="68">
        <f t="shared" si="137"/>
        <v>3.3628055624999931</v>
      </c>
      <c r="U135" s="68">
        <f t="shared" si="137"/>
        <v>3.738299040000026</v>
      </c>
      <c r="V135" s="68">
        <f t="shared" si="137"/>
        <v>4.0430600224999891</v>
      </c>
      <c r="W135" s="68" t="str">
        <f t="shared" si="137"/>
        <v/>
      </c>
      <c r="X135" s="68">
        <f t="shared" si="137"/>
        <v>3.0275750625000208</v>
      </c>
      <c r="Y135" s="68">
        <f t="shared" si="137"/>
        <v>3.8442521599999946</v>
      </c>
      <c r="Z135" s="68">
        <f t="shared" si="137"/>
        <v>3.890114022500013</v>
      </c>
      <c r="AA135" s="68">
        <f t="shared" si="137"/>
        <v>4.0614211025000069</v>
      </c>
      <c r="AB135" s="68">
        <f t="shared" si="137"/>
        <v>4.6211894025000033</v>
      </c>
      <c r="AC135" s="263" t="str">
        <f t="shared" si="137"/>
        <v/>
      </c>
      <c r="AD135" s="68">
        <f t="shared" si="137"/>
        <v>3.0955929600000154</v>
      </c>
      <c r="AE135" s="68">
        <f t="shared" si="137"/>
        <v>3.5357125625000041</v>
      </c>
      <c r="AF135" s="68">
        <f t="shared" si="137"/>
        <v>3.7963628024999974</v>
      </c>
      <c r="AG135" s="68">
        <f t="shared" si="137"/>
        <v>4.5782343224999966</v>
      </c>
      <c r="AH135" s="263" t="str">
        <f t="shared" si="137"/>
        <v/>
      </c>
      <c r="AI135" s="263" t="str">
        <f t="shared" si="137"/>
        <v/>
      </c>
      <c r="AJ135" s="68">
        <f t="shared" si="137"/>
        <v>3.7749689999999836</v>
      </c>
      <c r="AK135" s="68">
        <f t="shared" si="137"/>
        <v>4.0757030625000024</v>
      </c>
      <c r="AL135" s="263" t="str">
        <f t="shared" si="137"/>
        <v/>
      </c>
      <c r="AM135" s="68">
        <f t="shared" si="137"/>
        <v>3.2794550224999997</v>
      </c>
      <c r="AN135" s="68">
        <f t="shared" si="137"/>
        <v>3.5204502499999846</v>
      </c>
      <c r="AO135" s="68">
        <f t="shared" si="137"/>
        <v>3.7701601855835598</v>
      </c>
      <c r="AP135" s="68">
        <f t="shared" si="137"/>
        <v>4.1593742225000119</v>
      </c>
      <c r="AQ135" s="68">
        <f t="shared" si="137"/>
        <v>4.2728053948032585</v>
      </c>
      <c r="AR135" s="263" t="str">
        <f t="shared" si="137"/>
        <v/>
      </c>
      <c r="AS135" s="263" t="str">
        <f t="shared" si="137"/>
        <v/>
      </c>
      <c r="AT135" s="68">
        <f t="shared" ref="AT135:BV135" si="138">IF(AND(AT$78="S/A", AT68&gt;0), ((1+AT68/200)^2-1)*100, IF(AND(AT$78="Qtrly", AT68&gt;0), ((1+AT68/400)^4-1)*100, ""))</f>
        <v>2.7567416099999908</v>
      </c>
      <c r="AU135" s="68">
        <f t="shared" si="138"/>
        <v>3.0570128899999771</v>
      </c>
      <c r="AV135" s="68">
        <f t="shared" si="138"/>
        <v>3.202233322499981</v>
      </c>
      <c r="AW135" s="68">
        <f t="shared" si="138"/>
        <v>3.2581145599999806</v>
      </c>
      <c r="AX135" s="68">
        <f t="shared" si="138"/>
        <v>3.3689057024999913</v>
      </c>
      <c r="AY135" s="68">
        <f t="shared" si="138"/>
        <v>3.7943252024999818</v>
      </c>
      <c r="AZ135" s="68">
        <f t="shared" si="138"/>
        <v>3.9176360000000132</v>
      </c>
      <c r="BA135" s="68">
        <f t="shared" si="138"/>
        <v>4.6528999999999821</v>
      </c>
      <c r="BB135" s="263" t="str">
        <f t="shared" si="138"/>
        <v/>
      </c>
      <c r="BC135" s="263" t="str">
        <f t="shared" si="138"/>
        <v/>
      </c>
      <c r="BD135" s="263" t="str">
        <f t="shared" si="138"/>
        <v/>
      </c>
      <c r="BE135" s="68" t="str">
        <f t="shared" si="138"/>
        <v/>
      </c>
      <c r="BF135" s="68">
        <f t="shared" si="138"/>
        <v>3.4767045224999737</v>
      </c>
      <c r="BG135" s="68">
        <f t="shared" si="138"/>
        <v>4.0542804900000062</v>
      </c>
      <c r="BH135" s="68">
        <f t="shared" si="138"/>
        <v>4.1655315079007327</v>
      </c>
      <c r="BI135" s="263" t="str">
        <f t="shared" si="138"/>
        <v/>
      </c>
      <c r="BJ135" s="263" t="str">
        <f t="shared" si="138"/>
        <v/>
      </c>
      <c r="BK135" s="68" t="str">
        <f t="shared" si="138"/>
        <v/>
      </c>
      <c r="BL135" s="68">
        <f t="shared" si="138"/>
        <v>3.1372269225000027</v>
      </c>
      <c r="BM135" s="68">
        <f t="shared" si="138"/>
        <v>3.689415840000021</v>
      </c>
      <c r="BN135" s="68">
        <f t="shared" si="138"/>
        <v>4.1899940224999987</v>
      </c>
      <c r="BO135" s="68">
        <f t="shared" si="138"/>
        <v>4.2675843225000065</v>
      </c>
      <c r="BP135" s="68" t="str">
        <f t="shared" si="138"/>
        <v/>
      </c>
      <c r="BQ135" s="68">
        <f t="shared" si="138"/>
        <v>4.9436336400000114</v>
      </c>
      <c r="BR135" s="263" t="str">
        <f t="shared" si="138"/>
        <v/>
      </c>
      <c r="BS135" s="68">
        <f t="shared" si="138"/>
        <v>3.2327121225000033</v>
      </c>
      <c r="BT135" s="68">
        <f t="shared" si="138"/>
        <v>4.301283839999992</v>
      </c>
      <c r="BU135" s="68">
        <f t="shared" si="138"/>
        <v>3.641562202500026</v>
      </c>
      <c r="BV135" s="68">
        <f t="shared" si="138"/>
        <v>4.1154936899999939</v>
      </c>
    </row>
    <row r="136" spans="1:74" x14ac:dyDescent="0.25">
      <c r="A136" s="62">
        <f t="shared" si="86"/>
        <v>42459</v>
      </c>
      <c r="B136" s="328" t="str">
        <f t="shared" si="104"/>
        <v/>
      </c>
      <c r="C136" s="328" t="str">
        <f t="shared" si="104"/>
        <v/>
      </c>
      <c r="D136" s="328" t="str">
        <f t="shared" si="104"/>
        <v/>
      </c>
      <c r="E136" s="65">
        <f t="shared" si="126"/>
        <v>2.0231304224999969</v>
      </c>
      <c r="F136" s="65">
        <f t="shared" si="126"/>
        <v>2.1049620899999955</v>
      </c>
      <c r="G136" s="65">
        <f t="shared" si="126"/>
        <v>2.2545664099999918</v>
      </c>
      <c r="H136" s="65">
        <f t="shared" si="126"/>
        <v>2.3617827600000085</v>
      </c>
      <c r="I136" s="68">
        <f t="shared" si="126"/>
        <v>2.6118350625000009</v>
      </c>
      <c r="J136" s="68" t="str">
        <f t="shared" si="126"/>
        <v/>
      </c>
      <c r="K136" s="68">
        <f t="shared" si="126"/>
        <v>3.0153951224999753</v>
      </c>
      <c r="L136" s="68">
        <f t="shared" si="126"/>
        <v>3.3597555599999884</v>
      </c>
      <c r="M136" s="57"/>
      <c r="N136" s="248"/>
      <c r="O136" s="67">
        <f t="shared" si="87"/>
        <v>42459</v>
      </c>
      <c r="P136" s="263" t="str">
        <f t="shared" ref="P136:AS136" si="139">IF(AND(P$78="S/A", P69&gt;0), ((1+P69/200)^2-1)*100, IF(AND(P$78="Qtrly", P69&gt;0), ((1+P69/400)^4-1)*100, ""))</f>
        <v/>
      </c>
      <c r="Q136" s="68">
        <f t="shared" si="139"/>
        <v>3.0570128899999771</v>
      </c>
      <c r="R136" s="68">
        <f t="shared" si="139"/>
        <v>2.9240685225000007</v>
      </c>
      <c r="S136" s="68">
        <f t="shared" si="139"/>
        <v>2.8885635600000015</v>
      </c>
      <c r="T136" s="68">
        <f t="shared" si="139"/>
        <v>3.3475559999999849</v>
      </c>
      <c r="U136" s="68">
        <f t="shared" si="139"/>
        <v>3.705708959999976</v>
      </c>
      <c r="V136" s="68">
        <f t="shared" si="139"/>
        <v>4.0063427225000003</v>
      </c>
      <c r="W136" s="68" t="str">
        <f t="shared" si="139"/>
        <v/>
      </c>
      <c r="X136" s="68">
        <f t="shared" si="139"/>
        <v>3.0235150024999768</v>
      </c>
      <c r="Y136" s="68">
        <f t="shared" si="139"/>
        <v>3.815720999999983</v>
      </c>
      <c r="Z136" s="68">
        <f t="shared" si="139"/>
        <v>3.8636148224999722</v>
      </c>
      <c r="AA136" s="68">
        <f t="shared" si="139"/>
        <v>4.0379600099999857</v>
      </c>
      <c r="AB136" s="68">
        <f t="shared" si="139"/>
        <v>4.4821287225000006</v>
      </c>
      <c r="AC136" s="263" t="str">
        <f t="shared" si="139"/>
        <v/>
      </c>
      <c r="AD136" s="68">
        <f t="shared" si="139"/>
        <v>3.0224999999999724</v>
      </c>
      <c r="AE136" s="68">
        <f t="shared" si="139"/>
        <v>3.5245200900000162</v>
      </c>
      <c r="AF136" s="68">
        <f t="shared" si="139"/>
        <v>3.7719129225000092</v>
      </c>
      <c r="AG136" s="68">
        <f t="shared" si="139"/>
        <v>4.5404002500000207</v>
      </c>
      <c r="AH136" s="263" t="str">
        <f t="shared" si="139"/>
        <v/>
      </c>
      <c r="AI136" s="263" t="str">
        <f t="shared" si="139"/>
        <v/>
      </c>
      <c r="AJ136" s="68">
        <f t="shared" si="139"/>
        <v>3.7444102500000076</v>
      </c>
      <c r="AK136" s="68">
        <f t="shared" si="139"/>
        <v>4.0451000624999844</v>
      </c>
      <c r="AL136" s="263" t="str">
        <f t="shared" si="139"/>
        <v/>
      </c>
      <c r="AM136" s="68">
        <f t="shared" si="139"/>
        <v>3.2530338224999955</v>
      </c>
      <c r="AN136" s="68">
        <f t="shared" si="139"/>
        <v>3.4960328900000226</v>
      </c>
      <c r="AO136" s="68">
        <f t="shared" si="139"/>
        <v>3.7485708252843919</v>
      </c>
      <c r="AP136" s="68">
        <f t="shared" si="139"/>
        <v>4.1297793600000077</v>
      </c>
      <c r="AQ136" s="68">
        <f t="shared" si="139"/>
        <v>4.2016240516963732</v>
      </c>
      <c r="AR136" s="263" t="str">
        <f t="shared" si="139"/>
        <v/>
      </c>
      <c r="AS136" s="263" t="str">
        <f t="shared" si="139"/>
        <v/>
      </c>
      <c r="AT136" s="68">
        <f t="shared" ref="AT136:BV136" si="140">IF(AND(AT$78="S/A", AT69&gt;0), ((1+AT69/200)^2-1)*100, IF(AND(AT$78="Qtrly", AT69&gt;0), ((1+AT69/400)^4-1)*100, ""))</f>
        <v>2.7567416099999908</v>
      </c>
      <c r="AU136" s="68">
        <f t="shared" si="140"/>
        <v>3.0641192024999819</v>
      </c>
      <c r="AV136" s="68">
        <f t="shared" si="140"/>
        <v>3.1910588899999981</v>
      </c>
      <c r="AW136" s="68">
        <f t="shared" si="140"/>
        <v>3.2438888099999952</v>
      </c>
      <c r="AX136" s="68">
        <f t="shared" si="140"/>
        <v>3.364838922500013</v>
      </c>
      <c r="AY136" s="68">
        <f t="shared" si="140"/>
        <v>3.7566332099999933</v>
      </c>
      <c r="AZ136" s="68">
        <f t="shared" si="140"/>
        <v>3.8850177599999869</v>
      </c>
      <c r="BA136" s="68">
        <f t="shared" si="140"/>
        <v>4.5997107599999865</v>
      </c>
      <c r="BB136" s="263" t="str">
        <f t="shared" si="140"/>
        <v/>
      </c>
      <c r="BC136" s="263" t="str">
        <f t="shared" si="140"/>
        <v/>
      </c>
      <c r="BD136" s="263" t="str">
        <f t="shared" si="140"/>
        <v/>
      </c>
      <c r="BE136" s="68" t="str">
        <f t="shared" si="140"/>
        <v/>
      </c>
      <c r="BF136" s="68">
        <f t="shared" si="140"/>
        <v>3.4624637225000088</v>
      </c>
      <c r="BG136" s="68">
        <f t="shared" si="140"/>
        <v>4.0185811024999962</v>
      </c>
      <c r="BH136" s="68">
        <f t="shared" si="140"/>
        <v>4.1346025051002933</v>
      </c>
      <c r="BI136" s="263" t="str">
        <f t="shared" si="140"/>
        <v/>
      </c>
      <c r="BJ136" s="263" t="str">
        <f t="shared" si="140"/>
        <v/>
      </c>
      <c r="BK136" s="68" t="str">
        <f t="shared" si="140"/>
        <v/>
      </c>
      <c r="BL136" s="68">
        <f t="shared" si="140"/>
        <v>3.1331647024999798</v>
      </c>
      <c r="BM136" s="68">
        <f t="shared" si="140"/>
        <v>3.6812697600000055</v>
      </c>
      <c r="BN136" s="68">
        <f t="shared" si="140"/>
        <v>4.1461070400000244</v>
      </c>
      <c r="BO136" s="68">
        <f t="shared" si="140"/>
        <v>4.2338902500000053</v>
      </c>
      <c r="BP136" s="68" t="str">
        <f t="shared" si="140"/>
        <v/>
      </c>
      <c r="BQ136" s="68">
        <f t="shared" si="140"/>
        <v>4.9026608399999727</v>
      </c>
      <c r="BR136" s="263" t="str">
        <f t="shared" si="140"/>
        <v/>
      </c>
      <c r="BS136" s="68">
        <f t="shared" si="140"/>
        <v>3.3099452225000103</v>
      </c>
      <c r="BT136" s="68">
        <f t="shared" si="140"/>
        <v>4.2624788100000144</v>
      </c>
      <c r="BU136" s="68">
        <f t="shared" si="140"/>
        <v>3.6201843600000227</v>
      </c>
      <c r="BV136" s="68">
        <f t="shared" si="140"/>
        <v>4.0828444100000194</v>
      </c>
    </row>
    <row r="137" spans="1:74" x14ac:dyDescent="0.25">
      <c r="A137" s="62">
        <f t="shared" si="86"/>
        <v>42460</v>
      </c>
      <c r="B137" s="328" t="str">
        <f t="shared" si="104"/>
        <v/>
      </c>
      <c r="C137" s="328" t="str">
        <f t="shared" si="104"/>
        <v/>
      </c>
      <c r="D137" s="328" t="str">
        <f t="shared" si="104"/>
        <v/>
      </c>
      <c r="E137" s="65">
        <f t="shared" si="126"/>
        <v>1.9665746224999836</v>
      </c>
      <c r="F137" s="65">
        <f t="shared" si="126"/>
        <v>2.0574755224999963</v>
      </c>
      <c r="G137" s="65">
        <f t="shared" si="126"/>
        <v>2.1777288899999858</v>
      </c>
      <c r="H137" s="65">
        <f t="shared" si="126"/>
        <v>2.3071560900000287</v>
      </c>
      <c r="I137" s="68">
        <f t="shared" si="126"/>
        <v>2.5591671225000168</v>
      </c>
      <c r="J137" s="68" t="str">
        <f t="shared" si="126"/>
        <v/>
      </c>
      <c r="K137" s="68">
        <f t="shared" si="126"/>
        <v>2.965667840000008</v>
      </c>
      <c r="L137" s="68">
        <f t="shared" si="126"/>
        <v>3.3384068025000158</v>
      </c>
      <c r="M137" s="57"/>
      <c r="N137" s="248"/>
      <c r="O137" s="67">
        <f t="shared" si="87"/>
        <v>42460</v>
      </c>
      <c r="P137" s="263" t="str">
        <f t="shared" ref="P137:AS137" si="141">IF(AND(P$78="S/A", P70&gt;0), ((1+P70/200)^2-1)*100, IF(AND(P$78="Qtrly", P70&gt;0), ((1+P70/400)^4-1)*100, ""))</f>
        <v/>
      </c>
      <c r="Q137" s="68">
        <f t="shared" si="141"/>
        <v>3.0113353024999956</v>
      </c>
      <c r="R137" s="68">
        <f>IF(AND(R$78="S/A", R70&gt;0), ((1+R70/200)^2-1)*100, IF(AND(R$78="Qtrly", R70&gt;0), ((1+R70/400)^4-1)*100, ""))</f>
        <v>2.8104742024999796</v>
      </c>
      <c r="S137" s="68">
        <f t="shared" si="141"/>
        <v>2.8865348899999921</v>
      </c>
      <c r="T137" s="68">
        <f t="shared" si="141"/>
        <v>3.3007976900000013</v>
      </c>
      <c r="U137" s="68">
        <f t="shared" si="141"/>
        <v>3.6598878224999964</v>
      </c>
      <c r="V137" s="68">
        <f t="shared" si="141"/>
        <v>3.9604552099999912</v>
      </c>
      <c r="W137" s="68" t="str">
        <f t="shared" si="141"/>
        <v/>
      </c>
      <c r="X137" s="68">
        <f t="shared" si="141"/>
        <v>3.0103203599999961</v>
      </c>
      <c r="Y137" s="68">
        <f t="shared" si="141"/>
        <v>3.5743821224999861</v>
      </c>
      <c r="Z137" s="68">
        <f t="shared" si="141"/>
        <v>3.738299040000026</v>
      </c>
      <c r="AA137" s="68">
        <f t="shared" si="141"/>
        <v>4.0063427225000003</v>
      </c>
      <c r="AB137" s="68">
        <f t="shared" si="141"/>
        <v>4.5107513025000046</v>
      </c>
      <c r="AC137" s="263" t="str">
        <f t="shared" si="141"/>
        <v/>
      </c>
      <c r="AD137" s="68">
        <f t="shared" si="141"/>
        <v>3.0580280624999956</v>
      </c>
      <c r="AE137" s="68">
        <f t="shared" si="141"/>
        <v>3.482808022500028</v>
      </c>
      <c r="AF137" s="68">
        <f t="shared" si="141"/>
        <v>3.6700694224999886</v>
      </c>
      <c r="AG137" s="68">
        <f t="shared" si="141"/>
        <v>4.4800844024999842</v>
      </c>
      <c r="AH137" s="263" t="str">
        <f t="shared" si="141"/>
        <v/>
      </c>
      <c r="AI137" s="263" t="str">
        <f t="shared" si="141"/>
        <v/>
      </c>
      <c r="AJ137" s="68">
        <f t="shared" si="141"/>
        <v>3.7067273224999919</v>
      </c>
      <c r="AK137" s="68">
        <f t="shared" si="141"/>
        <v>3.9971644099999981</v>
      </c>
      <c r="AL137" s="263" t="str">
        <f t="shared" si="141"/>
        <v/>
      </c>
      <c r="AM137" s="68">
        <f t="shared" si="141"/>
        <v>3.2083287224999868</v>
      </c>
      <c r="AN137" s="68">
        <f t="shared" si="141"/>
        <v>3.4482239025000139</v>
      </c>
      <c r="AO137" s="68">
        <f t="shared" si="141"/>
        <v>3.7403471932504484</v>
      </c>
      <c r="AP137" s="68">
        <f t="shared" si="141"/>
        <v>4.0767232400000131</v>
      </c>
      <c r="AQ137" s="68">
        <f t="shared" si="141"/>
        <v>4.1727492664557664</v>
      </c>
      <c r="AR137" s="263" t="str">
        <f t="shared" si="141"/>
        <v/>
      </c>
      <c r="AS137" s="263" t="str">
        <f t="shared" si="141"/>
        <v/>
      </c>
      <c r="AT137" s="68">
        <f t="shared" ref="AT137:BV137" si="142">IF(AND(AT$78="S/A", AT70&gt;0), ((1+AT70/200)^2-1)*100, IF(AND(AT$78="Qtrly", AT70&gt;0), ((1+AT70/400)^4-1)*100, ""))</f>
        <v>2.7222790399999974</v>
      </c>
      <c r="AU137" s="68">
        <f t="shared" si="142"/>
        <v>3.0275750625000208</v>
      </c>
      <c r="AV137" s="68">
        <f t="shared" si="142"/>
        <v>3.1524609600000142</v>
      </c>
      <c r="AW137" s="68">
        <f t="shared" si="142"/>
        <v>3.2042651025000035</v>
      </c>
      <c r="AX137" s="68">
        <f t="shared" si="142"/>
        <v>3.3048632099999864</v>
      </c>
      <c r="AY137" s="68">
        <f t="shared" si="142"/>
        <v>3.7179296400000172</v>
      </c>
      <c r="AZ137" s="68">
        <f t="shared" si="142"/>
        <v>3.8432331224999894</v>
      </c>
      <c r="BA137" s="68">
        <f t="shared" si="142"/>
        <v>4.5598277025000078</v>
      </c>
      <c r="BB137" s="263" t="str">
        <f t="shared" si="142"/>
        <v/>
      </c>
      <c r="BC137" s="263" t="str">
        <f t="shared" si="142"/>
        <v/>
      </c>
      <c r="BD137" s="263" t="str">
        <f t="shared" si="142"/>
        <v/>
      </c>
      <c r="BE137" s="68" t="str">
        <f t="shared" si="142"/>
        <v/>
      </c>
      <c r="BF137" s="68">
        <f t="shared" si="142"/>
        <v>3.4146624899999756</v>
      </c>
      <c r="BG137" s="68">
        <f t="shared" si="142"/>
        <v>3.968612249999981</v>
      </c>
      <c r="BH137" s="68">
        <f t="shared" si="142"/>
        <v>4.0871914120644393</v>
      </c>
      <c r="BI137" s="263" t="str">
        <f t="shared" si="142"/>
        <v/>
      </c>
      <c r="BJ137" s="263" t="str">
        <f t="shared" si="142"/>
        <v/>
      </c>
      <c r="BK137" s="68" t="str">
        <f t="shared" si="142"/>
        <v/>
      </c>
      <c r="BL137" s="68">
        <f t="shared" si="142"/>
        <v>3.098639062499986</v>
      </c>
      <c r="BM137" s="68">
        <f t="shared" si="142"/>
        <v>3.6425802499999715</v>
      </c>
      <c r="BN137" s="68">
        <f t="shared" si="142"/>
        <v>4.0869252899999875</v>
      </c>
      <c r="BO137" s="68">
        <f t="shared" si="142"/>
        <v>4.1940770025000074</v>
      </c>
      <c r="BP137" s="68" t="str">
        <f t="shared" si="142"/>
        <v/>
      </c>
      <c r="BQ137" s="68">
        <f t="shared" si="142"/>
        <v>4.8698883599999965</v>
      </c>
      <c r="BR137" s="263" t="str">
        <f t="shared" si="142"/>
        <v/>
      </c>
      <c r="BS137" s="68">
        <f t="shared" si="142"/>
        <v>3.2012174399999704</v>
      </c>
      <c r="BT137" s="68">
        <f t="shared" si="142"/>
        <v>4.1889732899999865</v>
      </c>
      <c r="BU137" s="68">
        <f t="shared" si="142"/>
        <v>3.5743821224999861</v>
      </c>
      <c r="BV137" s="68">
        <f t="shared" si="142"/>
        <v>4.0399999999999991</v>
      </c>
    </row>
    <row r="138" spans="1:74" x14ac:dyDescent="0.25">
      <c r="A138" s="62"/>
      <c r="B138" s="328" t="str">
        <f t="shared" si="104"/>
        <v/>
      </c>
      <c r="C138" s="328" t="str">
        <f t="shared" si="104"/>
        <v/>
      </c>
      <c r="D138" s="328" t="str">
        <f t="shared" si="104"/>
        <v/>
      </c>
      <c r="E138" s="65" t="str">
        <f t="shared" si="126"/>
        <v/>
      </c>
      <c r="F138" s="65" t="str">
        <f t="shared" si="126"/>
        <v/>
      </c>
      <c r="G138" s="65" t="str">
        <f t="shared" si="126"/>
        <v/>
      </c>
      <c r="H138" s="65" t="str">
        <f t="shared" si="126"/>
        <v/>
      </c>
      <c r="I138" s="68" t="str">
        <f t="shared" si="126"/>
        <v/>
      </c>
      <c r="J138" s="68" t="str">
        <f t="shared" si="126"/>
        <v/>
      </c>
      <c r="K138" s="68" t="str">
        <f t="shared" si="126"/>
        <v/>
      </c>
      <c r="L138" s="68" t="str">
        <f t="shared" si="126"/>
        <v/>
      </c>
      <c r="M138" s="66"/>
      <c r="N138" s="66"/>
      <c r="O138" s="67"/>
      <c r="P138" s="263" t="str">
        <f t="shared" ref="P138:U139" si="143">IF(AND(P$78="S/A", P71&gt;0), ((1+P71/200)^2-1)*100, IF(AND(P$78="Qtrly", P71&gt;0), ((1+P71/400)^4-1)*100, ""))</f>
        <v/>
      </c>
      <c r="Q138" s="68" t="str">
        <f t="shared" si="143"/>
        <v/>
      </c>
      <c r="R138" s="68" t="str">
        <f t="shared" si="143"/>
        <v/>
      </c>
      <c r="S138" s="68" t="str">
        <f t="shared" si="143"/>
        <v/>
      </c>
      <c r="T138" s="68" t="str">
        <f t="shared" si="143"/>
        <v/>
      </c>
      <c r="U138" s="68" t="str">
        <f t="shared" si="143"/>
        <v/>
      </c>
      <c r="V138" s="68"/>
      <c r="W138" s="68" t="str">
        <f t="shared" ref="W138:AS138" si="144">IF(AND(W$78="S/A", W71&gt;0), ((1+W71/200)^2-1)*100, IF(AND(W$78="Qtrly", W71&gt;0), ((1+W71/400)^4-1)*100, ""))</f>
        <v/>
      </c>
      <c r="X138" s="68" t="str">
        <f t="shared" si="144"/>
        <v/>
      </c>
      <c r="Y138" s="68" t="str">
        <f t="shared" si="144"/>
        <v/>
      </c>
      <c r="Z138" s="68" t="str">
        <f t="shared" si="144"/>
        <v/>
      </c>
      <c r="AA138" s="68" t="str">
        <f t="shared" si="144"/>
        <v/>
      </c>
      <c r="AB138" s="68" t="str">
        <f t="shared" si="144"/>
        <v/>
      </c>
      <c r="AC138" s="263" t="str">
        <f t="shared" si="144"/>
        <v/>
      </c>
      <c r="AD138" s="68" t="str">
        <f t="shared" si="144"/>
        <v/>
      </c>
      <c r="AE138" s="68" t="str">
        <f t="shared" si="144"/>
        <v/>
      </c>
      <c r="AF138" s="68" t="str">
        <f t="shared" si="144"/>
        <v/>
      </c>
      <c r="AG138" s="68" t="str">
        <f t="shared" si="144"/>
        <v/>
      </c>
      <c r="AH138" s="263" t="str">
        <f t="shared" si="144"/>
        <v/>
      </c>
      <c r="AI138" s="263" t="str">
        <f t="shared" si="144"/>
        <v/>
      </c>
      <c r="AJ138" s="68" t="str">
        <f t="shared" si="144"/>
        <v/>
      </c>
      <c r="AK138" s="68" t="str">
        <f t="shared" si="144"/>
        <v/>
      </c>
      <c r="AL138" s="263" t="str">
        <f t="shared" si="144"/>
        <v/>
      </c>
      <c r="AM138" s="68" t="str">
        <f t="shared" si="144"/>
        <v/>
      </c>
      <c r="AN138" s="68" t="str">
        <f t="shared" si="144"/>
        <v/>
      </c>
      <c r="AO138" s="68" t="str">
        <f t="shared" si="144"/>
        <v/>
      </c>
      <c r="AP138" s="68" t="str">
        <f t="shared" si="144"/>
        <v/>
      </c>
      <c r="AQ138" s="68" t="str">
        <f t="shared" si="144"/>
        <v/>
      </c>
      <c r="AR138" s="263" t="str">
        <f t="shared" si="144"/>
        <v/>
      </c>
      <c r="AS138" s="263" t="str">
        <f t="shared" si="144"/>
        <v/>
      </c>
      <c r="AT138" s="68" t="str">
        <f t="shared" ref="AT138:BM138" si="145">IF(AND(AT$78="S/A", AT71&gt;0), ((1+AT71/200)^2-1)*100, IF(AND(AT$78="Qtrly", AT71&gt;0), ((1+AT71/400)^4-1)*100, ""))</f>
        <v/>
      </c>
      <c r="AU138" s="68" t="str">
        <f t="shared" si="145"/>
        <v/>
      </c>
      <c r="AV138" s="68" t="str">
        <f t="shared" si="145"/>
        <v/>
      </c>
      <c r="AW138" s="68" t="str">
        <f t="shared" si="145"/>
        <v/>
      </c>
      <c r="AX138" s="68" t="str">
        <f t="shared" si="145"/>
        <v/>
      </c>
      <c r="AY138" s="68" t="str">
        <f t="shared" si="145"/>
        <v/>
      </c>
      <c r="AZ138" s="68" t="str">
        <f t="shared" si="145"/>
        <v/>
      </c>
      <c r="BA138" s="68" t="str">
        <f t="shared" si="145"/>
        <v/>
      </c>
      <c r="BB138" s="263" t="str">
        <f t="shared" si="145"/>
        <v/>
      </c>
      <c r="BC138" s="263" t="str">
        <f t="shared" si="145"/>
        <v/>
      </c>
      <c r="BD138" s="263" t="str">
        <f t="shared" si="145"/>
        <v/>
      </c>
      <c r="BE138" s="68" t="str">
        <f t="shared" si="145"/>
        <v/>
      </c>
      <c r="BF138" s="68" t="str">
        <f t="shared" si="145"/>
        <v/>
      </c>
      <c r="BG138" s="68" t="str">
        <f t="shared" si="145"/>
        <v/>
      </c>
      <c r="BH138" s="68" t="str">
        <f t="shared" si="145"/>
        <v/>
      </c>
      <c r="BI138" s="263" t="str">
        <f t="shared" si="145"/>
        <v/>
      </c>
      <c r="BJ138" s="263" t="str">
        <f t="shared" si="145"/>
        <v/>
      </c>
      <c r="BK138" s="68" t="str">
        <f t="shared" si="145"/>
        <v/>
      </c>
      <c r="BL138" s="68" t="str">
        <f t="shared" si="145"/>
        <v/>
      </c>
      <c r="BM138" s="68" t="str">
        <f t="shared" si="145"/>
        <v/>
      </c>
      <c r="BN138" s="68"/>
      <c r="BO138" s="68" t="str">
        <f t="shared" ref="BO138:BV139" si="146">IF(AND(BO$78="S/A", BO71&gt;0), ((1+BO71/200)^2-1)*100, IF(AND(BO$78="Qtrly", BO71&gt;0), ((1+BO71/400)^4-1)*100, ""))</f>
        <v/>
      </c>
      <c r="BP138" s="68" t="str">
        <f t="shared" si="146"/>
        <v/>
      </c>
      <c r="BQ138" s="68" t="str">
        <f t="shared" si="146"/>
        <v/>
      </c>
      <c r="BR138" s="263" t="str">
        <f t="shared" si="146"/>
        <v/>
      </c>
      <c r="BS138" s="68" t="str">
        <f t="shared" si="146"/>
        <v/>
      </c>
      <c r="BT138" s="68" t="str">
        <f t="shared" si="146"/>
        <v/>
      </c>
      <c r="BU138" s="68" t="str">
        <f t="shared" si="146"/>
        <v/>
      </c>
      <c r="BV138" s="68" t="str">
        <f t="shared" si="146"/>
        <v/>
      </c>
    </row>
    <row r="139" spans="1:74" x14ac:dyDescent="0.25">
      <c r="A139" s="62"/>
      <c r="B139" s="329" t="str">
        <f t="shared" si="104"/>
        <v/>
      </c>
      <c r="C139" s="329" t="str">
        <f t="shared" si="104"/>
        <v/>
      </c>
      <c r="D139" s="329" t="str">
        <f t="shared" si="104"/>
        <v/>
      </c>
      <c r="E139" s="69" t="str">
        <f t="shared" si="126"/>
        <v/>
      </c>
      <c r="F139" s="69" t="str">
        <f t="shared" si="126"/>
        <v/>
      </c>
      <c r="G139" s="69" t="str">
        <f t="shared" si="126"/>
        <v/>
      </c>
      <c r="H139" s="69" t="str">
        <f t="shared" si="126"/>
        <v/>
      </c>
      <c r="I139" s="70" t="str">
        <f t="shared" si="126"/>
        <v/>
      </c>
      <c r="J139" s="70" t="str">
        <f t="shared" si="126"/>
        <v/>
      </c>
      <c r="K139" s="70" t="str">
        <f t="shared" si="126"/>
        <v/>
      </c>
      <c r="L139" s="70" t="str">
        <f t="shared" si="126"/>
        <v/>
      </c>
      <c r="M139" s="66"/>
      <c r="N139" s="66"/>
      <c r="O139" s="67"/>
      <c r="P139" s="291" t="str">
        <f t="shared" si="143"/>
        <v/>
      </c>
      <c r="Q139" s="70" t="str">
        <f t="shared" si="143"/>
        <v/>
      </c>
      <c r="R139" s="70" t="str">
        <f t="shared" si="143"/>
        <v/>
      </c>
      <c r="S139" s="70" t="str">
        <f t="shared" si="143"/>
        <v/>
      </c>
      <c r="T139" s="70" t="str">
        <f t="shared" si="143"/>
        <v/>
      </c>
      <c r="U139" s="70" t="str">
        <f t="shared" si="143"/>
        <v/>
      </c>
      <c r="V139" s="70"/>
      <c r="W139" s="70" t="str">
        <f t="shared" ref="W139:AS139" si="147">IF(AND(W$78="S/A", W72&gt;0), ((1+W72/200)^2-1)*100, IF(AND(W$78="Qtrly", W72&gt;0), ((1+W72/400)^4-1)*100, ""))</f>
        <v/>
      </c>
      <c r="X139" s="70" t="str">
        <f t="shared" si="147"/>
        <v/>
      </c>
      <c r="Y139" s="70" t="str">
        <f t="shared" si="147"/>
        <v/>
      </c>
      <c r="Z139" s="70" t="str">
        <f t="shared" si="147"/>
        <v/>
      </c>
      <c r="AA139" s="70" t="str">
        <f t="shared" si="147"/>
        <v/>
      </c>
      <c r="AB139" s="70" t="str">
        <f t="shared" si="147"/>
        <v/>
      </c>
      <c r="AC139" s="291" t="str">
        <f t="shared" si="147"/>
        <v/>
      </c>
      <c r="AD139" s="70" t="str">
        <f t="shared" si="147"/>
        <v/>
      </c>
      <c r="AE139" s="70" t="str">
        <f t="shared" si="147"/>
        <v/>
      </c>
      <c r="AF139" s="70" t="str">
        <f t="shared" si="147"/>
        <v/>
      </c>
      <c r="AG139" s="70" t="str">
        <f t="shared" si="147"/>
        <v/>
      </c>
      <c r="AH139" s="291" t="str">
        <f t="shared" si="147"/>
        <v/>
      </c>
      <c r="AI139" s="291" t="str">
        <f t="shared" si="147"/>
        <v/>
      </c>
      <c r="AJ139" s="70" t="str">
        <f t="shared" si="147"/>
        <v/>
      </c>
      <c r="AK139" s="70" t="str">
        <f t="shared" si="147"/>
        <v/>
      </c>
      <c r="AL139" s="291" t="str">
        <f t="shared" si="147"/>
        <v/>
      </c>
      <c r="AM139" s="70" t="str">
        <f t="shared" si="147"/>
        <v/>
      </c>
      <c r="AN139" s="70" t="str">
        <f t="shared" si="147"/>
        <v/>
      </c>
      <c r="AO139" s="70" t="str">
        <f t="shared" si="147"/>
        <v/>
      </c>
      <c r="AP139" s="70" t="str">
        <f t="shared" si="147"/>
        <v/>
      </c>
      <c r="AQ139" s="70" t="str">
        <f t="shared" si="147"/>
        <v/>
      </c>
      <c r="AR139" s="291" t="str">
        <f t="shared" si="147"/>
        <v/>
      </c>
      <c r="AS139" s="291" t="str">
        <f t="shared" si="147"/>
        <v/>
      </c>
      <c r="AT139" s="70" t="str">
        <f t="shared" ref="AT139:BM139" si="148">IF(AND(AT$78="S/A", AT72&gt;0), ((1+AT72/200)^2-1)*100, IF(AND(AT$78="Qtrly", AT72&gt;0), ((1+AT72/400)^4-1)*100, ""))</f>
        <v/>
      </c>
      <c r="AU139" s="70" t="str">
        <f t="shared" si="148"/>
        <v/>
      </c>
      <c r="AV139" s="70" t="str">
        <f t="shared" si="148"/>
        <v/>
      </c>
      <c r="AW139" s="70" t="str">
        <f t="shared" si="148"/>
        <v/>
      </c>
      <c r="AX139" s="70" t="str">
        <f t="shared" si="148"/>
        <v/>
      </c>
      <c r="AY139" s="70" t="str">
        <f t="shared" si="148"/>
        <v/>
      </c>
      <c r="AZ139" s="70" t="str">
        <f t="shared" si="148"/>
        <v/>
      </c>
      <c r="BA139" s="70" t="str">
        <f t="shared" si="148"/>
        <v/>
      </c>
      <c r="BB139" s="291" t="str">
        <f t="shared" si="148"/>
        <v/>
      </c>
      <c r="BC139" s="291" t="str">
        <f t="shared" si="148"/>
        <v/>
      </c>
      <c r="BD139" s="291" t="str">
        <f t="shared" si="148"/>
        <v/>
      </c>
      <c r="BE139" s="70" t="str">
        <f t="shared" si="148"/>
        <v/>
      </c>
      <c r="BF139" s="70" t="str">
        <f t="shared" si="148"/>
        <v/>
      </c>
      <c r="BG139" s="70" t="str">
        <f t="shared" si="148"/>
        <v/>
      </c>
      <c r="BH139" s="70" t="str">
        <f t="shared" si="148"/>
        <v/>
      </c>
      <c r="BI139" s="291" t="str">
        <f t="shared" si="148"/>
        <v/>
      </c>
      <c r="BJ139" s="291" t="str">
        <f t="shared" si="148"/>
        <v/>
      </c>
      <c r="BK139" s="70" t="str">
        <f t="shared" si="148"/>
        <v/>
      </c>
      <c r="BL139" s="70" t="str">
        <f t="shared" si="148"/>
        <v/>
      </c>
      <c r="BM139" s="70" t="str">
        <f t="shared" si="148"/>
        <v/>
      </c>
      <c r="BN139" s="70"/>
      <c r="BO139" s="70" t="str">
        <f t="shared" si="146"/>
        <v/>
      </c>
      <c r="BP139" s="70" t="str">
        <f t="shared" si="146"/>
        <v/>
      </c>
      <c r="BQ139" s="70" t="str">
        <f t="shared" si="146"/>
        <v/>
      </c>
      <c r="BR139" s="291" t="str">
        <f t="shared" si="146"/>
        <v/>
      </c>
      <c r="BS139" s="70" t="str">
        <f t="shared" si="146"/>
        <v/>
      </c>
      <c r="BT139" s="70" t="str">
        <f t="shared" si="146"/>
        <v/>
      </c>
      <c r="BU139" s="70" t="str">
        <f t="shared" si="146"/>
        <v/>
      </c>
      <c r="BV139" s="70" t="str">
        <f t="shared" si="146"/>
        <v/>
      </c>
    </row>
    <row r="140" spans="1:74" x14ac:dyDescent="0.25">
      <c r="A140" s="73"/>
      <c r="B140" s="66"/>
      <c r="C140" s="66"/>
      <c r="D140" s="66"/>
      <c r="E140" s="66"/>
      <c r="F140" s="66"/>
      <c r="G140" s="66"/>
      <c r="H140" s="66"/>
      <c r="I140" s="66"/>
      <c r="J140" s="66"/>
      <c r="K140" s="66"/>
      <c r="L140" s="77"/>
      <c r="M140" s="66"/>
      <c r="N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2"/>
      <c r="BK140" s="2"/>
      <c r="BL140" s="2"/>
      <c r="BM140" s="2"/>
      <c r="BN140" s="2"/>
      <c r="BO140" s="2"/>
      <c r="BP140" s="2"/>
      <c r="BQ140" s="2"/>
      <c r="BR140" s="2"/>
      <c r="BS140" s="2"/>
      <c r="BT140" s="2"/>
    </row>
    <row r="141" spans="1:74" ht="15" customHeight="1" x14ac:dyDescent="0.25">
      <c r="A141" s="73"/>
      <c r="B141" s="454" t="s">
        <v>16</v>
      </c>
      <c r="C141" s="455"/>
      <c r="D141" s="455"/>
      <c r="E141" s="455"/>
      <c r="F141" s="455"/>
      <c r="G141" s="455"/>
      <c r="H141" s="455"/>
      <c r="I141" s="455"/>
      <c r="J141" s="455"/>
      <c r="K141" s="455"/>
      <c r="L141" s="456"/>
      <c r="M141" s="32"/>
      <c r="N141" s="33"/>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2"/>
      <c r="BK141" s="2"/>
      <c r="BL141" s="2"/>
      <c r="BM141" s="2"/>
      <c r="BN141" s="2"/>
      <c r="BO141" s="2"/>
      <c r="BP141" s="2"/>
      <c r="BQ141" s="2"/>
      <c r="BR141" s="2"/>
      <c r="BS141" s="2"/>
      <c r="BT141" s="2"/>
    </row>
    <row r="142" spans="1:74" x14ac:dyDescent="0.25">
      <c r="A142" s="75" t="s">
        <v>17</v>
      </c>
      <c r="B142" s="76"/>
      <c r="C142" s="77"/>
      <c r="D142" s="77"/>
      <c r="E142" s="77">
        <f t="shared" ref="E142:L142" si="149">AVERAGE(E80:E139)</f>
        <v>2.3203216139224141</v>
      </c>
      <c r="F142" s="77">
        <f t="shared" si="149"/>
        <v>2.4109385521120696</v>
      </c>
      <c r="G142" s="77">
        <f t="shared" si="149"/>
        <v>2.5230816574568937</v>
      </c>
      <c r="H142" s="77">
        <f t="shared" si="149"/>
        <v>2.6120019604310363</v>
      </c>
      <c r="I142" s="77">
        <f t="shared" si="149"/>
        <v>2.7874833697413792</v>
      </c>
      <c r="J142" s="77"/>
      <c r="K142" s="77">
        <f t="shared" si="149"/>
        <v>3.1586030031034498</v>
      </c>
      <c r="L142" s="319">
        <f t="shared" si="149"/>
        <v>3.5083441641379296</v>
      </c>
      <c r="M142" s="66"/>
      <c r="N142" s="66"/>
      <c r="P142" s="16"/>
      <c r="Q142" s="16"/>
      <c r="R142" s="16"/>
      <c r="S142" s="16"/>
      <c r="T142" s="16"/>
      <c r="AK142" s="16"/>
      <c r="AT142" s="16"/>
      <c r="AU142" s="16"/>
      <c r="AV142" s="16"/>
      <c r="AW142" s="16"/>
      <c r="AX142" s="16"/>
      <c r="AY142" s="16"/>
      <c r="AZ142" s="16"/>
      <c r="BA142" s="16"/>
      <c r="BB142" s="16"/>
      <c r="BC142" s="16"/>
      <c r="BD142" s="16"/>
      <c r="BE142" s="16"/>
      <c r="BF142" s="16"/>
      <c r="BG142" s="16"/>
      <c r="BH142" s="16"/>
    </row>
    <row r="143" spans="1:74" x14ac:dyDescent="0.25">
      <c r="A143" s="78"/>
      <c r="B143" s="66"/>
      <c r="C143" s="66"/>
      <c r="D143" s="66"/>
      <c r="E143" s="66"/>
      <c r="F143" s="66"/>
      <c r="G143" s="66"/>
      <c r="H143" s="66"/>
      <c r="I143" s="71"/>
      <c r="J143" s="71"/>
      <c r="K143" s="71"/>
      <c r="L143" s="77"/>
      <c r="M143" s="66"/>
      <c r="N143" s="66"/>
      <c r="P143" s="16"/>
      <c r="Q143" s="16"/>
      <c r="R143" s="16"/>
      <c r="S143" s="16"/>
      <c r="T143" s="16"/>
      <c r="AK143" s="16"/>
      <c r="AT143" s="16"/>
      <c r="AU143" s="16"/>
      <c r="AV143" s="16"/>
      <c r="AW143" s="16"/>
      <c r="AX143" s="16"/>
      <c r="AY143" s="16"/>
      <c r="AZ143" s="16"/>
      <c r="BA143" s="16"/>
      <c r="BB143" s="16"/>
      <c r="BC143" s="16"/>
      <c r="BD143" s="16"/>
      <c r="BE143" s="16"/>
      <c r="BF143" s="16"/>
      <c r="BG143" s="16"/>
      <c r="BH143" s="16"/>
    </row>
    <row r="144" spans="1:74" x14ac:dyDescent="0.25">
      <c r="A144" s="78"/>
      <c r="B144" s="445" t="s">
        <v>18</v>
      </c>
      <c r="C144" s="446"/>
      <c r="D144" s="446"/>
      <c r="E144" s="446"/>
      <c r="F144" s="446"/>
      <c r="G144" s="446"/>
      <c r="H144" s="446"/>
      <c r="I144" s="446"/>
      <c r="J144" s="446"/>
      <c r="K144" s="446"/>
      <c r="L144" s="447"/>
      <c r="M144" s="34"/>
      <c r="N144" s="34"/>
      <c r="P144" s="16"/>
      <c r="Q144" s="16"/>
      <c r="R144" s="16"/>
      <c r="S144" s="16"/>
      <c r="T144" s="16"/>
      <c r="AK144" s="16"/>
      <c r="AT144" s="16"/>
      <c r="AU144" s="16"/>
      <c r="AV144" s="16"/>
      <c r="AW144" s="16"/>
      <c r="AX144" s="16"/>
      <c r="AY144" s="16"/>
      <c r="AZ144" s="16"/>
      <c r="BA144" s="16"/>
      <c r="BB144" s="16"/>
      <c r="BC144" s="16"/>
      <c r="BD144" s="16"/>
      <c r="BE144" s="16"/>
      <c r="BF144" s="16"/>
      <c r="BG144" s="16"/>
      <c r="BH144" s="16"/>
    </row>
    <row r="145" spans="1:74" x14ac:dyDescent="0.25">
      <c r="A145" s="78"/>
      <c r="B145" s="199"/>
      <c r="C145" s="200"/>
      <c r="D145" s="2"/>
      <c r="G145" s="200" t="s">
        <v>205</v>
      </c>
      <c r="H145" s="200" t="s">
        <v>36</v>
      </c>
      <c r="I145" s="200"/>
      <c r="J145" s="200"/>
      <c r="K145" s="200"/>
      <c r="L145" s="201"/>
      <c r="M145" s="34"/>
      <c r="N145" s="34"/>
      <c r="P145" s="16"/>
      <c r="Q145" s="16"/>
      <c r="R145" s="16"/>
      <c r="S145" s="16"/>
      <c r="T145" s="16"/>
      <c r="AK145" s="16"/>
      <c r="AT145" s="16"/>
      <c r="AU145" s="16"/>
      <c r="AV145" s="16"/>
      <c r="AW145" s="16"/>
      <c r="AX145" s="16"/>
      <c r="AY145" s="16"/>
      <c r="AZ145" s="16"/>
      <c r="BA145" s="16"/>
      <c r="BB145" s="16"/>
      <c r="BC145" s="16"/>
      <c r="BD145" s="16"/>
      <c r="BE145" s="16"/>
      <c r="BF145" s="16"/>
      <c r="BG145" s="16"/>
      <c r="BH145" s="16"/>
    </row>
    <row r="146" spans="1:74" x14ac:dyDescent="0.25">
      <c r="A146" s="78"/>
      <c r="B146" s="69"/>
      <c r="C146" s="14"/>
      <c r="D146" s="14"/>
      <c r="E146" s="14"/>
      <c r="F146" s="14"/>
      <c r="G146" s="190">
        <v>5</v>
      </c>
      <c r="H146" s="346">
        <f>G142+(H142-G142)/(H12-G12)*($B$3+(365*5+1)-G12)</f>
        <v>2.60209691402379</v>
      </c>
      <c r="I146" s="40"/>
      <c r="J146" s="40"/>
      <c r="K146" s="40"/>
      <c r="L146" s="315"/>
      <c r="M146" s="35"/>
      <c r="N146" s="35"/>
      <c r="P146" s="16"/>
      <c r="Q146" s="16"/>
      <c r="R146" s="16"/>
      <c r="S146" s="16"/>
      <c r="T146" s="16"/>
      <c r="AK146" s="16"/>
      <c r="AT146" s="16"/>
      <c r="AU146" s="16"/>
      <c r="AV146" s="16"/>
      <c r="AW146" s="16"/>
      <c r="AX146" s="16"/>
      <c r="AY146" s="16"/>
      <c r="AZ146" s="16"/>
      <c r="BA146" s="16"/>
      <c r="BB146" s="16"/>
      <c r="BC146" s="16"/>
      <c r="BD146" s="16"/>
      <c r="BE146" s="16"/>
      <c r="BF146" s="16"/>
      <c r="BG146" s="16"/>
      <c r="BH146" s="16"/>
    </row>
    <row r="147" spans="1:74" x14ac:dyDescent="0.25">
      <c r="A147" s="78"/>
      <c r="I147" s="2"/>
      <c r="J147" s="2"/>
      <c r="K147" s="2"/>
      <c r="R147" s="16"/>
      <c r="S147" s="16"/>
      <c r="T147" s="16"/>
      <c r="AT147" s="16"/>
      <c r="AU147" s="16"/>
      <c r="AV147" s="16"/>
      <c r="AW147" s="16"/>
      <c r="AX147" s="16"/>
      <c r="AY147" s="16"/>
      <c r="AZ147" s="16"/>
      <c r="BA147" s="16"/>
      <c r="BB147" s="16"/>
      <c r="BC147" s="16"/>
      <c r="BD147" s="16"/>
      <c r="BE147" s="16"/>
      <c r="BF147" s="16"/>
      <c r="BG147" s="16"/>
      <c r="BH147" s="16"/>
    </row>
    <row r="148" spans="1:74" x14ac:dyDescent="0.25">
      <c r="A148" s="78"/>
      <c r="R148" s="16"/>
      <c r="S148" s="16"/>
      <c r="T148" s="16"/>
      <c r="AT148" s="16"/>
      <c r="AU148" s="16"/>
      <c r="AV148" s="16"/>
      <c r="AW148" s="16"/>
      <c r="AX148" s="16"/>
      <c r="AY148" s="16"/>
      <c r="AZ148" s="16"/>
      <c r="BA148" s="16"/>
      <c r="BB148" s="16"/>
      <c r="BC148" s="16"/>
      <c r="BD148" s="16"/>
      <c r="BE148" s="16"/>
      <c r="BF148" s="16"/>
      <c r="BG148" s="16"/>
      <c r="BH148" s="16"/>
    </row>
    <row r="149" spans="1:74" x14ac:dyDescent="0.25">
      <c r="A149" s="78"/>
      <c r="P149" s="445" t="s">
        <v>19</v>
      </c>
      <c r="Q149" s="446"/>
      <c r="R149" s="446"/>
      <c r="S149" s="446"/>
      <c r="T149" s="446"/>
      <c r="U149" s="446"/>
      <c r="V149" s="446"/>
      <c r="W149" s="446"/>
      <c r="X149" s="446"/>
      <c r="Y149" s="446"/>
      <c r="Z149" s="446"/>
      <c r="AA149" s="446"/>
      <c r="AB149" s="446"/>
      <c r="AC149" s="446"/>
      <c r="AD149" s="446"/>
      <c r="AE149" s="446"/>
      <c r="AF149" s="446"/>
      <c r="AG149" s="446"/>
      <c r="AH149" s="446"/>
      <c r="AI149" s="446"/>
      <c r="AJ149" s="446"/>
      <c r="AK149" s="446"/>
      <c r="AL149" s="446"/>
      <c r="AM149" s="446"/>
      <c r="AN149" s="446"/>
      <c r="AO149" s="446"/>
      <c r="AP149" s="446"/>
      <c r="AQ149" s="446"/>
      <c r="AR149" s="446"/>
      <c r="AS149" s="446"/>
      <c r="AT149" s="446"/>
      <c r="AU149" s="446"/>
      <c r="AV149" s="446"/>
      <c r="AW149" s="446"/>
      <c r="AX149" s="446"/>
      <c r="AY149" s="446"/>
      <c r="AZ149" s="446"/>
      <c r="BA149" s="446"/>
      <c r="BB149" s="446"/>
      <c r="BC149" s="446"/>
      <c r="BD149" s="446"/>
      <c r="BE149" s="446"/>
      <c r="BF149" s="446"/>
      <c r="BG149" s="446"/>
      <c r="BH149" s="446"/>
      <c r="BI149" s="446"/>
      <c r="BJ149" s="446"/>
      <c r="BK149" s="446"/>
      <c r="BL149" s="446"/>
      <c r="BM149" s="446"/>
      <c r="BN149" s="446"/>
      <c r="BO149" s="446"/>
      <c r="BP149" s="446"/>
      <c r="BQ149" s="446"/>
      <c r="BR149" s="446"/>
      <c r="BS149" s="446"/>
      <c r="BT149" s="446"/>
      <c r="BU149" s="446"/>
      <c r="BV149" s="447"/>
    </row>
    <row r="150" spans="1:74" x14ac:dyDescent="0.25">
      <c r="O150" s="154" t="str">
        <f t="shared" ref="O150:O181" si="150">A9</f>
        <v>Security name</v>
      </c>
      <c r="P150" s="256" t="str">
        <f t="shared" ref="P150:AS150" si="151">P9</f>
        <v>AIANZ 7 1/4 11/07/15</v>
      </c>
      <c r="Q150" s="87" t="str">
        <f t="shared" si="151"/>
        <v>AIANZ 8 08/10/16</v>
      </c>
      <c r="R150" s="87" t="str">
        <f t="shared" si="151"/>
        <v>AIANZ 8 11/15/16</v>
      </c>
      <c r="S150" s="87" t="str">
        <f t="shared" si="151"/>
        <v>AIANZ 5.47 10/17/17</v>
      </c>
      <c r="T150" s="87" t="str">
        <f t="shared" si="151"/>
        <v>AIANZ 4.73 12/13/19</v>
      </c>
      <c r="U150" s="87" t="str">
        <f t="shared" si="151"/>
        <v>AIANZ 5.52 05/28/21</v>
      </c>
      <c r="V150" s="87" t="str">
        <f t="shared" si="151"/>
        <v>AIANZ 4.28 11/09/22</v>
      </c>
      <c r="W150" s="87" t="str">
        <f t="shared" si="151"/>
        <v>GENEPO 7.65 03/15/16</v>
      </c>
      <c r="X150" s="87" t="str">
        <f t="shared" si="151"/>
        <v>GENEPO 7.185 09/15/16</v>
      </c>
      <c r="Y150" s="87" t="str">
        <f t="shared" si="151"/>
        <v>GENEPO 5.205 11/01/19</v>
      </c>
      <c r="Z150" s="87" t="str">
        <f t="shared" si="151"/>
        <v>GENEPO 8.3 06/23/20</v>
      </c>
      <c r="AA150" s="87" t="str">
        <f t="shared" si="151"/>
        <v>GENEPO 4.14 03/18/22</v>
      </c>
      <c r="AB150" s="87" t="str">
        <f t="shared" si="151"/>
        <v>GENEPO 5.81 03/08/23</v>
      </c>
      <c r="AC150" s="256" t="str">
        <f t="shared" si="151"/>
        <v>MRPNZ 8.36 05/15/13</v>
      </c>
      <c r="AD150" s="87" t="str">
        <f t="shared" si="151"/>
        <v>MRPNZ 7.55 10/12/16</v>
      </c>
      <c r="AE150" s="87" t="str">
        <f t="shared" si="151"/>
        <v>MRPNZ 5.029 03/06/19</v>
      </c>
      <c r="AF150" s="87" t="str">
        <f t="shared" si="151"/>
        <v>MRPNZ 8.21 02/11/20</v>
      </c>
      <c r="AG150" s="87" t="str">
        <f t="shared" si="151"/>
        <v>MRPNZ 5.793 03/06/23</v>
      </c>
      <c r="AH150" s="256" t="str">
        <f t="shared" si="151"/>
        <v>VCTNZ 7.8 10/15/14</v>
      </c>
      <c r="AI150" s="256" t="str">
        <f t="shared" si="151"/>
        <v>WIANZ 7 1/2 11/15/13</v>
      </c>
      <c r="AJ150" s="87" t="str">
        <f t="shared" si="151"/>
        <v>WIANZ 5.27 06/11/20</v>
      </c>
      <c r="AK150" s="87" t="str">
        <f t="shared" si="151"/>
        <v>WIANZ 6 1/4 05/15/21</v>
      </c>
      <c r="AL150" s="256" t="str">
        <f t="shared" si="151"/>
        <v>CENNZ 8 05/15/14</v>
      </c>
      <c r="AM150" s="87" t="str">
        <f t="shared" si="151"/>
        <v>CENNZ 7.855 04/13/17</v>
      </c>
      <c r="AN150" s="87" t="str">
        <f t="shared" si="151"/>
        <v>CENNZ 4.8 05/24/18</v>
      </c>
      <c r="AO150" s="87" t="str">
        <f t="shared" si="151"/>
        <v>CENNZ 5.8 05/15/19</v>
      </c>
      <c r="AP150" s="87" t="str">
        <f t="shared" si="151"/>
        <v>CENNZ 5.277 05/27/20</v>
      </c>
      <c r="AQ150" s="87" t="str">
        <f t="shared" si="151"/>
        <v>CENNZ 4.4 11/15/21</v>
      </c>
      <c r="AR150" s="256" t="str">
        <f t="shared" si="151"/>
        <v>PIFAU 6.39 03/29/13</v>
      </c>
      <c r="AS150" s="256" t="str">
        <f t="shared" si="151"/>
        <v>PIFAU 6.53 06/29/15</v>
      </c>
      <c r="AT150" s="60" t="str">
        <f t="shared" ref="AT150:BV150" si="152">AT9</f>
        <v>TPNZ 6.595 02/15/17</v>
      </c>
      <c r="AU150" s="87" t="str">
        <f t="shared" si="152"/>
        <v>TPNZ 5.14 11/30/18</v>
      </c>
      <c r="AV150" s="87" t="str">
        <f t="shared" si="152"/>
        <v>TPNZ 4.65 09/06/19</v>
      </c>
      <c r="AW150" s="87" t="str">
        <f t="shared" si="152"/>
        <v>TPNZ 7.19 11/12/19</v>
      </c>
      <c r="AX150" s="87" t="str">
        <f t="shared" si="152"/>
        <v>TPNZ 6.95 06/10/20</v>
      </c>
      <c r="AY150" s="87" t="str">
        <f t="shared" si="152"/>
        <v>TPNZ 4.3 06/30/22</v>
      </c>
      <c r="AZ150" s="87" t="str">
        <f t="shared" si="152"/>
        <v>TPNZ 5.448 03/15/23</v>
      </c>
      <c r="BA150" s="87" t="str">
        <f t="shared" si="152"/>
        <v>TPNZ 5.893 03/15/28</v>
      </c>
      <c r="BB150" s="256" t="str">
        <f t="shared" si="152"/>
        <v>SPKNZ 6.92 03/22/13</v>
      </c>
      <c r="BC150" s="256" t="str">
        <f t="shared" si="152"/>
        <v>SPKNZ 8.65 06/15/15</v>
      </c>
      <c r="BD150" s="256" t="str">
        <f t="shared" si="152"/>
        <v>SPKNZ 8.35 06/15/15</v>
      </c>
      <c r="BE150" s="87" t="str">
        <f t="shared" si="152"/>
        <v>SPKNZ 7.04 03/22/16</v>
      </c>
      <c r="BF150" s="87" t="str">
        <f t="shared" si="152"/>
        <v>SPKNZ 5 1/4 10/25/19</v>
      </c>
      <c r="BG150" s="87" t="str">
        <f t="shared" si="152"/>
        <v>SPKNZ 4 1/2 03/25/22</v>
      </c>
      <c r="BH150" s="87" t="str">
        <f t="shared" si="152"/>
        <v>SPKNZ 4.51 03/10/23</v>
      </c>
      <c r="BI150" s="256" t="str">
        <f t="shared" si="152"/>
        <v>FCGNZ 6.86 04/21/14</v>
      </c>
      <c r="BJ150" s="256" t="str">
        <f t="shared" si="152"/>
        <v>FCGNZ 7 3/4 03/10/15</v>
      </c>
      <c r="BK150" s="87" t="str">
        <f t="shared" si="152"/>
        <v>FCGNZ 6.83 03/04/16</v>
      </c>
      <c r="BL150" s="87" t="str">
        <f t="shared" si="152"/>
        <v>FCGNZ 4.6 10/24/17</v>
      </c>
      <c r="BM150" s="87" t="str">
        <f t="shared" si="152"/>
        <v>FCGNZ 5.52 02/25/20</v>
      </c>
      <c r="BN150" s="87" t="str">
        <f t="shared" si="152"/>
        <v>FCGNZ 4.33 10/20/21</v>
      </c>
      <c r="BO150" s="87" t="str">
        <f t="shared" si="152"/>
        <v>FCGNZ 5.9 02/25/22</v>
      </c>
      <c r="BP150" s="87" t="str">
        <f t="shared" si="152"/>
        <v>FCGNZ 4.42 03/07/23</v>
      </c>
      <c r="BQ150" s="87" t="str">
        <f t="shared" si="152"/>
        <v>FCGNZ 5.08 06/19/25</v>
      </c>
      <c r="BR150" s="256" t="str">
        <f t="shared" si="152"/>
        <v>MERINZ 7.15 03/16/15</v>
      </c>
      <c r="BS150" s="87" t="str">
        <f t="shared" si="152"/>
        <v>MERINZ 7.55 03/16/17</v>
      </c>
      <c r="BT150" s="87" t="str">
        <f t="shared" si="152"/>
        <v>MERINZ 4.53 03/14/23</v>
      </c>
      <c r="BU150" s="87" t="str">
        <f t="shared" si="152"/>
        <v>CHRINT 5.15 12/06/19</v>
      </c>
      <c r="BV150" s="60" t="str">
        <f t="shared" si="152"/>
        <v>CHRINT 6 1/4 10/04/21</v>
      </c>
    </row>
    <row r="151" spans="1:74" x14ac:dyDescent="0.25">
      <c r="O151" s="154" t="str">
        <f t="shared" si="150"/>
        <v>Bond credit rating</v>
      </c>
      <c r="P151" s="258" t="str">
        <f t="shared" ref="P151:AS151" si="153">P10</f>
        <v>NR</v>
      </c>
      <c r="Q151" s="59" t="str">
        <f t="shared" si="153"/>
        <v>A-</v>
      </c>
      <c r="R151" s="59" t="str">
        <f t="shared" si="153"/>
        <v>A-</v>
      </c>
      <c r="S151" s="59" t="str">
        <f t="shared" si="153"/>
        <v>A-</v>
      </c>
      <c r="T151" s="59" t="str">
        <f t="shared" si="153"/>
        <v>A-</v>
      </c>
      <c r="U151" s="59" t="str">
        <f t="shared" si="153"/>
        <v>A-</v>
      </c>
      <c r="V151" s="59" t="str">
        <f t="shared" si="153"/>
        <v>A-</v>
      </c>
      <c r="W151" s="59" t="str">
        <f t="shared" si="153"/>
        <v>NR</v>
      </c>
      <c r="X151" s="59" t="str">
        <f t="shared" si="153"/>
        <v>BBB+</v>
      </c>
      <c r="Y151" s="59" t="str">
        <f t="shared" si="153"/>
        <v>#N/A N/A</v>
      </c>
      <c r="Z151" s="59" t="str">
        <f t="shared" si="153"/>
        <v>BBB+</v>
      </c>
      <c r="AA151" s="59" t="str">
        <f t="shared" si="153"/>
        <v>BBB+</v>
      </c>
      <c r="AB151" s="59" t="str">
        <f t="shared" si="153"/>
        <v>BBB+</v>
      </c>
      <c r="AC151" s="258" t="str">
        <f t="shared" si="153"/>
        <v>NR</v>
      </c>
      <c r="AD151" s="59" t="str">
        <f t="shared" si="153"/>
        <v>BBB+</v>
      </c>
      <c r="AE151" s="59" t="str">
        <f t="shared" si="153"/>
        <v>BBB+</v>
      </c>
      <c r="AF151" s="59" t="str">
        <f t="shared" si="153"/>
        <v>BBB+</v>
      </c>
      <c r="AG151" s="59" t="str">
        <f t="shared" si="153"/>
        <v>BBB+</v>
      </c>
      <c r="AH151" s="258" t="str">
        <f t="shared" si="153"/>
        <v>NR</v>
      </c>
      <c r="AI151" s="258" t="str">
        <f t="shared" si="153"/>
        <v>NR</v>
      </c>
      <c r="AJ151" s="59" t="str">
        <f t="shared" si="153"/>
        <v>BBB+</v>
      </c>
      <c r="AK151" s="59" t="str">
        <f t="shared" si="153"/>
        <v>#N/A N/A</v>
      </c>
      <c r="AL151" s="258" t="str">
        <f t="shared" si="153"/>
        <v>NR</v>
      </c>
      <c r="AM151" s="59" t="str">
        <f t="shared" si="153"/>
        <v>BBB</v>
      </c>
      <c r="AN151" s="59" t="str">
        <f t="shared" si="153"/>
        <v>BBB</v>
      </c>
      <c r="AO151" s="59" t="str">
        <f t="shared" si="153"/>
        <v>BBB</v>
      </c>
      <c r="AP151" s="59" t="str">
        <f t="shared" si="153"/>
        <v>BBB</v>
      </c>
      <c r="AQ151" s="59" t="str">
        <f t="shared" si="153"/>
        <v>BBB</v>
      </c>
      <c r="AR151" s="258" t="str">
        <f t="shared" si="153"/>
        <v>NR</v>
      </c>
      <c r="AS151" s="258" t="str">
        <f t="shared" si="153"/>
        <v>NR</v>
      </c>
      <c r="AT151" s="58" t="str">
        <f t="shared" ref="AT151:BV151" si="154">AT10</f>
        <v>AA-</v>
      </c>
      <c r="AU151" s="59" t="str">
        <f t="shared" si="154"/>
        <v>AA-</v>
      </c>
      <c r="AV151" s="59" t="str">
        <f t="shared" si="154"/>
        <v>AA-</v>
      </c>
      <c r="AW151" s="59" t="str">
        <f t="shared" si="154"/>
        <v>AA-</v>
      </c>
      <c r="AX151" s="59" t="str">
        <f t="shared" si="154"/>
        <v>AA-</v>
      </c>
      <c r="AY151" s="59" t="str">
        <f t="shared" si="154"/>
        <v>AA-</v>
      </c>
      <c r="AZ151" s="59" t="str">
        <f t="shared" si="154"/>
        <v>AA-</v>
      </c>
      <c r="BA151" s="59" t="str">
        <f t="shared" si="154"/>
        <v>AA-</v>
      </c>
      <c r="BB151" s="258" t="str">
        <f t="shared" si="154"/>
        <v>NR</v>
      </c>
      <c r="BC151" s="258" t="str">
        <f t="shared" si="154"/>
        <v>#N/A N/A</v>
      </c>
      <c r="BD151" s="258" t="str">
        <f t="shared" si="154"/>
        <v>#N/A N/A</v>
      </c>
      <c r="BE151" s="59" t="str">
        <f t="shared" si="154"/>
        <v>NR</v>
      </c>
      <c r="BF151" s="59" t="str">
        <f t="shared" si="154"/>
        <v>A-</v>
      </c>
      <c r="BG151" s="59" t="str">
        <f t="shared" si="154"/>
        <v>A-</v>
      </c>
      <c r="BH151" s="59" t="str">
        <f t="shared" si="154"/>
        <v>A-</v>
      </c>
      <c r="BI151" s="258" t="str">
        <f t="shared" si="154"/>
        <v>NR</v>
      </c>
      <c r="BJ151" s="258" t="str">
        <f t="shared" si="154"/>
        <v>NR</v>
      </c>
      <c r="BK151" s="59" t="str">
        <f t="shared" si="154"/>
        <v>NR</v>
      </c>
      <c r="BL151" s="59" t="str">
        <f t="shared" si="154"/>
        <v>A-</v>
      </c>
      <c r="BM151" s="59" t="str">
        <f t="shared" si="154"/>
        <v>A-</v>
      </c>
      <c r="BN151" s="59" t="str">
        <f t="shared" si="154"/>
        <v>A-</v>
      </c>
      <c r="BO151" s="59" t="str">
        <f t="shared" si="154"/>
        <v>A-</v>
      </c>
      <c r="BP151" s="59" t="str">
        <f t="shared" si="154"/>
        <v>A-</v>
      </c>
      <c r="BQ151" s="59" t="str">
        <f t="shared" si="154"/>
        <v>A-</v>
      </c>
      <c r="BR151" s="258" t="str">
        <f t="shared" si="154"/>
        <v>NR</v>
      </c>
      <c r="BS151" s="59" t="str">
        <f t="shared" si="154"/>
        <v>BBB+</v>
      </c>
      <c r="BT151" s="59" t="str">
        <f t="shared" si="154"/>
        <v>BBB+</v>
      </c>
      <c r="BU151" s="59" t="str">
        <f t="shared" si="154"/>
        <v>BBB+</v>
      </c>
      <c r="BV151" s="58" t="str">
        <f t="shared" si="154"/>
        <v>BBB+</v>
      </c>
    </row>
    <row r="152" spans="1:74" x14ac:dyDescent="0.25">
      <c r="O152" s="154" t="str">
        <f t="shared" si="150"/>
        <v>Coupon frequency</v>
      </c>
      <c r="P152" s="258" t="str">
        <f t="shared" ref="P152:AS152" si="155">P11</f>
        <v>#N/A N/A</v>
      </c>
      <c r="Q152" s="59" t="str">
        <f t="shared" si="155"/>
        <v>S/A</v>
      </c>
      <c r="R152" s="59" t="str">
        <f t="shared" si="155"/>
        <v>S/A</v>
      </c>
      <c r="S152" s="59" t="str">
        <f t="shared" si="155"/>
        <v>S/A</v>
      </c>
      <c r="T152" s="59" t="str">
        <f t="shared" si="155"/>
        <v>S/A</v>
      </c>
      <c r="U152" s="59" t="str">
        <f t="shared" si="155"/>
        <v>S/A</v>
      </c>
      <c r="V152" s="59" t="str">
        <f t="shared" si="155"/>
        <v>S/A</v>
      </c>
      <c r="W152" s="59" t="str">
        <f t="shared" si="155"/>
        <v>S/A</v>
      </c>
      <c r="X152" s="59" t="str">
        <f t="shared" si="155"/>
        <v>S/A</v>
      </c>
      <c r="Y152" s="59" t="str">
        <f t="shared" si="155"/>
        <v>S/A</v>
      </c>
      <c r="Z152" s="59" t="str">
        <f t="shared" si="155"/>
        <v>S/A</v>
      </c>
      <c r="AA152" s="59" t="str">
        <f t="shared" si="155"/>
        <v>S/A</v>
      </c>
      <c r="AB152" s="59" t="str">
        <f t="shared" si="155"/>
        <v>S/A</v>
      </c>
      <c r="AC152" s="258" t="str">
        <f t="shared" si="155"/>
        <v>#N/A N/A</v>
      </c>
      <c r="AD152" s="59" t="str">
        <f t="shared" si="155"/>
        <v>S/A</v>
      </c>
      <c r="AE152" s="59" t="str">
        <f t="shared" si="155"/>
        <v>S/A</v>
      </c>
      <c r="AF152" s="59" t="str">
        <f t="shared" si="155"/>
        <v>S/A</v>
      </c>
      <c r="AG152" s="59" t="str">
        <f t="shared" si="155"/>
        <v>S/A</v>
      </c>
      <c r="AH152" s="258" t="str">
        <f t="shared" si="155"/>
        <v>#N/A N/A</v>
      </c>
      <c r="AI152" s="258" t="str">
        <f t="shared" si="155"/>
        <v>#N/A N/A</v>
      </c>
      <c r="AJ152" s="59" t="str">
        <f t="shared" si="155"/>
        <v>S/A</v>
      </c>
      <c r="AK152" s="59" t="str">
        <f t="shared" si="155"/>
        <v>S/A</v>
      </c>
      <c r="AL152" s="258" t="str">
        <f t="shared" si="155"/>
        <v>#N/A N/A</v>
      </c>
      <c r="AM152" s="59" t="str">
        <f t="shared" si="155"/>
        <v>S/A</v>
      </c>
      <c r="AN152" s="59" t="str">
        <f t="shared" si="155"/>
        <v>S/A</v>
      </c>
      <c r="AO152" s="59" t="str">
        <f t="shared" si="155"/>
        <v>Qtrly</v>
      </c>
      <c r="AP152" s="59" t="str">
        <f t="shared" si="155"/>
        <v>S/A</v>
      </c>
      <c r="AQ152" s="59" t="str">
        <f t="shared" si="155"/>
        <v>Qtrly</v>
      </c>
      <c r="AR152" s="258" t="str">
        <f t="shared" si="155"/>
        <v>#N/A N/A</v>
      </c>
      <c r="AS152" s="258" t="str">
        <f t="shared" si="155"/>
        <v>#N/A N/A</v>
      </c>
      <c r="AT152" s="58" t="str">
        <f t="shared" ref="AT152:BV152" si="156">AT11</f>
        <v>S/A</v>
      </c>
      <c r="AU152" s="59" t="str">
        <f t="shared" si="156"/>
        <v>S/A</v>
      </c>
      <c r="AV152" s="59" t="str">
        <f t="shared" si="156"/>
        <v>S/A</v>
      </c>
      <c r="AW152" s="59" t="str">
        <f t="shared" si="156"/>
        <v>S/A</v>
      </c>
      <c r="AX152" s="59" t="str">
        <f t="shared" si="156"/>
        <v>S/A</v>
      </c>
      <c r="AY152" s="59" t="str">
        <f t="shared" si="156"/>
        <v>S/A</v>
      </c>
      <c r="AZ152" s="59" t="str">
        <f t="shared" si="156"/>
        <v>S/A</v>
      </c>
      <c r="BA152" s="59" t="str">
        <f t="shared" si="156"/>
        <v>S/A</v>
      </c>
      <c r="BB152" s="258" t="str">
        <f t="shared" si="156"/>
        <v>#N/A N/A</v>
      </c>
      <c r="BC152" s="258" t="str">
        <f t="shared" si="156"/>
        <v>#N/A N/A</v>
      </c>
      <c r="BD152" s="258" t="str">
        <f t="shared" si="156"/>
        <v>#N/A N/A</v>
      </c>
      <c r="BE152" s="59" t="str">
        <f t="shared" si="156"/>
        <v>S/A</v>
      </c>
      <c r="BF152" s="59" t="str">
        <f t="shared" si="156"/>
        <v>S/A</v>
      </c>
      <c r="BG152" s="59" t="str">
        <f t="shared" si="156"/>
        <v>S/A</v>
      </c>
      <c r="BH152" s="59" t="str">
        <f t="shared" si="156"/>
        <v>Qtrly</v>
      </c>
      <c r="BI152" s="258" t="str">
        <f t="shared" si="156"/>
        <v>#N/A N/A</v>
      </c>
      <c r="BJ152" s="258" t="str">
        <f t="shared" si="156"/>
        <v>#N/A N/A</v>
      </c>
      <c r="BK152" s="59" t="str">
        <f t="shared" si="156"/>
        <v>S/A</v>
      </c>
      <c r="BL152" s="59" t="str">
        <f t="shared" si="156"/>
        <v>S/A</v>
      </c>
      <c r="BM152" s="59" t="str">
        <f t="shared" si="156"/>
        <v>S/A</v>
      </c>
      <c r="BN152" s="59" t="str">
        <f t="shared" si="156"/>
        <v>S/A</v>
      </c>
      <c r="BO152" s="59" t="str">
        <f t="shared" si="156"/>
        <v>S/A</v>
      </c>
      <c r="BP152" s="59" t="str">
        <f t="shared" si="156"/>
        <v>S/A</v>
      </c>
      <c r="BQ152" s="59" t="str">
        <f t="shared" si="156"/>
        <v>S/A</v>
      </c>
      <c r="BR152" s="258" t="str">
        <f t="shared" si="156"/>
        <v>#N/A N/A</v>
      </c>
      <c r="BS152" s="59" t="str">
        <f t="shared" si="156"/>
        <v>S/A</v>
      </c>
      <c r="BT152" s="59" t="str">
        <f t="shared" si="156"/>
        <v>S/A</v>
      </c>
      <c r="BU152" s="59" t="str">
        <f t="shared" si="156"/>
        <v>S/A</v>
      </c>
      <c r="BV152" s="58" t="str">
        <f t="shared" si="156"/>
        <v>S/A</v>
      </c>
    </row>
    <row r="153" spans="1:74" x14ac:dyDescent="0.25">
      <c r="B153" s="72"/>
      <c r="H153" s="16"/>
      <c r="I153" s="16"/>
      <c r="J153" s="16"/>
      <c r="K153" s="16"/>
      <c r="L153" s="16"/>
      <c r="M153" s="16"/>
      <c r="N153" s="16"/>
      <c r="O153" s="154" t="str">
        <f t="shared" si="150"/>
        <v>Maturity date</v>
      </c>
      <c r="P153" s="326" t="str">
        <f t="shared" ref="P153:AS153" si="157">P12</f>
        <v>7/11/2015</v>
      </c>
      <c r="Q153" s="146" t="str">
        <f t="shared" si="157"/>
        <v>10/08/2016</v>
      </c>
      <c r="R153" s="146" t="str">
        <f t="shared" si="157"/>
        <v>15/11/2016</v>
      </c>
      <c r="S153" s="146" t="str">
        <f t="shared" si="157"/>
        <v>17/10/2017</v>
      </c>
      <c r="T153" s="146" t="str">
        <f t="shared" si="157"/>
        <v>13/12/2019</v>
      </c>
      <c r="U153" s="146" t="str">
        <f t="shared" si="157"/>
        <v>28/05/2021</v>
      </c>
      <c r="V153" s="146" t="str">
        <f t="shared" si="157"/>
        <v>9/11/2022</v>
      </c>
      <c r="W153" s="146" t="str">
        <f t="shared" si="157"/>
        <v>15/03/2016</v>
      </c>
      <c r="X153" s="146" t="str">
        <f t="shared" si="157"/>
        <v>15/09/2016</v>
      </c>
      <c r="Y153" s="146" t="str">
        <f t="shared" si="157"/>
        <v>1/11/2019</v>
      </c>
      <c r="Z153" s="146" t="str">
        <f t="shared" si="157"/>
        <v>23/06/2020</v>
      </c>
      <c r="AA153" s="146" t="str">
        <f t="shared" si="157"/>
        <v>18/03/2022</v>
      </c>
      <c r="AB153" s="146" t="str">
        <f t="shared" si="157"/>
        <v>8/03/2023</v>
      </c>
      <c r="AC153" s="326" t="str">
        <f t="shared" si="157"/>
        <v>15/05/2013</v>
      </c>
      <c r="AD153" s="146" t="str">
        <f t="shared" si="157"/>
        <v>12/10/2016</v>
      </c>
      <c r="AE153" s="146" t="str">
        <f t="shared" si="157"/>
        <v>6/03/2019</v>
      </c>
      <c r="AF153" s="146" t="str">
        <f t="shared" si="157"/>
        <v>11/02/2020</v>
      </c>
      <c r="AG153" s="146" t="str">
        <f t="shared" si="157"/>
        <v>6/03/2023</v>
      </c>
      <c r="AH153" s="326" t="str">
        <f t="shared" si="157"/>
        <v>15/10/2014</v>
      </c>
      <c r="AI153" s="326" t="str">
        <f t="shared" si="157"/>
        <v>15/11/2013</v>
      </c>
      <c r="AJ153" s="146" t="str">
        <f t="shared" si="157"/>
        <v>11/06/2020</v>
      </c>
      <c r="AK153" s="146" t="str">
        <f t="shared" si="157"/>
        <v>15/05/2021</v>
      </c>
      <c r="AL153" s="326" t="str">
        <f t="shared" si="157"/>
        <v>15/05/2014</v>
      </c>
      <c r="AM153" s="146" t="str">
        <f t="shared" si="157"/>
        <v>13/04/2017</v>
      </c>
      <c r="AN153" s="146" t="str">
        <f t="shared" si="157"/>
        <v>24/05/2018</v>
      </c>
      <c r="AO153" s="146" t="str">
        <f t="shared" si="157"/>
        <v>15/05/2019</v>
      </c>
      <c r="AP153" s="146" t="str">
        <f t="shared" si="157"/>
        <v>27/05/2020</v>
      </c>
      <c r="AQ153" s="144" t="str">
        <f t="shared" si="157"/>
        <v>15/11/2021</v>
      </c>
      <c r="AR153" s="326" t="str">
        <f t="shared" si="157"/>
        <v>29/03/2013</v>
      </c>
      <c r="AS153" s="326" t="str">
        <f t="shared" si="157"/>
        <v>29/06/2015</v>
      </c>
      <c r="AT153" s="149" t="str">
        <f t="shared" ref="AT153:BV153" si="158">AT12</f>
        <v>15/02/2017</v>
      </c>
      <c r="AU153" s="146" t="str">
        <f t="shared" si="158"/>
        <v>30/11/2018</v>
      </c>
      <c r="AV153" s="146" t="str">
        <f t="shared" si="158"/>
        <v>6/09/2019</v>
      </c>
      <c r="AW153" s="146" t="str">
        <f t="shared" si="158"/>
        <v>12/11/2019</v>
      </c>
      <c r="AX153" s="146" t="str">
        <f t="shared" si="158"/>
        <v>10/06/2020</v>
      </c>
      <c r="AY153" s="146" t="str">
        <f t="shared" si="158"/>
        <v>30/06/2022</v>
      </c>
      <c r="AZ153" s="146" t="str">
        <f t="shared" si="158"/>
        <v>15/03/2023</v>
      </c>
      <c r="BA153" s="146" t="str">
        <f t="shared" si="158"/>
        <v>15/03/2028</v>
      </c>
      <c r="BB153" s="326" t="str">
        <f t="shared" si="158"/>
        <v>22/03/2013</v>
      </c>
      <c r="BC153" s="326" t="str">
        <f t="shared" si="158"/>
        <v>15/06/2015</v>
      </c>
      <c r="BD153" s="326" t="str">
        <f t="shared" si="158"/>
        <v>15/06/2015</v>
      </c>
      <c r="BE153" s="146" t="str">
        <f t="shared" si="158"/>
        <v>22/03/2016</v>
      </c>
      <c r="BF153" s="146" t="str">
        <f t="shared" si="158"/>
        <v>25/10/2019</v>
      </c>
      <c r="BG153" s="146" t="str">
        <f t="shared" si="158"/>
        <v>25/03/2022</v>
      </c>
      <c r="BH153" s="146" t="str">
        <f t="shared" si="158"/>
        <v>10/03/2023</v>
      </c>
      <c r="BI153" s="326" t="str">
        <f t="shared" si="158"/>
        <v>21/04/2014</v>
      </c>
      <c r="BJ153" s="326" t="str">
        <f t="shared" si="158"/>
        <v>10/03/2015</v>
      </c>
      <c r="BK153" s="146" t="str">
        <f t="shared" si="158"/>
        <v>4/03/2016</v>
      </c>
      <c r="BL153" s="146" t="str">
        <f t="shared" si="158"/>
        <v>24/10/2017</v>
      </c>
      <c r="BM153" s="146" t="str">
        <f t="shared" si="158"/>
        <v>25/02/2020</v>
      </c>
      <c r="BN153" s="146" t="str">
        <f t="shared" si="158"/>
        <v>20/10/2021</v>
      </c>
      <c r="BO153" s="146" t="str">
        <f t="shared" si="158"/>
        <v>25/02/2022</v>
      </c>
      <c r="BP153" s="146" t="str">
        <f t="shared" si="158"/>
        <v>7/03/2023</v>
      </c>
      <c r="BQ153" s="146" t="str">
        <f t="shared" si="158"/>
        <v>19/06/2025</v>
      </c>
      <c r="BR153" s="326" t="str">
        <f t="shared" si="158"/>
        <v>16/03/2015</v>
      </c>
      <c r="BS153" s="146" t="str">
        <f t="shared" si="158"/>
        <v>16/03/2017</v>
      </c>
      <c r="BT153" s="146" t="str">
        <f t="shared" si="158"/>
        <v>14/03/2023</v>
      </c>
      <c r="BU153" s="146" t="str">
        <f t="shared" si="158"/>
        <v>6/12/2019</v>
      </c>
      <c r="BV153" s="149" t="str">
        <f t="shared" si="158"/>
        <v>4/10/2021</v>
      </c>
    </row>
    <row r="154" spans="1:74" x14ac:dyDescent="0.25">
      <c r="B154" s="72"/>
      <c r="H154" s="16"/>
      <c r="I154" s="16"/>
      <c r="J154" s="16"/>
      <c r="K154" s="16"/>
      <c r="L154" s="16"/>
      <c r="M154" s="16"/>
      <c r="N154" s="16"/>
      <c r="O154" s="67">
        <f t="shared" si="150"/>
        <v>42374</v>
      </c>
      <c r="P154" s="258"/>
      <c r="Q154" s="348"/>
      <c r="R154" s="348"/>
      <c r="S154" s="348"/>
      <c r="T154" s="68">
        <f>IF(T80="","",T80-(F80+(G80-F80)/($G$12-$F$12)*($T$12-$F$12)))</f>
        <v>1.0674497840113419</v>
      </c>
      <c r="U154" s="68">
        <f>IF(U80="","",U80-(H80+(I80-H80)/($I$12-$H$12)*($U$12-$H$12)))</f>
        <v>1.3285043203392792</v>
      </c>
      <c r="V154" s="68">
        <f>IF(V80="","",V80-(H80+(I80-H80)/($I$12-$H$12)*($V$12-$H$12)))</f>
        <v>1.4672839630178469</v>
      </c>
      <c r="W154" s="348"/>
      <c r="X154" s="348"/>
      <c r="Y154" s="68">
        <f>IF(Y80="","",Y80-(F80+(G80-F80)/($G$12-$F$12)*($Y$12-$F$12)))</f>
        <v>1.483813175894241</v>
      </c>
      <c r="Z154" s="68">
        <f>IF(Z80="","",Z80-(G80+(H80-G80)/($H$12-$G$12)*($Z$12-$G$12)))</f>
        <v>1.5818530386835503</v>
      </c>
      <c r="AA154" s="68" t="str">
        <f>IF(AA80="","",AA80-(H80+(I80-H80)/($I$12-$H$12)*($AA$12-$H$12)))</f>
        <v/>
      </c>
      <c r="AB154" s="68">
        <f>IF(AB80="","",AB80-(H80+(I80-H80)/($I$12-$H$12)*($AB$12-$H$12)))</f>
        <v>1.8331415493928369</v>
      </c>
      <c r="AC154" s="263"/>
      <c r="AD154" s="348"/>
      <c r="AE154" s="68">
        <f>IF(AE80="","",AE80-(E80+(F80-E80)/($F$12-$E$12)*($AE$12-$E$12)))</f>
        <v>1.3160990212087711</v>
      </c>
      <c r="AF154" s="68">
        <f>IF(AF80="","",AF80-(F80+(G80-F80)/($G$12-$F$12)*($AF$12-$F$12)))</f>
        <v>1.5174800223929736</v>
      </c>
      <c r="AG154" s="68">
        <f>IF(AG80="","",AG80-(H80+(I80-H80)/($I$12-$H$12)*($AG$12-$H$12)))</f>
        <v>1.8931675435714324</v>
      </c>
      <c r="AH154" s="263"/>
      <c r="AI154" s="263"/>
      <c r="AJ154" s="68">
        <f>IF(AJ80="","",AJ80-(G80+(H80-G80)/($H$12-$G$12)*($AJ$12-$G$12)))</f>
        <v>1.441016758803797</v>
      </c>
      <c r="AK154" s="68">
        <f>IF(AK80="","",AK80-(H80+(I80-H80)/($I$12-$H$12)*($AK$12-$H$12)))</f>
        <v>1.6379088000000097</v>
      </c>
      <c r="AL154" s="263"/>
      <c r="AM154" s="348"/>
      <c r="AN154" s="68">
        <f>IF(AN80="","",AN80-(E80+(F80-E80)/($F$12-$E$12)*($AN$12-$E$12)))</f>
        <v>1.3856391440659239</v>
      </c>
      <c r="AO154" s="68">
        <f>IF(AO80="","",AO80-(F80+(G80-F80)/($G$12-$F$12)*($AO$12-$F$12)))</f>
        <v>1.4566807899736105</v>
      </c>
      <c r="AP154" s="68">
        <f>IF(AP80="","",AP80-(G80+(H80-G80)/($H$12-$G$12)*($AP$12-$G$12)))</f>
        <v>1.6994602183290994</v>
      </c>
      <c r="AQ154" s="68">
        <f>IF(AQ80="","",AQ80-(H80+(I80-H80)/($I$12-$H$12)*($AQ$12-$H$12)))</f>
        <v>1.5152824369081559</v>
      </c>
      <c r="AR154" s="263"/>
      <c r="AS154" s="263"/>
      <c r="AT154" s="348"/>
      <c r="AU154" s="68">
        <f>IF(AU80="","",AU80-(E80+(F80-E80)/($F$12-$E$12)*($AU$12-$E$12)))</f>
        <v>0.84502034076921273</v>
      </c>
      <c r="AV154" s="68">
        <f>IF(AV80="","",AV80-(F80+(G80-F80)/($G$12-$F$12)*($AV$12-$F$12)))</f>
        <v>0.87192219423802175</v>
      </c>
      <c r="AW154" s="68">
        <f>IF(AW80="","",AW80-(F80+(G80-F80)/($G$12-$F$12)*($AW$12-$F$12)))</f>
        <v>0.99228796438916467</v>
      </c>
      <c r="AX154" s="68">
        <f>IF(AX80="","",AX80-(G80+(H80-G80)/($H$12-$G$12)*($AX$12-$G$12)))</f>
        <v>0.99854740027216193</v>
      </c>
      <c r="AY154" s="68">
        <f>IF(AY80="","",AY80-(H80+(I80-H80)/($I$12-$H$12)*($AY$12-$H$12)))</f>
        <v>1.238781498803573</v>
      </c>
      <c r="AZ154" s="68">
        <f>IF(AZ80="","",AZ80-(H80+(I80-H80)/($I$12-$H$12)*($AZ$12-$H$12)))</f>
        <v>1.3020442372678129</v>
      </c>
      <c r="BA154" s="68"/>
      <c r="BB154" s="263"/>
      <c r="BC154" s="263"/>
      <c r="BD154" s="263"/>
      <c r="BE154" s="348"/>
      <c r="BF154" s="68">
        <f>IF(BF80="","",BF80-(F80+(G80-F80)/($G$12-$F$12)*($BF$12-$F$12)))</f>
        <v>1.1999875766246855</v>
      </c>
      <c r="BG154" s="68">
        <f>IF(BG80="","",BG80-(H80+(I80-H80)/($I$12-$H$12)*($BG$12-$H$12)))</f>
        <v>1.5701308564642775</v>
      </c>
      <c r="BH154" s="68">
        <f>IF(BH80="","",BH80-(H80+(I80-H80)/($I$12-$H$12)*($BH$12-$H$12)))</f>
        <v>1.6043121399187372</v>
      </c>
      <c r="BI154" s="263"/>
      <c r="BJ154" s="263"/>
      <c r="BK154" s="348"/>
      <c r="BL154" s="348"/>
      <c r="BM154" s="68">
        <f>IF(BM80="","",BM80-(F80+(G80-F80)/($G$12-$F$12)*($BM$12-$F$12)))</f>
        <v>1.1819897334320255</v>
      </c>
      <c r="BN154" s="68">
        <f>IF(BN80="","",BN80-(H80+(I80-H80)/($I$12-$H$12)*($BN$12-$H$12)))</f>
        <v>1.3824285798928551</v>
      </c>
      <c r="BO154" s="68">
        <f>IF(BO80="","",BO80-(H80+(I80-H80)/($I$12-$H$12)*($BO$12-$H$12)))</f>
        <v>1.5886823149642431</v>
      </c>
      <c r="BP154" s="68">
        <f>IF(BP80="","",BP80-(H80+(I80-H80)/($I$12-$H$12)*($BP$12-$H$12)))</f>
        <v>1.2707008264821047</v>
      </c>
      <c r="BQ154" s="68">
        <f>IF(BQ80="","",BQ80-(I80+(K80-I80)/($K$12-$I$12)*($BQ$12-$I$12)))</f>
        <v>1.7437853474126932</v>
      </c>
      <c r="BR154" s="263"/>
      <c r="BS154" s="348"/>
      <c r="BT154" s="68" t="str">
        <f t="shared" ref="BT154:BT185" si="159">IF(BT80="","",BT80-(H80+(I80-H80)/($I$12-$H$12)*($BT$12-$H$12)))</f>
        <v/>
      </c>
      <c r="BU154" s="68">
        <f>IF(BU80="","",BU80-(F80+(G80-F80)/($G$12-$F$12)*($BU$12-$F$12)))</f>
        <v>1.3549011847418235</v>
      </c>
      <c r="BV154" s="68">
        <f>IF(BV80="","",BV80-(H80+(I80-H80)/($I$12-$H$12)*($BV$12-$H$12)))</f>
        <v>1.65808457582142</v>
      </c>
    </row>
    <row r="155" spans="1:74" x14ac:dyDescent="0.25">
      <c r="B155" s="72"/>
      <c r="H155" s="16"/>
      <c r="I155" s="16"/>
      <c r="J155" s="16"/>
      <c r="K155" s="16"/>
      <c r="L155" s="16"/>
      <c r="M155" s="16"/>
      <c r="N155" s="16"/>
      <c r="O155" s="67">
        <f t="shared" si="150"/>
        <v>42375</v>
      </c>
      <c r="P155" s="258"/>
      <c r="Q155" s="348"/>
      <c r="R155" s="348"/>
      <c r="S155" s="348"/>
      <c r="T155" s="68">
        <f t="shared" ref="T155:T185" si="160">IF(T81="","",T81-(F81+(G81-F81)/($G$12-$F$12)*($T$12-$F$12)))</f>
        <v>1.0695383112279591</v>
      </c>
      <c r="U155" s="68">
        <f t="shared" ref="U155:U185" si="161">IF(U81="","",U81-(H81+(I81-H81)/($I$12-$H$12)*($U$12-$H$12)))</f>
        <v>1.3324733964749864</v>
      </c>
      <c r="V155" s="68">
        <f t="shared" ref="V155:V213" si="162">IF(V81="","",V81-(H81+(I81-H81)/($I$12-$H$12)*($V$12-$H$12)))</f>
        <v>1.4778920162250144</v>
      </c>
      <c r="W155" s="348"/>
      <c r="X155" s="348"/>
      <c r="Y155" s="68">
        <f t="shared" ref="Y155:Y185" si="163">IF(Y81="","",Y81-(F81+(G81-F81)/($G$12-$F$12)*($Y$12-$F$12)))</f>
        <v>1.4872580935390398</v>
      </c>
      <c r="Z155" s="68">
        <f t="shared" ref="Z155:Z185" si="164">IF(Z81="","",Z81-(G81+(H81-G81)/($H$12-$G$12)*($Z$12-$G$12)))</f>
        <v>1.5850280862341561</v>
      </c>
      <c r="AA155" s="68" t="str">
        <f t="shared" ref="AA155:AA185" si="165">IF(AA81="","",AA81-(H81+(I81-H81)/($I$12-$H$12)*($AA$12-$H$12)))</f>
        <v/>
      </c>
      <c r="AB155" s="68">
        <f t="shared" ref="AB155:AB185" si="166">IF(AB81="","",AB81-(H81+(I81-H81)/($I$12-$H$12)*($AB$12-$H$12)))</f>
        <v>1.8607035616499936</v>
      </c>
      <c r="AC155" s="263"/>
      <c r="AD155" s="348"/>
      <c r="AE155" s="68">
        <f t="shared" ref="AE155:AE185" si="167">IF(AE81="","",AE81-(E81+(F81-E81)/($F$12-$E$12)*($AE$12-$E$12)))</f>
        <v>1.320032038351644</v>
      </c>
      <c r="AF155" s="68">
        <f t="shared" ref="AF155:AF185" si="168">IF(AF81="","",AF81-(F81+(G81-F81)/($G$12-$F$12)*($AF$12-$F$12)))</f>
        <v>1.5211945900692418</v>
      </c>
      <c r="AG155" s="68">
        <f t="shared" ref="AG155:AG185" si="169">IF(AG81="","",AG81-(H81+(I81-H81)/($I$12-$H$12)*($AG$12-$H$12)))</f>
        <v>1.9144974094999694</v>
      </c>
      <c r="AH155" s="263"/>
      <c r="AI155" s="263"/>
      <c r="AJ155" s="68">
        <f t="shared" ref="AJ155:AJ185" si="170">IF(AJ81="","",AJ81-(G81+(H81-G81)/($H$12-$G$12)*($AJ$12-$G$12)))</f>
        <v>1.4522864372151778</v>
      </c>
      <c r="AK155" s="68">
        <f t="shared" ref="AK155:AK185" si="171">IF(AK81="","",AK81-(H81+(I81-H81)/($I$12-$H$12)*($AK$12-$H$12)))</f>
        <v>1.6433909400000113</v>
      </c>
      <c r="AL155" s="263"/>
      <c r="AM155" s="348"/>
      <c r="AN155" s="68">
        <f t="shared" ref="AN155:AN185" si="172">IF(AN81="","",AN81-(E81+(F81-E81)/($F$12-$E$12)*($AN$12-$E$12)))</f>
        <v>1.4170644251373714</v>
      </c>
      <c r="AO155" s="68">
        <f t="shared" ref="AO155:AO185" si="173">IF(AO81="","",AO81-(F81+(G81-F81)/($G$12-$F$12)*($AO$12-$F$12)))</f>
        <v>1.4592838503794883</v>
      </c>
      <c r="AP155" s="68">
        <f t="shared" ref="AP155:AP185" si="174">IF(AP81="","",AP81-(G81+(H81-G81)/($H$12-$G$12)*($AP$12-$G$12)))</f>
        <v>1.7053815653164563</v>
      </c>
      <c r="AQ155" s="68">
        <f t="shared" ref="AQ155:AQ185" si="175">IF(AQ81="","",AQ81-(H81+(I81-H81)/($I$12-$H$12)*($AQ$12-$H$12)))</f>
        <v>1.5268725845887903</v>
      </c>
      <c r="AR155" s="263"/>
      <c r="AS155" s="263"/>
      <c r="AT155" s="348"/>
      <c r="AU155" s="68">
        <f t="shared" ref="AU155:AU185" si="176">IF(AU81="","",AU81-(E81+(F81-E81)/($F$12-$E$12)*($AU$12-$E$12)))</f>
        <v>0.85863145076922498</v>
      </c>
      <c r="AV155" s="68">
        <f t="shared" ref="AV155:AV185" si="177">IF(AV81="","",AV81-(F81+(G81-F81)/($G$12-$F$12)*($AV$12-$F$12)))</f>
        <v>0.87384741328716142</v>
      </c>
      <c r="AW155" s="68">
        <f t="shared" ref="AW155:AW185" si="178">IF(AW81="","",AW81-(F81+(G81-F81)/($G$12-$F$12)*($AW$12-$F$12)))</f>
        <v>0.99706280215996079</v>
      </c>
      <c r="AX155" s="68">
        <f t="shared" ref="AX155:AX185" si="179">IF(AX81="","",AX81-(G81+(H81-G81)/($H$12-$G$12)*($AX$12-$G$12)))</f>
        <v>1.000781694588587</v>
      </c>
      <c r="AY155" s="68">
        <f t="shared" ref="AY155:AY185" si="180">IF(AY81="","",AY81-(H81+(I81-H81)/($I$12-$H$12)*($AY$12-$H$12)))</f>
        <v>1.2544641368249949</v>
      </c>
      <c r="AZ155" s="68">
        <f t="shared" ref="AZ155:AZ185" si="181">IF(AZ81="","",AZ81-(H81+(I81-H81)/($I$12-$H$12)*($AZ$12-$H$12)))</f>
        <v>1.3279785516750233</v>
      </c>
      <c r="BA155" s="68"/>
      <c r="BB155" s="263"/>
      <c r="BC155" s="263"/>
      <c r="BD155" s="263"/>
      <c r="BE155" s="348"/>
      <c r="BF155" s="68">
        <f t="shared" ref="BF155:BF185" si="182">IF(BF81="","",BF81-(F81+(G81-F81)/($G$12-$F$12)*($BF$12-$F$12)))</f>
        <v>1.199364393507556</v>
      </c>
      <c r="BG155" s="68">
        <f t="shared" ref="BG155:BG185" si="183">IF(BG81="","",BG81-(H81+(I81-H81)/($I$12-$H$12)*($BG$12-$H$12)))</f>
        <v>1.5825918075499796</v>
      </c>
      <c r="BH155" s="68">
        <f>IF(BH81="","",BH81-(H81+(I81-H81)/($I$12-$H$12)*($BH$12-$H$12)))</f>
        <v>1.6259725252646824</v>
      </c>
      <c r="BI155" s="263"/>
      <c r="BJ155" s="263"/>
      <c r="BK155" s="348"/>
      <c r="BL155" s="348"/>
      <c r="BM155" s="68">
        <f t="shared" ref="BM155:BM185" si="184">IF(BM81="","",BM81-(F81+(G81-F81)/($G$12-$F$12)*($BM$12-$F$12)))</f>
        <v>1.1880402826322327</v>
      </c>
      <c r="BN155" s="68">
        <f t="shared" ref="BN155:BN185" si="185">IF(BN81="","",BN81-(H81+(I81-H81)/($I$12-$H$12)*($BN$12-$H$12)))</f>
        <v>1.3848772398499922</v>
      </c>
      <c r="BO155" s="68">
        <f t="shared" ref="BO155:BO185" si="186">IF(BO81="","",BO81-(H81+(I81-H81)/($I$12-$H$12)*($BO$12-$H$12)))</f>
        <v>1.6043323774499836</v>
      </c>
      <c r="BP155" s="68">
        <f t="shared" ref="BP155:BP213" si="187">IF(BP81="","",BP81-(H81+(I81-H81)/($I$12-$H$12)*($BP$12-$H$12)))</f>
        <v>1.4108202155750047</v>
      </c>
      <c r="BQ155" s="68">
        <f t="shared" ref="BQ155:BQ185" si="188">IF(BQ81="","",BQ81-(I81+(K81-I81)/($K$12-$I$12)*($BQ$12-$I$12)))</f>
        <v>1.7575247212320324</v>
      </c>
      <c r="BR155" s="263"/>
      <c r="BS155" s="348"/>
      <c r="BT155" s="68" t="str">
        <f t="shared" si="159"/>
        <v/>
      </c>
      <c r="BU155" s="68">
        <f t="shared" ref="BU155:BU185" si="189">IF(BU81="","",BU81-(F81+(G81-F81)/($G$12-$F$12)*($BU$12-$F$12)))</f>
        <v>1.3557772936964696</v>
      </c>
      <c r="BV155" s="68">
        <f t="shared" ref="BV155:BV185" si="190">IF(BV81="","",BV81-(H81+(I81-H81)/($I$12-$H$12)*($BV$12-$H$12)))</f>
        <v>1.6680911301500116</v>
      </c>
    </row>
    <row r="156" spans="1:74" x14ac:dyDescent="0.25">
      <c r="B156" s="72"/>
      <c r="H156" s="16"/>
      <c r="I156" s="16"/>
      <c r="J156" s="16"/>
      <c r="K156" s="16"/>
      <c r="L156" s="16"/>
      <c r="M156" s="16"/>
      <c r="N156" s="16"/>
      <c r="O156" s="67">
        <f t="shared" si="150"/>
        <v>42376</v>
      </c>
      <c r="P156" s="258"/>
      <c r="Q156" s="348"/>
      <c r="R156" s="348"/>
      <c r="S156" s="348"/>
      <c r="T156" s="68">
        <f t="shared" si="160"/>
        <v>1.0790576653085417</v>
      </c>
      <c r="U156" s="68">
        <f t="shared" si="161"/>
        <v>1.3332130832571161</v>
      </c>
      <c r="V156" s="68">
        <f t="shared" si="162"/>
        <v>1.4727264554714363</v>
      </c>
      <c r="W156" s="348"/>
      <c r="X156" s="348"/>
      <c r="Y156" s="68">
        <f t="shared" si="163"/>
        <v>1.4969189479533749</v>
      </c>
      <c r="Z156" s="68">
        <f t="shared" si="164"/>
        <v>1.5834075474556895</v>
      </c>
      <c r="AA156" s="68" t="str">
        <f t="shared" si="165"/>
        <v/>
      </c>
      <c r="AB156" s="68">
        <f t="shared" si="166"/>
        <v>1.8396205081714339</v>
      </c>
      <c r="AC156" s="263"/>
      <c r="AD156" s="348"/>
      <c r="AE156" s="68">
        <f t="shared" si="167"/>
        <v>1.3428595025824457</v>
      </c>
      <c r="AF156" s="68">
        <f t="shared" si="168"/>
        <v>1.5259494240302187</v>
      </c>
      <c r="AG156" s="68">
        <f t="shared" si="169"/>
        <v>1.899578642285737</v>
      </c>
      <c r="AH156" s="263"/>
      <c r="AI156" s="263"/>
      <c r="AJ156" s="68">
        <f t="shared" si="170"/>
        <v>1.4485423017024903</v>
      </c>
      <c r="AK156" s="68">
        <f t="shared" si="171"/>
        <v>1.641209439999991</v>
      </c>
      <c r="AL156" s="263"/>
      <c r="AM156" s="348"/>
      <c r="AN156" s="68">
        <f t="shared" si="172"/>
        <v>1.4150477643681469</v>
      </c>
      <c r="AO156" s="68">
        <f t="shared" si="173"/>
        <v>1.4787772513722905</v>
      </c>
      <c r="AP156" s="68">
        <f t="shared" si="174"/>
        <v>1.7076318538860793</v>
      </c>
      <c r="AQ156" s="68">
        <f t="shared" si="175"/>
        <v>1.5179575365239182</v>
      </c>
      <c r="AR156" s="263"/>
      <c r="AS156" s="263"/>
      <c r="AT156" s="348"/>
      <c r="AU156" s="68">
        <f t="shared" si="176"/>
        <v>0.87552988596155856</v>
      </c>
      <c r="AV156" s="68">
        <f t="shared" si="177"/>
        <v>0.89019522397985185</v>
      </c>
      <c r="AW156" s="68">
        <f t="shared" si="178"/>
        <v>1.0043999222606921</v>
      </c>
      <c r="AX156" s="68">
        <f t="shared" si="179"/>
        <v>1.0052185093481043</v>
      </c>
      <c r="AY156" s="68">
        <f t="shared" si="180"/>
        <v>1.2428710245143142</v>
      </c>
      <c r="AZ156" s="68">
        <f t="shared" si="181"/>
        <v>1.3048367162714238</v>
      </c>
      <c r="BA156" s="68"/>
      <c r="BB156" s="263"/>
      <c r="BC156" s="263"/>
      <c r="BD156" s="263"/>
      <c r="BE156" s="348"/>
      <c r="BF156" s="68">
        <f t="shared" si="182"/>
        <v>1.2133116733941995</v>
      </c>
      <c r="BG156" s="68">
        <f t="shared" si="183"/>
        <v>1.5742728740571672</v>
      </c>
      <c r="BH156" s="68">
        <f t="shared" ref="BH156:BH213" si="191">IF(BH82="","",BH82-(H82+(I82-H82)/($I$12-$H$12)*($BH$12-$H$12)))</f>
        <v>1.6097308005422057</v>
      </c>
      <c r="BI156" s="263"/>
      <c r="BJ156" s="263"/>
      <c r="BK156" s="348"/>
      <c r="BL156" s="348"/>
      <c r="BM156" s="68">
        <f t="shared" si="184"/>
        <v>1.1914007531485953</v>
      </c>
      <c r="BN156" s="68">
        <f t="shared" si="185"/>
        <v>1.3918897274714217</v>
      </c>
      <c r="BO156" s="68">
        <f t="shared" si="186"/>
        <v>1.5933098241571533</v>
      </c>
      <c r="BP156" s="68">
        <f t="shared" si="187"/>
        <v>1.4347789102285944</v>
      </c>
      <c r="BQ156" s="68">
        <f t="shared" si="188"/>
        <v>1.7353841556758853</v>
      </c>
      <c r="BR156" s="263"/>
      <c r="BS156" s="348"/>
      <c r="BT156" s="68" t="str">
        <f t="shared" si="159"/>
        <v/>
      </c>
      <c r="BU156" s="68">
        <f t="shared" si="189"/>
        <v>1.3665019907493612</v>
      </c>
      <c r="BV156" s="68">
        <f t="shared" si="190"/>
        <v>1.6599640603857226</v>
      </c>
    </row>
    <row r="157" spans="1:74" x14ac:dyDescent="0.25">
      <c r="B157" s="72"/>
      <c r="H157" s="16"/>
      <c r="I157" s="16"/>
      <c r="J157" s="16"/>
      <c r="K157" s="16"/>
      <c r="L157" s="16"/>
      <c r="M157" s="16"/>
      <c r="N157" s="16"/>
      <c r="O157" s="67">
        <f t="shared" si="150"/>
        <v>42377</v>
      </c>
      <c r="P157" s="258"/>
      <c r="Q157" s="348"/>
      <c r="R157" s="348"/>
      <c r="S157" s="348"/>
      <c r="T157" s="68">
        <f t="shared" si="160"/>
        <v>1.0660949268513789</v>
      </c>
      <c r="U157" s="68">
        <f t="shared" si="161"/>
        <v>1.3200706121000034</v>
      </c>
      <c r="V157" s="68">
        <f t="shared" si="162"/>
        <v>1.4534456481000126</v>
      </c>
      <c r="W157" s="348"/>
      <c r="X157" s="348"/>
      <c r="Y157" s="68">
        <f t="shared" si="163"/>
        <v>1.4762009652203969</v>
      </c>
      <c r="Z157" s="68">
        <f t="shared" si="164"/>
        <v>1.5706500343164227</v>
      </c>
      <c r="AA157" s="68" t="str">
        <f t="shared" si="165"/>
        <v/>
      </c>
      <c r="AB157" s="68">
        <f t="shared" si="166"/>
        <v>1.8247941578999867</v>
      </c>
      <c r="AC157" s="263"/>
      <c r="AD157" s="348"/>
      <c r="AE157" s="68">
        <f t="shared" si="167"/>
        <v>1.3228226214890353</v>
      </c>
      <c r="AF157" s="68">
        <f t="shared" si="168"/>
        <v>1.5139395666813615</v>
      </c>
      <c r="AG157" s="68">
        <f t="shared" si="169"/>
        <v>1.8857941920000014</v>
      </c>
      <c r="AH157" s="263"/>
      <c r="AI157" s="263"/>
      <c r="AJ157" s="68">
        <f t="shared" si="170"/>
        <v>1.4348774426961626</v>
      </c>
      <c r="AK157" s="68">
        <f t="shared" si="171"/>
        <v>1.6291920000000015</v>
      </c>
      <c r="AL157" s="263"/>
      <c r="AM157" s="348"/>
      <c r="AN157" s="68">
        <f t="shared" si="172"/>
        <v>1.4157941024175704</v>
      </c>
      <c r="AO157" s="68">
        <f t="shared" si="173"/>
        <v>1.4576146239269074</v>
      </c>
      <c r="AP157" s="68">
        <f t="shared" si="174"/>
        <v>1.695161170670846</v>
      </c>
      <c r="AQ157" s="68">
        <f t="shared" si="175"/>
        <v>1.5370963650075273</v>
      </c>
      <c r="AR157" s="263"/>
      <c r="AS157" s="263"/>
      <c r="AT157" s="348"/>
      <c r="AU157" s="68">
        <f t="shared" si="176"/>
        <v>0.85899576153849289</v>
      </c>
      <c r="AV157" s="68">
        <f t="shared" si="177"/>
        <v>0.87571852637907588</v>
      </c>
      <c r="AW157" s="68">
        <f t="shared" si="178"/>
        <v>0.98993870106422621</v>
      </c>
      <c r="AX157" s="68">
        <f t="shared" si="179"/>
        <v>0.99560830422784052</v>
      </c>
      <c r="AY157" s="68">
        <f t="shared" si="180"/>
        <v>1.2314879836999895</v>
      </c>
      <c r="AZ157" s="68">
        <f t="shared" si="181"/>
        <v>1.2950249972999637</v>
      </c>
      <c r="BA157" s="68"/>
      <c r="BB157" s="263"/>
      <c r="BC157" s="263"/>
      <c r="BD157" s="263"/>
      <c r="BE157" s="348"/>
      <c r="BF157" s="68">
        <f t="shared" si="182"/>
        <v>1.1955323153652433</v>
      </c>
      <c r="BG157" s="68">
        <f t="shared" si="183"/>
        <v>1.5604223987999934</v>
      </c>
      <c r="BH157" s="68">
        <f t="shared" si="191"/>
        <v>1.5930344215918049</v>
      </c>
      <c r="BI157" s="263"/>
      <c r="BJ157" s="263"/>
      <c r="BK157" s="348"/>
      <c r="BL157" s="348"/>
      <c r="BM157" s="68">
        <f t="shared" si="184"/>
        <v>1.1989497488917045</v>
      </c>
      <c r="BN157" s="68">
        <f t="shared" si="185"/>
        <v>1.4065051835999722</v>
      </c>
      <c r="BO157" s="68">
        <f t="shared" si="186"/>
        <v>1.579624018699977</v>
      </c>
      <c r="BP157" s="68">
        <f t="shared" si="187"/>
        <v>1.4454738661999857</v>
      </c>
      <c r="BQ157" s="68">
        <f t="shared" si="188"/>
        <v>1.7302018580749228</v>
      </c>
      <c r="BR157" s="263"/>
      <c r="BS157" s="348"/>
      <c r="BT157" s="68" t="str">
        <f t="shared" si="159"/>
        <v/>
      </c>
      <c r="BU157" s="68">
        <f t="shared" si="189"/>
        <v>1.3493738894962073</v>
      </c>
      <c r="BV157" s="68">
        <f t="shared" si="190"/>
        <v>1.647122223899979</v>
      </c>
    </row>
    <row r="158" spans="1:74" x14ac:dyDescent="0.25">
      <c r="B158" s="72"/>
      <c r="H158" s="16"/>
      <c r="I158" s="16"/>
      <c r="J158" s="16"/>
      <c r="K158" s="16"/>
      <c r="L158" s="16"/>
      <c r="M158" s="16"/>
      <c r="N158" s="16"/>
      <c r="O158" s="67">
        <f t="shared" si="150"/>
        <v>42380</v>
      </c>
      <c r="P158" s="258"/>
      <c r="Q158" s="348"/>
      <c r="R158" s="348"/>
      <c r="S158" s="348"/>
      <c r="T158" s="68">
        <f t="shared" si="160"/>
        <v>1.0574555010075501</v>
      </c>
      <c r="U158" s="68">
        <f t="shared" si="161"/>
        <v>1.322285740496437</v>
      </c>
      <c r="V158" s="68">
        <f t="shared" si="162"/>
        <v>1.4707588193892809</v>
      </c>
      <c r="W158" s="348"/>
      <c r="X158" s="348"/>
      <c r="Y158" s="68">
        <f t="shared" si="163"/>
        <v>1.4891519814294969</v>
      </c>
      <c r="Z158" s="68">
        <f t="shared" si="164"/>
        <v>1.5901508341329413</v>
      </c>
      <c r="AA158" s="68" t="str">
        <f t="shared" si="165"/>
        <v/>
      </c>
      <c r="AB158" s="68">
        <f t="shared" si="166"/>
        <v>1.8648276956643048</v>
      </c>
      <c r="AC158" s="263"/>
      <c r="AD158" s="348"/>
      <c r="AE158" s="68">
        <f t="shared" si="167"/>
        <v>1.3105844536153755</v>
      </c>
      <c r="AF158" s="68">
        <f t="shared" si="168"/>
        <v>1.5075348282619823</v>
      </c>
      <c r="AG158" s="68">
        <f t="shared" si="169"/>
        <v>1.8909647738571529</v>
      </c>
      <c r="AH158" s="263"/>
      <c r="AI158" s="263"/>
      <c r="AJ158" s="68">
        <f t="shared" si="170"/>
        <v>1.4213282768924014</v>
      </c>
      <c r="AK158" s="68">
        <f t="shared" si="171"/>
        <v>1.6250152800000084</v>
      </c>
      <c r="AL158" s="263"/>
      <c r="AM158" s="348"/>
      <c r="AN158" s="68">
        <f t="shared" si="172"/>
        <v>1.4353045546153966</v>
      </c>
      <c r="AO158" s="68">
        <f t="shared" si="173"/>
        <v>1.4518026417544552</v>
      </c>
      <c r="AP158" s="68">
        <f t="shared" si="174"/>
        <v>1.7189515503417976</v>
      </c>
      <c r="AQ158" s="68">
        <f t="shared" si="175"/>
        <v>1.5548242664951539</v>
      </c>
      <c r="AR158" s="263"/>
      <c r="AS158" s="263"/>
      <c r="AT158" s="348"/>
      <c r="AU158" s="68">
        <f t="shared" si="176"/>
        <v>0.84409043134614148</v>
      </c>
      <c r="AV158" s="68">
        <f t="shared" si="177"/>
        <v>0.86406588115869587</v>
      </c>
      <c r="AW158" s="68">
        <f t="shared" si="178"/>
        <v>0.94299180125944737</v>
      </c>
      <c r="AX158" s="68">
        <f t="shared" si="179"/>
        <v>0.98817042795570886</v>
      </c>
      <c r="AY158" s="68">
        <f t="shared" si="180"/>
        <v>1.2391698376178826</v>
      </c>
      <c r="AZ158" s="68">
        <f t="shared" si="181"/>
        <v>1.30246005073931</v>
      </c>
      <c r="BA158" s="68"/>
      <c r="BB158" s="263"/>
      <c r="BC158" s="263"/>
      <c r="BD158" s="263"/>
      <c r="BE158" s="348"/>
      <c r="BF158" s="68">
        <f t="shared" si="182"/>
        <v>1.1889477485831184</v>
      </c>
      <c r="BG158" s="68">
        <f t="shared" si="183"/>
        <v>1.5683024262214413</v>
      </c>
      <c r="BH158" s="68">
        <f t="shared" si="191"/>
        <v>1.6074072951403235</v>
      </c>
      <c r="BI158" s="263"/>
      <c r="BJ158" s="263"/>
      <c r="BK158" s="348"/>
      <c r="BL158" s="348"/>
      <c r="BM158" s="68">
        <f t="shared" si="184"/>
        <v>1.1602139014546866</v>
      </c>
      <c r="BN158" s="68">
        <f t="shared" si="185"/>
        <v>1.3808128902642895</v>
      </c>
      <c r="BO158" s="68">
        <f t="shared" si="186"/>
        <v>1.5869752484214281</v>
      </c>
      <c r="BP158" s="68">
        <f t="shared" si="187"/>
        <v>1.4772802560107436</v>
      </c>
      <c r="BQ158" s="68">
        <f t="shared" si="188"/>
        <v>1.7230986455441339</v>
      </c>
      <c r="BR158" s="263"/>
      <c r="BS158" s="348"/>
      <c r="BT158" s="68" t="str">
        <f t="shared" si="159"/>
        <v/>
      </c>
      <c r="BU158" s="68">
        <f t="shared" si="189"/>
        <v>1.3660905856612149</v>
      </c>
      <c r="BV158" s="68">
        <f t="shared" si="190"/>
        <v>1.6936813858071784</v>
      </c>
    </row>
    <row r="159" spans="1:74" x14ac:dyDescent="0.25">
      <c r="B159" s="72"/>
      <c r="H159" s="16"/>
      <c r="I159" s="16"/>
      <c r="J159" s="16"/>
      <c r="K159" s="16"/>
      <c r="L159" s="16"/>
      <c r="M159" s="16"/>
      <c r="N159" s="16"/>
      <c r="O159" s="67">
        <f t="shared" si="150"/>
        <v>42381</v>
      </c>
      <c r="P159" s="258"/>
      <c r="Q159" s="348"/>
      <c r="R159" s="348"/>
      <c r="S159" s="348"/>
      <c r="T159" s="68">
        <f t="shared" si="160"/>
        <v>1.0324137317128512</v>
      </c>
      <c r="U159" s="68">
        <f t="shared" si="161"/>
        <v>1.2934736110607203</v>
      </c>
      <c r="V159" s="68">
        <f t="shared" si="162"/>
        <v>1.4398369023821527</v>
      </c>
      <c r="W159" s="348"/>
      <c r="X159" s="348"/>
      <c r="Y159" s="68">
        <f t="shared" si="163"/>
        <v>1.4675970756801</v>
      </c>
      <c r="Z159" s="68">
        <f t="shared" si="164"/>
        <v>1.5579215262658375</v>
      </c>
      <c r="AA159" s="68" t="str">
        <f t="shared" si="165"/>
        <v/>
      </c>
      <c r="AB159" s="68">
        <f t="shared" si="166"/>
        <v>1.8310634442071789</v>
      </c>
      <c r="AC159" s="263"/>
      <c r="AD159" s="348"/>
      <c r="AE159" s="68">
        <f t="shared" si="167"/>
        <v>1.2961252544230577</v>
      </c>
      <c r="AF159" s="68">
        <f t="shared" si="168"/>
        <v>1.4816086460453644</v>
      </c>
      <c r="AG159" s="68">
        <f t="shared" si="169"/>
        <v>1.8623256444286147</v>
      </c>
      <c r="AH159" s="263"/>
      <c r="AI159" s="263"/>
      <c r="AJ159" s="68">
        <f t="shared" si="170"/>
        <v>1.4024759252848193</v>
      </c>
      <c r="AK159" s="68">
        <f t="shared" si="171"/>
        <v>1.6013100674999947</v>
      </c>
      <c r="AL159" s="263"/>
      <c r="AM159" s="348"/>
      <c r="AN159" s="68">
        <f t="shared" si="172"/>
        <v>1.4224784769231045</v>
      </c>
      <c r="AO159" s="68">
        <f t="shared" si="173"/>
        <v>1.4360364975606097</v>
      </c>
      <c r="AP159" s="68">
        <f t="shared" si="174"/>
        <v>1.6950009721835433</v>
      </c>
      <c r="AQ159" s="68">
        <f t="shared" si="175"/>
        <v>1.533659376657412</v>
      </c>
      <c r="AR159" s="263"/>
      <c r="AS159" s="263"/>
      <c r="AT159" s="348"/>
      <c r="AU159" s="68">
        <f t="shared" si="176"/>
        <v>0.83605429076921611</v>
      </c>
      <c r="AV159" s="68">
        <f t="shared" si="177"/>
        <v>0.85355539346977594</v>
      </c>
      <c r="AW159" s="68">
        <f t="shared" si="178"/>
        <v>0.97029727714105185</v>
      </c>
      <c r="AX159" s="68">
        <f t="shared" si="179"/>
        <v>0.9551610654114131</v>
      </c>
      <c r="AY159" s="68">
        <f t="shared" si="180"/>
        <v>1.2131593194964565</v>
      </c>
      <c r="AZ159" s="68">
        <f t="shared" si="181"/>
        <v>1.2708457784321818</v>
      </c>
      <c r="BA159" s="68"/>
      <c r="BB159" s="263"/>
      <c r="BC159" s="263"/>
      <c r="BD159" s="263"/>
      <c r="BE159" s="348"/>
      <c r="BF159" s="68">
        <f t="shared" si="182"/>
        <v>1.1685750588412858</v>
      </c>
      <c r="BG159" s="68">
        <f t="shared" si="183"/>
        <v>1.5366477827357219</v>
      </c>
      <c r="BH159" s="68">
        <f t="shared" si="191"/>
        <v>1.5761756626075587</v>
      </c>
      <c r="BI159" s="263"/>
      <c r="BJ159" s="263"/>
      <c r="BK159" s="348"/>
      <c r="BL159" s="348"/>
      <c r="BM159" s="68">
        <f t="shared" si="184"/>
        <v>1.1617170547229496</v>
      </c>
      <c r="BN159" s="68">
        <f t="shared" si="185"/>
        <v>1.3725796500071503</v>
      </c>
      <c r="BO159" s="68">
        <f t="shared" si="186"/>
        <v>1.5554791183357066</v>
      </c>
      <c r="BP159" s="68">
        <f t="shared" si="187"/>
        <v>1.5182459793178689</v>
      </c>
      <c r="BQ159" s="68">
        <f t="shared" si="188"/>
        <v>1.7159485943189834</v>
      </c>
      <c r="BR159" s="263"/>
      <c r="BS159" s="348"/>
      <c r="BT159" s="68" t="str">
        <f t="shared" si="159"/>
        <v/>
      </c>
      <c r="BU159" s="68">
        <f t="shared" si="189"/>
        <v>1.3430982148740878</v>
      </c>
      <c r="BV159" s="68">
        <f t="shared" si="190"/>
        <v>1.6568632217785502</v>
      </c>
    </row>
    <row r="160" spans="1:74" x14ac:dyDescent="0.25">
      <c r="B160" s="72"/>
      <c r="H160" s="16"/>
      <c r="I160" s="16"/>
      <c r="J160" s="16"/>
      <c r="K160" s="16"/>
      <c r="L160" s="16"/>
      <c r="M160" s="16"/>
      <c r="N160" s="16"/>
      <c r="O160" s="67">
        <f t="shared" si="150"/>
        <v>42382</v>
      </c>
      <c r="P160" s="258"/>
      <c r="Q160" s="348"/>
      <c r="R160" s="348"/>
      <c r="S160" s="348"/>
      <c r="T160" s="68">
        <f t="shared" si="160"/>
        <v>1.0521624871473847</v>
      </c>
      <c r="U160" s="68">
        <f t="shared" si="161"/>
        <v>1.3210781756250114</v>
      </c>
      <c r="V160" s="68">
        <f t="shared" si="162"/>
        <v>1.4756592243750033</v>
      </c>
      <c r="W160" s="348"/>
      <c r="X160" s="348"/>
      <c r="Y160" s="68">
        <f t="shared" si="163"/>
        <v>1.4881979691246756</v>
      </c>
      <c r="Z160" s="68">
        <f t="shared" si="164"/>
        <v>1.5806403869430663</v>
      </c>
      <c r="AA160" s="68" t="str">
        <f t="shared" si="165"/>
        <v/>
      </c>
      <c r="AB160" s="68">
        <f t="shared" si="166"/>
        <v>1.8669104112499908</v>
      </c>
      <c r="AC160" s="263"/>
      <c r="AD160" s="348"/>
      <c r="AE160" s="68">
        <f t="shared" si="167"/>
        <v>1.3172598817307528</v>
      </c>
      <c r="AF160" s="68">
        <f t="shared" si="168"/>
        <v>1.5021711686083323</v>
      </c>
      <c r="AG160" s="68">
        <f t="shared" si="169"/>
        <v>1.9022335949999838</v>
      </c>
      <c r="AH160" s="263"/>
      <c r="AI160" s="263"/>
      <c r="AJ160" s="68">
        <f t="shared" si="170"/>
        <v>1.4800651549747155</v>
      </c>
      <c r="AK160" s="68">
        <f t="shared" si="171"/>
        <v>1.6665028325000275</v>
      </c>
      <c r="AL160" s="263"/>
      <c r="AM160" s="348"/>
      <c r="AN160" s="68">
        <f t="shared" si="172"/>
        <v>1.4394000367307567</v>
      </c>
      <c r="AO160" s="68">
        <f t="shared" si="173"/>
        <v>1.4600835692766569</v>
      </c>
      <c r="AP160" s="68">
        <f t="shared" si="174"/>
        <v>1.7120561456392687</v>
      </c>
      <c r="AQ160" s="68">
        <f t="shared" si="175"/>
        <v>1.5611462307256381</v>
      </c>
      <c r="AR160" s="263"/>
      <c r="AS160" s="263"/>
      <c r="AT160" s="348"/>
      <c r="AU160" s="68">
        <f t="shared" si="176"/>
        <v>0.85714886019229253</v>
      </c>
      <c r="AV160" s="68">
        <f t="shared" si="177"/>
        <v>0.87123416759444972</v>
      </c>
      <c r="AW160" s="68">
        <f t="shared" si="178"/>
        <v>0.99271511205918284</v>
      </c>
      <c r="AX160" s="68">
        <f t="shared" si="179"/>
        <v>0.97251487501897849</v>
      </c>
      <c r="AY160" s="68">
        <f t="shared" si="180"/>
        <v>1.2477023118750203</v>
      </c>
      <c r="AZ160" s="68">
        <f t="shared" si="181"/>
        <v>1.3047806081249953</v>
      </c>
      <c r="BA160" s="68"/>
      <c r="BB160" s="263"/>
      <c r="BC160" s="263"/>
      <c r="BD160" s="263"/>
      <c r="BE160" s="348"/>
      <c r="BF160" s="68">
        <f t="shared" si="182"/>
        <v>1.1872833786208941</v>
      </c>
      <c r="BG160" s="68">
        <f t="shared" si="183"/>
        <v>1.5705217837500118</v>
      </c>
      <c r="BH160" s="68">
        <f t="shared" si="191"/>
        <v>1.61099243238082</v>
      </c>
      <c r="BI160" s="263"/>
      <c r="BJ160" s="263"/>
      <c r="BK160" s="348"/>
      <c r="BL160" s="348"/>
      <c r="BM160" s="68">
        <f t="shared" si="184"/>
        <v>1.1830134071158938</v>
      </c>
      <c r="BN160" s="68">
        <f t="shared" si="185"/>
        <v>1.3884182437500106</v>
      </c>
      <c r="BO160" s="68">
        <f t="shared" si="186"/>
        <v>1.5909092337500077</v>
      </c>
      <c r="BP160" s="68">
        <f t="shared" si="187"/>
        <v>1.5591920906250083</v>
      </c>
      <c r="BQ160" s="68">
        <f t="shared" si="188"/>
        <v>1.7415005717368142</v>
      </c>
      <c r="BR160" s="263"/>
      <c r="BS160" s="348"/>
      <c r="BT160" s="68" t="str">
        <f t="shared" si="159"/>
        <v/>
      </c>
      <c r="BU160" s="68">
        <f t="shared" si="189"/>
        <v>1.3599265741435662</v>
      </c>
      <c r="BV160" s="68">
        <f t="shared" si="190"/>
        <v>1.689783866250008</v>
      </c>
    </row>
    <row r="161" spans="2:74" x14ac:dyDescent="0.25">
      <c r="B161" s="72"/>
      <c r="H161" s="16"/>
      <c r="I161" s="16"/>
      <c r="J161" s="16"/>
      <c r="K161" s="16"/>
      <c r="L161" s="16"/>
      <c r="M161" s="16"/>
      <c r="N161" s="16"/>
      <c r="O161" s="67">
        <f t="shared" si="150"/>
        <v>42383</v>
      </c>
      <c r="P161" s="258"/>
      <c r="Q161" s="348"/>
      <c r="R161" s="348"/>
      <c r="S161" s="348"/>
      <c r="T161" s="68">
        <f t="shared" si="160"/>
        <v>1.0717832496536452</v>
      </c>
      <c r="U161" s="68">
        <f t="shared" si="161"/>
        <v>1.3485314052857373</v>
      </c>
      <c r="V161" s="68">
        <f t="shared" si="162"/>
        <v>1.5008397188571285</v>
      </c>
      <c r="W161" s="348"/>
      <c r="X161" s="348"/>
      <c r="Y161" s="68">
        <f t="shared" si="163"/>
        <v>1.5307260823992319</v>
      </c>
      <c r="Z161" s="68">
        <f t="shared" si="164"/>
        <v>1.6300823817721484</v>
      </c>
      <c r="AA161" s="68" t="str">
        <f t="shared" si="165"/>
        <v/>
      </c>
      <c r="AB161" s="68">
        <f t="shared" si="166"/>
        <v>1.939385204357154</v>
      </c>
      <c r="AC161" s="263"/>
      <c r="AD161" s="348"/>
      <c r="AE161" s="68">
        <f t="shared" si="167"/>
        <v>1.3344507354230499</v>
      </c>
      <c r="AF161" s="68">
        <f t="shared" si="168"/>
        <v>1.551675004659971</v>
      </c>
      <c r="AG161" s="68">
        <f t="shared" si="169"/>
        <v>2.0443813039285934</v>
      </c>
      <c r="AH161" s="263"/>
      <c r="AI161" s="263"/>
      <c r="AJ161" s="68">
        <f t="shared" si="170"/>
        <v>1.452835831898736</v>
      </c>
      <c r="AK161" s="68">
        <f t="shared" si="171"/>
        <v>1.6898634000000134</v>
      </c>
      <c r="AL161" s="263"/>
      <c r="AM161" s="348"/>
      <c r="AN161" s="68">
        <f t="shared" si="172"/>
        <v>1.4521403994230502</v>
      </c>
      <c r="AO161" s="68">
        <f t="shared" si="173"/>
        <v>1.4789082738551471</v>
      </c>
      <c r="AP161" s="68">
        <f t="shared" si="174"/>
        <v>1.7602879745569777</v>
      </c>
      <c r="AQ161" s="68">
        <f t="shared" si="175"/>
        <v>1.5848317198119664</v>
      </c>
      <c r="AR161" s="263"/>
      <c r="AS161" s="263"/>
      <c r="AT161" s="348"/>
      <c r="AU161" s="68">
        <f t="shared" si="176"/>
        <v>0.85551344076921243</v>
      </c>
      <c r="AV161" s="68">
        <f t="shared" si="177"/>
        <v>0.88200539272666889</v>
      </c>
      <c r="AW161" s="68">
        <f t="shared" si="178"/>
        <v>1.0060547014420593</v>
      </c>
      <c r="AX161" s="68">
        <f t="shared" si="179"/>
        <v>1.0085173260759328</v>
      </c>
      <c r="AY161" s="68">
        <f t="shared" si="180"/>
        <v>1.2706396105714157</v>
      </c>
      <c r="AZ161" s="68">
        <f t="shared" si="181"/>
        <v>1.3403548058571384</v>
      </c>
      <c r="BA161" s="68"/>
      <c r="BB161" s="263"/>
      <c r="BC161" s="263"/>
      <c r="BD161" s="263"/>
      <c r="BE161" s="348"/>
      <c r="BF161" s="68">
        <f t="shared" si="182"/>
        <v>1.1999374211901435</v>
      </c>
      <c r="BG161" s="68">
        <f t="shared" si="183"/>
        <v>1.5902559872857247</v>
      </c>
      <c r="BH161" s="68">
        <f t="shared" si="191"/>
        <v>1.6333224415922087</v>
      </c>
      <c r="BI161" s="263"/>
      <c r="BJ161" s="263"/>
      <c r="BK161" s="348"/>
      <c r="BL161" s="348"/>
      <c r="BM161" s="68">
        <f t="shared" si="184"/>
        <v>1.1799933395780848</v>
      </c>
      <c r="BN161" s="68">
        <f t="shared" si="185"/>
        <v>1.4038379363571218</v>
      </c>
      <c r="BO161" s="68">
        <f t="shared" si="186"/>
        <v>1.6238900712857087</v>
      </c>
      <c r="BP161" s="68">
        <f t="shared" si="187"/>
        <v>1.5395671016428309</v>
      </c>
      <c r="BQ161" s="68">
        <f t="shared" si="188"/>
        <v>1.7521354782084284</v>
      </c>
      <c r="BR161" s="263"/>
      <c r="BS161" s="348"/>
      <c r="BT161" s="68" t="str">
        <f t="shared" si="159"/>
        <v/>
      </c>
      <c r="BU161" s="68">
        <f t="shared" si="189"/>
        <v>1.3976547684445695</v>
      </c>
      <c r="BV161" s="68">
        <f t="shared" si="190"/>
        <v>1.6969966804285814</v>
      </c>
    </row>
    <row r="162" spans="2:74" x14ac:dyDescent="0.25">
      <c r="B162" s="72"/>
      <c r="H162" s="16"/>
      <c r="I162" s="16"/>
      <c r="J162" s="16"/>
      <c r="K162" s="16"/>
      <c r="L162" s="16"/>
      <c r="M162" s="16"/>
      <c r="N162" s="16"/>
      <c r="O162" s="67">
        <f t="shared" si="150"/>
        <v>42384</v>
      </c>
      <c r="P162" s="258"/>
      <c r="Q162" s="348"/>
      <c r="R162" s="348"/>
      <c r="S162" s="348"/>
      <c r="T162" s="68">
        <f t="shared" si="160"/>
        <v>1.0773806462468842</v>
      </c>
      <c r="U162" s="68">
        <f t="shared" si="161"/>
        <v>1.3414022568750052</v>
      </c>
      <c r="V162" s="68">
        <f t="shared" si="162"/>
        <v>1.4929361756250179</v>
      </c>
      <c r="W162" s="348"/>
      <c r="X162" s="348"/>
      <c r="Y162" s="68">
        <f t="shared" si="163"/>
        <v>1.5300464808627279</v>
      </c>
      <c r="Z162" s="68">
        <f t="shared" si="164"/>
        <v>1.6244595018607977</v>
      </c>
      <c r="AA162" s="68" t="str">
        <f t="shared" si="165"/>
        <v/>
      </c>
      <c r="AB162" s="68">
        <f t="shared" si="166"/>
        <v>1.9292555162499814</v>
      </c>
      <c r="AC162" s="263"/>
      <c r="AD162" s="348"/>
      <c r="AE162" s="68">
        <f t="shared" si="167"/>
        <v>1.3407085649999777</v>
      </c>
      <c r="AF162" s="68">
        <f t="shared" si="168"/>
        <v>1.5499336557241965</v>
      </c>
      <c r="AG162" s="68">
        <f t="shared" si="169"/>
        <v>2.0342524874999794</v>
      </c>
      <c r="AH162" s="263"/>
      <c r="AI162" s="263"/>
      <c r="AJ162" s="68">
        <f t="shared" si="170"/>
        <v>1.4473080184936662</v>
      </c>
      <c r="AK162" s="68">
        <f t="shared" si="171"/>
        <v>1.6807056174999779</v>
      </c>
      <c r="AL162" s="263"/>
      <c r="AM162" s="348"/>
      <c r="AN162" s="68">
        <f t="shared" si="172"/>
        <v>1.4692221374999552</v>
      </c>
      <c r="AO162" s="68">
        <f t="shared" si="173"/>
        <v>1.4888938280349322</v>
      </c>
      <c r="AP162" s="68">
        <f t="shared" si="174"/>
        <v>1.7712257042848183</v>
      </c>
      <c r="AQ162" s="68">
        <f t="shared" si="175"/>
        <v>1.5887915160962347</v>
      </c>
      <c r="AR162" s="263"/>
      <c r="AS162" s="263"/>
      <c r="AT162" s="348"/>
      <c r="AU162" s="68">
        <f t="shared" si="176"/>
        <v>0.86776121249995386</v>
      </c>
      <c r="AV162" s="68">
        <f t="shared" si="177"/>
        <v>0.88552804118386508</v>
      </c>
      <c r="AW162" s="68">
        <f t="shared" si="178"/>
        <v>1.0112649203085553</v>
      </c>
      <c r="AX162" s="68">
        <f t="shared" si="179"/>
        <v>1.0040222023797774</v>
      </c>
      <c r="AY162" s="68">
        <f t="shared" si="180"/>
        <v>1.2598690856249921</v>
      </c>
      <c r="AZ162" s="68">
        <f t="shared" si="181"/>
        <v>1.3302266068749775</v>
      </c>
      <c r="BA162" s="68"/>
      <c r="BB162" s="263"/>
      <c r="BC162" s="263"/>
      <c r="BD162" s="263"/>
      <c r="BE162" s="348"/>
      <c r="BF162" s="68">
        <f t="shared" si="182"/>
        <v>1.1963466287153648</v>
      </c>
      <c r="BG162" s="68">
        <f t="shared" si="183"/>
        <v>1.5796194537499741</v>
      </c>
      <c r="BH162" s="68">
        <f t="shared" si="191"/>
        <v>1.6231497012457452</v>
      </c>
      <c r="BI162" s="263"/>
      <c r="BJ162" s="263"/>
      <c r="BK162" s="348"/>
      <c r="BL162" s="348"/>
      <c r="BM162" s="68">
        <f t="shared" si="184"/>
        <v>1.1687955750188754</v>
      </c>
      <c r="BN162" s="68">
        <f t="shared" si="185"/>
        <v>1.4148742512500143</v>
      </c>
      <c r="BO162" s="68">
        <f t="shared" si="186"/>
        <v>1.6184044387500003</v>
      </c>
      <c r="BP162" s="68">
        <f t="shared" si="187"/>
        <v>1.394559849374966</v>
      </c>
      <c r="BQ162" s="68">
        <f t="shared" si="188"/>
        <v>1.7376263694883591</v>
      </c>
      <c r="BR162" s="263"/>
      <c r="BS162" s="348"/>
      <c r="BT162" s="68" t="str">
        <f t="shared" si="159"/>
        <v/>
      </c>
      <c r="BU162" s="68">
        <f t="shared" si="189"/>
        <v>1.3993223365994947</v>
      </c>
      <c r="BV162" s="68">
        <f t="shared" si="190"/>
        <v>1.6998996487499785</v>
      </c>
    </row>
    <row r="163" spans="2:74" x14ac:dyDescent="0.25">
      <c r="B163" s="72"/>
      <c r="H163" s="16"/>
      <c r="I163" s="16"/>
      <c r="J163" s="16"/>
      <c r="K163" s="16"/>
      <c r="L163" s="16"/>
      <c r="M163" s="16"/>
      <c r="N163" s="16"/>
      <c r="O163" s="67">
        <f t="shared" si="150"/>
        <v>42387</v>
      </c>
      <c r="P163" s="258"/>
      <c r="Q163" s="348"/>
      <c r="R163" s="348"/>
      <c r="S163" s="348"/>
      <c r="T163" s="68">
        <f t="shared" si="160"/>
        <v>1.0775113873300066</v>
      </c>
      <c r="U163" s="68">
        <f t="shared" si="161"/>
        <v>1.3442380223143005</v>
      </c>
      <c r="V163" s="68">
        <f t="shared" si="162"/>
        <v>1.4954953122428809</v>
      </c>
      <c r="W163" s="348"/>
      <c r="X163" s="348"/>
      <c r="Y163" s="68">
        <f t="shared" si="163"/>
        <v>1.5536813265868918</v>
      </c>
      <c r="Z163" s="68">
        <f t="shared" si="164"/>
        <v>1.6378119748164774</v>
      </c>
      <c r="AA163" s="68" t="str">
        <f t="shared" si="165"/>
        <v/>
      </c>
      <c r="AB163" s="68">
        <f t="shared" si="166"/>
        <v>1.9595621130428862</v>
      </c>
      <c r="AC163" s="263"/>
      <c r="AD163" s="348"/>
      <c r="AE163" s="68">
        <f t="shared" si="167"/>
        <v>1.3119316684285787</v>
      </c>
      <c r="AF163" s="68">
        <f t="shared" si="168"/>
        <v>1.5498302616058184</v>
      </c>
      <c r="AG163" s="68">
        <f t="shared" si="169"/>
        <v>2.0379134530714036</v>
      </c>
      <c r="AH163" s="263"/>
      <c r="AI163" s="263"/>
      <c r="AJ163" s="68">
        <f t="shared" si="170"/>
        <v>1.443269786696209</v>
      </c>
      <c r="AK163" s="68">
        <f t="shared" si="171"/>
        <v>1.6814221200000423</v>
      </c>
      <c r="AL163" s="263"/>
      <c r="AM163" s="348"/>
      <c r="AN163" s="68">
        <f t="shared" si="172"/>
        <v>1.455707505714309</v>
      </c>
      <c r="AO163" s="68">
        <f t="shared" si="173"/>
        <v>1.5045917236198587</v>
      </c>
      <c r="AP163" s="68">
        <f t="shared" si="174"/>
        <v>1.7731807921709004</v>
      </c>
      <c r="AQ163" s="68">
        <f t="shared" si="175"/>
        <v>1.6100488388801417</v>
      </c>
      <c r="AR163" s="263"/>
      <c r="AS163" s="263"/>
      <c r="AT163" s="348"/>
      <c r="AU163" s="68">
        <f t="shared" si="176"/>
        <v>0.86455666499999628</v>
      </c>
      <c r="AV163" s="68">
        <f t="shared" si="177"/>
        <v>0.88085507642948668</v>
      </c>
      <c r="AW163" s="68">
        <f t="shared" si="178"/>
        <v>1.0094500066624943</v>
      </c>
      <c r="AX163" s="68">
        <f t="shared" si="179"/>
        <v>1.00820982622785</v>
      </c>
      <c r="AY163" s="68">
        <f t="shared" si="180"/>
        <v>1.2632968741285842</v>
      </c>
      <c r="AZ163" s="68">
        <f t="shared" si="181"/>
        <v>1.3319755329428529</v>
      </c>
      <c r="BA163" s="68"/>
      <c r="BB163" s="263"/>
      <c r="BC163" s="263"/>
      <c r="BD163" s="263"/>
      <c r="BE163" s="348"/>
      <c r="BF163" s="68">
        <f t="shared" si="182"/>
        <v>1.1976008606297248</v>
      </c>
      <c r="BG163" s="68">
        <f t="shared" si="183"/>
        <v>1.5787656980142892</v>
      </c>
      <c r="BH163" s="68">
        <f t="shared" si="191"/>
        <v>1.6192572386235446</v>
      </c>
      <c r="BI163" s="263"/>
      <c r="BJ163" s="263"/>
      <c r="BK163" s="348"/>
      <c r="BL163" s="348"/>
      <c r="BM163" s="68">
        <f t="shared" si="184"/>
        <v>1.1789117085201588</v>
      </c>
      <c r="BN163" s="68">
        <f t="shared" si="185"/>
        <v>1.392388957742881</v>
      </c>
      <c r="BO163" s="68">
        <f t="shared" si="186"/>
        <v>1.6195468859142825</v>
      </c>
      <c r="BP163" s="68">
        <f t="shared" si="187"/>
        <v>1.4637064805571343</v>
      </c>
      <c r="BQ163" s="68">
        <f t="shared" si="188"/>
        <v>1.7273651761464772</v>
      </c>
      <c r="BR163" s="263"/>
      <c r="BS163" s="348"/>
      <c r="BT163" s="68" t="str">
        <f t="shared" si="159"/>
        <v/>
      </c>
      <c r="BU163" s="68">
        <f t="shared" si="189"/>
        <v>1.4085957313728135</v>
      </c>
      <c r="BV163" s="68">
        <f t="shared" si="190"/>
        <v>1.6926412879714436</v>
      </c>
    </row>
    <row r="164" spans="2:74" x14ac:dyDescent="0.25">
      <c r="B164" s="72"/>
      <c r="H164" s="16"/>
      <c r="I164" s="16"/>
      <c r="J164" s="16"/>
      <c r="K164" s="16"/>
      <c r="L164" s="16"/>
      <c r="M164" s="16"/>
      <c r="N164" s="16"/>
      <c r="O164" s="67">
        <f t="shared" si="150"/>
        <v>42388</v>
      </c>
      <c r="P164" s="258"/>
      <c r="Q164" s="348"/>
      <c r="R164" s="348"/>
      <c r="S164" s="348"/>
      <c r="T164" s="68">
        <f t="shared" si="160"/>
        <v>1.0362947004345053</v>
      </c>
      <c r="U164" s="68">
        <f t="shared" si="161"/>
        <v>1.3178666815607438</v>
      </c>
      <c r="V164" s="68">
        <f t="shared" si="162"/>
        <v>1.4647630878821269</v>
      </c>
      <c r="W164" s="348"/>
      <c r="X164" s="348"/>
      <c r="Y164" s="68">
        <f t="shared" si="163"/>
        <v>1.5261920834445832</v>
      </c>
      <c r="Z164" s="68">
        <f t="shared" si="164"/>
        <v>1.5966501785696479</v>
      </c>
      <c r="AA164" s="68" t="str">
        <f t="shared" si="165"/>
        <v/>
      </c>
      <c r="AB164" s="68">
        <f t="shared" si="166"/>
        <v>1.9371678037071431</v>
      </c>
      <c r="AC164" s="263"/>
      <c r="AD164" s="348"/>
      <c r="AE164" s="68">
        <f t="shared" si="167"/>
        <v>1.3285368766483177</v>
      </c>
      <c r="AF164" s="68">
        <f t="shared" si="168"/>
        <v>1.5472781050630049</v>
      </c>
      <c r="AG164" s="68">
        <f t="shared" si="169"/>
        <v>2.015515536928588</v>
      </c>
      <c r="AH164" s="263"/>
      <c r="AI164" s="263"/>
      <c r="AJ164" s="68">
        <f t="shared" si="170"/>
        <v>1.4394427992531917</v>
      </c>
      <c r="AK164" s="68">
        <f t="shared" si="171"/>
        <v>1.6550240999999799</v>
      </c>
      <c r="AL164" s="263"/>
      <c r="AM164" s="348"/>
      <c r="AN164" s="68">
        <f t="shared" si="172"/>
        <v>1.4223655973626168</v>
      </c>
      <c r="AO164" s="68">
        <f t="shared" si="173"/>
        <v>1.4801106900386261</v>
      </c>
      <c r="AP164" s="68">
        <f t="shared" si="174"/>
        <v>1.7330886876076068</v>
      </c>
      <c r="AQ164" s="68">
        <f t="shared" si="175"/>
        <v>1.798859923111729</v>
      </c>
      <c r="AR164" s="263"/>
      <c r="AS164" s="263"/>
      <c r="AT164" s="348"/>
      <c r="AU164" s="68">
        <f t="shared" si="176"/>
        <v>0.83194046423075596</v>
      </c>
      <c r="AV164" s="68">
        <f t="shared" si="177"/>
        <v>0.84417161412467046</v>
      </c>
      <c r="AW164" s="68">
        <f t="shared" si="178"/>
        <v>0.9703637874181319</v>
      </c>
      <c r="AX164" s="68">
        <f t="shared" si="179"/>
        <v>0.94726022681012845</v>
      </c>
      <c r="AY164" s="68">
        <f t="shared" si="180"/>
        <v>1.2364712004964225</v>
      </c>
      <c r="AZ164" s="68">
        <f t="shared" si="181"/>
        <v>1.3075552274321192</v>
      </c>
      <c r="BA164" s="68"/>
      <c r="BB164" s="263"/>
      <c r="BC164" s="263"/>
      <c r="BD164" s="263"/>
      <c r="BE164" s="348"/>
      <c r="BF164" s="68">
        <f t="shared" si="182"/>
        <v>1.155074777279594</v>
      </c>
      <c r="BG164" s="68">
        <f t="shared" si="183"/>
        <v>1.5517934042357218</v>
      </c>
      <c r="BH164" s="68">
        <f t="shared" si="191"/>
        <v>1.5927109119441263</v>
      </c>
      <c r="BI164" s="263"/>
      <c r="BJ164" s="263"/>
      <c r="BK164" s="348"/>
      <c r="BL164" s="348"/>
      <c r="BM164" s="68">
        <f t="shared" si="184"/>
        <v>1.1513464373929532</v>
      </c>
      <c r="BN164" s="68">
        <f t="shared" si="185"/>
        <v>1.4009284555071186</v>
      </c>
      <c r="BO164" s="68">
        <f t="shared" si="186"/>
        <v>1.5945776768357276</v>
      </c>
      <c r="BP164" s="68">
        <f t="shared" si="187"/>
        <v>1.4821867978178247</v>
      </c>
      <c r="BQ164" s="68">
        <f t="shared" si="188"/>
        <v>1.7084109567162971</v>
      </c>
      <c r="BR164" s="263"/>
      <c r="BS164" s="348"/>
      <c r="BT164" s="68" t="str">
        <f t="shared" si="159"/>
        <v/>
      </c>
      <c r="BU164" s="68">
        <f t="shared" si="189"/>
        <v>1.3727132142695431</v>
      </c>
      <c r="BV164" s="68">
        <f t="shared" si="190"/>
        <v>1.6766659412785674</v>
      </c>
    </row>
    <row r="165" spans="2:74" x14ac:dyDescent="0.25">
      <c r="B165" s="72"/>
      <c r="H165" s="16"/>
      <c r="I165" s="16"/>
      <c r="J165" s="16"/>
      <c r="K165" s="16"/>
      <c r="L165" s="16"/>
      <c r="M165" s="16"/>
      <c r="N165" s="16"/>
      <c r="O165" s="67">
        <f t="shared" si="150"/>
        <v>42389</v>
      </c>
      <c r="P165" s="258"/>
      <c r="Q165" s="348"/>
      <c r="R165" s="348"/>
      <c r="S165" s="348"/>
      <c r="T165" s="68">
        <f t="shared" si="160"/>
        <v>1.0399951498488798</v>
      </c>
      <c r="U165" s="68">
        <f t="shared" si="161"/>
        <v>1.316477996089279</v>
      </c>
      <c r="V165" s="68">
        <f t="shared" si="162"/>
        <v>1.4801815787678674</v>
      </c>
      <c r="W165" s="348"/>
      <c r="X165" s="348"/>
      <c r="Y165" s="68">
        <f t="shared" si="163"/>
        <v>1.5358412689105729</v>
      </c>
      <c r="Z165" s="68">
        <f t="shared" si="164"/>
        <v>1.6026637457595152</v>
      </c>
      <c r="AA165" s="68" t="str">
        <f t="shared" si="165"/>
        <v/>
      </c>
      <c r="AB165" s="68">
        <f t="shared" si="166"/>
        <v>1.97051166239285</v>
      </c>
      <c r="AC165" s="263"/>
      <c r="AD165" s="348"/>
      <c r="AE165" s="68">
        <f t="shared" si="167"/>
        <v>1.3378056916593279</v>
      </c>
      <c r="AF165" s="68">
        <f t="shared" si="168"/>
        <v>1.5594208572607129</v>
      </c>
      <c r="AG165" s="68">
        <f t="shared" si="169"/>
        <v>2.0477824735714338</v>
      </c>
      <c r="AH165" s="263"/>
      <c r="AI165" s="263"/>
      <c r="AJ165" s="68">
        <f t="shared" si="170"/>
        <v>1.394767768670889</v>
      </c>
      <c r="AK165" s="68">
        <f t="shared" si="171"/>
        <v>1.6481960999999989</v>
      </c>
      <c r="AL165" s="263"/>
      <c r="AM165" s="348"/>
      <c r="AN165" s="68">
        <f t="shared" si="172"/>
        <v>1.427012527445068</v>
      </c>
      <c r="AO165" s="68">
        <f t="shared" si="173"/>
        <v>1.4901305280124975</v>
      </c>
      <c r="AP165" s="68">
        <f t="shared" si="174"/>
        <v>1.740620332310109</v>
      </c>
      <c r="AQ165" s="68">
        <f t="shared" si="175"/>
        <v>1.848374237931401</v>
      </c>
      <c r="AR165" s="263"/>
      <c r="AS165" s="263"/>
      <c r="AT165" s="348"/>
      <c r="AU165" s="68">
        <f t="shared" si="176"/>
        <v>0.83785921519228612</v>
      </c>
      <c r="AV165" s="68">
        <f t="shared" si="177"/>
        <v>0.83622380182619294</v>
      </c>
      <c r="AW165" s="68">
        <f t="shared" si="178"/>
        <v>0.9738672598110889</v>
      </c>
      <c r="AX165" s="68">
        <f t="shared" si="179"/>
        <v>0.94567264974684351</v>
      </c>
      <c r="AY165" s="68">
        <f t="shared" si="180"/>
        <v>1.2449631840535584</v>
      </c>
      <c r="AZ165" s="68">
        <f t="shared" si="181"/>
        <v>1.3279225870178268</v>
      </c>
      <c r="BA165" s="68"/>
      <c r="BB165" s="263"/>
      <c r="BC165" s="263"/>
      <c r="BD165" s="263"/>
      <c r="BE165" s="348"/>
      <c r="BF165" s="68">
        <f t="shared" si="182"/>
        <v>1.1528416583375356</v>
      </c>
      <c r="BG165" s="68">
        <f t="shared" si="183"/>
        <v>1.5607941899642914</v>
      </c>
      <c r="BH165" s="68">
        <f t="shared" si="191"/>
        <v>1.6203198378098289</v>
      </c>
      <c r="BI165" s="263"/>
      <c r="BJ165" s="263"/>
      <c r="BK165" s="348"/>
      <c r="BL165" s="348"/>
      <c r="BM165" s="68">
        <f t="shared" si="184"/>
        <v>1.1744986959068173</v>
      </c>
      <c r="BN165" s="68">
        <f t="shared" si="185"/>
        <v>1.4240557868928674</v>
      </c>
      <c r="BO165" s="68">
        <f t="shared" si="186"/>
        <v>1.6174580339643003</v>
      </c>
      <c r="BP165" s="68">
        <f t="shared" si="187"/>
        <v>1.5984175842321591</v>
      </c>
      <c r="BQ165" s="68">
        <f t="shared" si="188"/>
        <v>1.708546836729973</v>
      </c>
      <c r="BR165" s="263"/>
      <c r="BS165" s="348"/>
      <c r="BT165" s="68" t="str">
        <f t="shared" si="159"/>
        <v/>
      </c>
      <c r="BU165" s="68">
        <f t="shared" si="189"/>
        <v>1.3784777492758109</v>
      </c>
      <c r="BV165" s="68">
        <f t="shared" si="190"/>
        <v>1.6729063763214507</v>
      </c>
    </row>
    <row r="166" spans="2:74" x14ac:dyDescent="0.25">
      <c r="B166" s="72"/>
      <c r="H166" s="16"/>
      <c r="I166" s="16"/>
      <c r="J166" s="16"/>
      <c r="K166" s="16"/>
      <c r="L166" s="16"/>
      <c r="M166" s="16"/>
      <c r="N166" s="16"/>
      <c r="O166" s="67">
        <f t="shared" si="150"/>
        <v>42390</v>
      </c>
      <c r="P166" s="258"/>
      <c r="Q166" s="348"/>
      <c r="R166" s="348"/>
      <c r="S166" s="348"/>
      <c r="T166" s="68">
        <f t="shared" si="160"/>
        <v>1.0623487781360001</v>
      </c>
      <c r="U166" s="68">
        <f t="shared" si="161"/>
        <v>1.3259422344750216</v>
      </c>
      <c r="V166" s="68">
        <f t="shared" si="162"/>
        <v>1.4902034042249901</v>
      </c>
      <c r="W166" s="348"/>
      <c r="X166" s="348"/>
      <c r="Y166" s="68">
        <f t="shared" si="163"/>
        <v>1.5514421232305167</v>
      </c>
      <c r="Z166" s="68">
        <f t="shared" si="164"/>
        <v>1.6160604673861214</v>
      </c>
      <c r="AA166" s="68" t="str">
        <f t="shared" si="165"/>
        <v/>
      </c>
      <c r="AB166" s="68">
        <f t="shared" si="166"/>
        <v>1.975869651149984</v>
      </c>
      <c r="AC166" s="263"/>
      <c r="AD166" s="348"/>
      <c r="AE166" s="68">
        <f t="shared" si="167"/>
        <v>1.3717352973571311</v>
      </c>
      <c r="AF166" s="68">
        <f t="shared" si="168"/>
        <v>1.6432109487153945</v>
      </c>
      <c r="AG166" s="68">
        <f t="shared" si="169"/>
        <v>2.0859326894999919</v>
      </c>
      <c r="AH166" s="263"/>
      <c r="AI166" s="263"/>
      <c r="AJ166" s="68">
        <f t="shared" si="170"/>
        <v>1.4135926029493682</v>
      </c>
      <c r="AK166" s="68">
        <f t="shared" si="171"/>
        <v>1.6536121875000198</v>
      </c>
      <c r="AL166" s="263"/>
      <c r="AM166" s="348"/>
      <c r="AN166" s="68">
        <f t="shared" si="172"/>
        <v>1.4563685789285876</v>
      </c>
      <c r="AO166" s="68">
        <f t="shared" si="173"/>
        <v>1.5340330235828685</v>
      </c>
      <c r="AP166" s="68">
        <f t="shared" si="174"/>
        <v>1.7599846717785059</v>
      </c>
      <c r="AQ166" s="68">
        <f t="shared" si="175"/>
        <v>1.8455541924567287</v>
      </c>
      <c r="AR166" s="263"/>
      <c r="AS166" s="263"/>
      <c r="AT166" s="348"/>
      <c r="AU166" s="68">
        <f t="shared" si="176"/>
        <v>0.85112796249997569</v>
      </c>
      <c r="AV166" s="68">
        <f t="shared" si="177"/>
        <v>0.85474007085642345</v>
      </c>
      <c r="AW166" s="68">
        <f t="shared" si="178"/>
        <v>0.98852572267006167</v>
      </c>
      <c r="AX166" s="68">
        <f t="shared" si="179"/>
        <v>0.95933733153797984</v>
      </c>
      <c r="AY166" s="68">
        <f t="shared" si="180"/>
        <v>1.2525079028249997</v>
      </c>
      <c r="AZ166" s="68">
        <f t="shared" si="181"/>
        <v>1.3341928856749852</v>
      </c>
      <c r="BA166" s="68"/>
      <c r="BB166" s="263"/>
      <c r="BC166" s="263"/>
      <c r="BD166" s="263"/>
      <c r="BE166" s="348"/>
      <c r="BF166" s="68">
        <f t="shared" si="182"/>
        <v>1.1712904894962253</v>
      </c>
      <c r="BG166" s="68">
        <f t="shared" si="183"/>
        <v>1.5681252190499828</v>
      </c>
      <c r="BH166" s="68">
        <f t="shared" si="191"/>
        <v>1.6188407306846297</v>
      </c>
      <c r="BI166" s="263"/>
      <c r="BJ166" s="263"/>
      <c r="BK166" s="348"/>
      <c r="BL166" s="348"/>
      <c r="BM166" s="68">
        <f t="shared" si="184"/>
        <v>1.1513437811838783</v>
      </c>
      <c r="BN166" s="68">
        <f t="shared" si="185"/>
        <v>1.4196761478500042</v>
      </c>
      <c r="BO166" s="68">
        <f t="shared" si="186"/>
        <v>1.6226762334499867</v>
      </c>
      <c r="BP166" s="68">
        <f t="shared" si="187"/>
        <v>1.595520819075007</v>
      </c>
      <c r="BQ166" s="68">
        <f t="shared" si="188"/>
        <v>1.7004913809462483</v>
      </c>
      <c r="BR166" s="263"/>
      <c r="BS166" s="348"/>
      <c r="BT166" s="68" t="str">
        <f t="shared" si="159"/>
        <v/>
      </c>
      <c r="BU166" s="68">
        <f t="shared" si="189"/>
        <v>1.3936507294017741</v>
      </c>
      <c r="BV166" s="68">
        <f t="shared" si="190"/>
        <v>1.6787399746499876</v>
      </c>
    </row>
    <row r="167" spans="2:74" x14ac:dyDescent="0.25">
      <c r="B167" s="72"/>
      <c r="H167" s="16"/>
      <c r="I167" s="16"/>
      <c r="J167" s="16"/>
      <c r="K167" s="16"/>
      <c r="L167" s="16"/>
      <c r="M167" s="16"/>
      <c r="N167" s="16"/>
      <c r="O167" s="67">
        <f t="shared" si="150"/>
        <v>42391</v>
      </c>
      <c r="P167" s="258"/>
      <c r="Q167" s="348"/>
      <c r="R167" s="348"/>
      <c r="S167" s="348"/>
      <c r="T167" s="68">
        <f t="shared" si="160"/>
        <v>1.0658349327015282</v>
      </c>
      <c r="U167" s="68">
        <f t="shared" si="161"/>
        <v>1.3310851487321393</v>
      </c>
      <c r="V167" s="68">
        <f t="shared" si="162"/>
        <v>1.4963819031964394</v>
      </c>
      <c r="W167" s="348"/>
      <c r="X167" s="348"/>
      <c r="Y167" s="68">
        <f t="shared" si="163"/>
        <v>1.5540745922858932</v>
      </c>
      <c r="Z167" s="68">
        <f t="shared" si="164"/>
        <v>1.6240923065695991</v>
      </c>
      <c r="AA167" s="68" t="str">
        <f t="shared" si="165"/>
        <v/>
      </c>
      <c r="AB167" s="68">
        <f t="shared" si="166"/>
        <v>1.9814236308214541</v>
      </c>
      <c r="AC167" s="263"/>
      <c r="AD167" s="348"/>
      <c r="AE167" s="68">
        <f t="shared" si="167"/>
        <v>1.3781934151922961</v>
      </c>
      <c r="AF167" s="68">
        <f t="shared" si="168"/>
        <v>1.6476367536523937</v>
      </c>
      <c r="AG167" s="68">
        <f t="shared" si="169"/>
        <v>2.0915127492857217</v>
      </c>
      <c r="AH167" s="263"/>
      <c r="AI167" s="263"/>
      <c r="AJ167" s="68">
        <f t="shared" si="170"/>
        <v>1.419431880753161</v>
      </c>
      <c r="AK167" s="68">
        <f t="shared" si="171"/>
        <v>1.6588672999999776</v>
      </c>
      <c r="AL167" s="263"/>
      <c r="AM167" s="348"/>
      <c r="AN167" s="68">
        <f t="shared" si="172"/>
        <v>1.4742940676922984</v>
      </c>
      <c r="AO167" s="68">
        <f t="shared" si="173"/>
        <v>1.5394037730566481</v>
      </c>
      <c r="AP167" s="68">
        <f t="shared" si="174"/>
        <v>1.7718474316076076</v>
      </c>
      <c r="AQ167" s="68">
        <f t="shared" si="175"/>
        <v>1.8624486313416804</v>
      </c>
      <c r="AR167" s="263"/>
      <c r="AS167" s="263"/>
      <c r="AT167" s="348"/>
      <c r="AU167" s="68">
        <f t="shared" si="176"/>
        <v>0.86473504807694024</v>
      </c>
      <c r="AV167" s="68">
        <f t="shared" si="177"/>
        <v>0.86251871173176653</v>
      </c>
      <c r="AW167" s="68">
        <f t="shared" si="178"/>
        <v>0.99411748525191079</v>
      </c>
      <c r="AX167" s="68">
        <f t="shared" si="179"/>
        <v>0.9640881313101084</v>
      </c>
      <c r="AY167" s="68">
        <f t="shared" si="180"/>
        <v>1.2614594443392666</v>
      </c>
      <c r="AZ167" s="68">
        <f t="shared" si="181"/>
        <v>1.3386006299464235</v>
      </c>
      <c r="BA167" s="68"/>
      <c r="BB167" s="263"/>
      <c r="BC167" s="263"/>
      <c r="BD167" s="263"/>
      <c r="BE167" s="348"/>
      <c r="BF167" s="68">
        <f t="shared" si="182"/>
        <v>1.170839882216637</v>
      </c>
      <c r="BG167" s="68">
        <f t="shared" si="183"/>
        <v>1.5746174361071676</v>
      </c>
      <c r="BH167" s="68">
        <f t="shared" si="191"/>
        <v>1.6360144989370831</v>
      </c>
      <c r="BI167" s="263"/>
      <c r="BJ167" s="263"/>
      <c r="BK167" s="348"/>
      <c r="BL167" s="348"/>
      <c r="BM167" s="68">
        <f t="shared" si="184"/>
        <v>1.13122078379094</v>
      </c>
      <c r="BN167" s="68">
        <f t="shared" si="185"/>
        <v>1.4362400913214284</v>
      </c>
      <c r="BO167" s="68">
        <f t="shared" si="186"/>
        <v>1.6313814121071286</v>
      </c>
      <c r="BP167" s="68">
        <f t="shared" si="187"/>
        <v>1.5499228963035807</v>
      </c>
      <c r="BQ167" s="68">
        <f t="shared" si="188"/>
        <v>1.7069015805338736</v>
      </c>
      <c r="BR167" s="263"/>
      <c r="BS167" s="348"/>
      <c r="BT167" s="68" t="str">
        <f t="shared" si="159"/>
        <v/>
      </c>
      <c r="BU167" s="68">
        <f t="shared" si="189"/>
        <v>1.3961754626322249</v>
      </c>
      <c r="BV167" s="68">
        <f t="shared" si="190"/>
        <v>1.6841976215357368</v>
      </c>
    </row>
    <row r="168" spans="2:74" x14ac:dyDescent="0.25">
      <c r="B168" s="72"/>
      <c r="H168" s="16"/>
      <c r="I168" s="16"/>
      <c r="J168" s="16"/>
      <c r="K168" s="16"/>
      <c r="L168" s="16"/>
      <c r="M168" s="16"/>
      <c r="N168" s="16"/>
      <c r="O168" s="67">
        <f t="shared" si="150"/>
        <v>42395</v>
      </c>
      <c r="P168" s="258"/>
      <c r="Q168" s="348"/>
      <c r="R168" s="348"/>
      <c r="S168" s="348"/>
      <c r="T168" s="68">
        <f t="shared" si="160"/>
        <v>1.040816449955932</v>
      </c>
      <c r="U168" s="68">
        <f t="shared" si="161"/>
        <v>1.2791685744964409</v>
      </c>
      <c r="V168" s="68">
        <f t="shared" si="162"/>
        <v>1.4428732633892669</v>
      </c>
      <c r="W168" s="348"/>
      <c r="X168" s="348"/>
      <c r="Y168" s="68">
        <f t="shared" si="163"/>
        <v>1.5104410545781208</v>
      </c>
      <c r="Z168" s="68">
        <f t="shared" si="164"/>
        <v>1.5770193971076187</v>
      </c>
      <c r="AA168" s="68" t="str">
        <f t="shared" si="165"/>
        <v/>
      </c>
      <c r="AB168" s="68">
        <f t="shared" si="166"/>
        <v>1.9445338116642752</v>
      </c>
      <c r="AC168" s="263"/>
      <c r="AD168" s="348"/>
      <c r="AE168" s="68">
        <f t="shared" si="167"/>
        <v>1.3608850784450706</v>
      </c>
      <c r="AF168" s="68">
        <f t="shared" si="168"/>
        <v>1.602460205138557</v>
      </c>
      <c r="AG168" s="68">
        <f t="shared" si="169"/>
        <v>2.0546027138571401</v>
      </c>
      <c r="AH168" s="263"/>
      <c r="AI168" s="263"/>
      <c r="AJ168" s="68">
        <f t="shared" si="170"/>
        <v>1.3703862829367268</v>
      </c>
      <c r="AK168" s="68">
        <f t="shared" si="171"/>
        <v>1.6160440800000231</v>
      </c>
      <c r="AL168" s="263"/>
      <c r="AM168" s="348"/>
      <c r="AN168" s="68">
        <f t="shared" si="172"/>
        <v>1.4306169720878859</v>
      </c>
      <c r="AO168" s="68">
        <f t="shared" si="173"/>
        <v>1.5182876629353887</v>
      </c>
      <c r="AP168" s="68">
        <f t="shared" si="174"/>
        <v>1.7513873058481102</v>
      </c>
      <c r="AQ168" s="68">
        <f t="shared" si="175"/>
        <v>1.8311370132477305</v>
      </c>
      <c r="AR168" s="263"/>
      <c r="AS168" s="263"/>
      <c r="AT168" s="348"/>
      <c r="AU168" s="68">
        <f t="shared" si="176"/>
        <v>0.82138519519231723</v>
      </c>
      <c r="AV168" s="68">
        <f t="shared" si="177"/>
        <v>0.86041148157429603</v>
      </c>
      <c r="AW168" s="68">
        <f t="shared" si="178"/>
        <v>0.95164497181990892</v>
      </c>
      <c r="AX168" s="68">
        <f t="shared" si="179"/>
        <v>0.91920142029746366</v>
      </c>
      <c r="AY168" s="68">
        <f t="shared" si="180"/>
        <v>1.2239483356178367</v>
      </c>
      <c r="AZ168" s="68">
        <f t="shared" si="181"/>
        <v>1.2987530827392963</v>
      </c>
      <c r="BA168" s="68"/>
      <c r="BB168" s="263"/>
      <c r="BC168" s="263"/>
      <c r="BD168" s="263"/>
      <c r="BE168" s="348"/>
      <c r="BF168" s="68">
        <f t="shared" si="182"/>
        <v>1.1343612295151591</v>
      </c>
      <c r="BG168" s="68">
        <f t="shared" si="183"/>
        <v>1.5347448807214268</v>
      </c>
      <c r="BH168" s="68">
        <f t="shared" si="191"/>
        <v>1.5864654598652481</v>
      </c>
      <c r="BI168" s="263"/>
      <c r="BJ168" s="263"/>
      <c r="BK168" s="348"/>
      <c r="BL168" s="348"/>
      <c r="BM168" s="68">
        <f t="shared" si="184"/>
        <v>1.1238901827645278</v>
      </c>
      <c r="BN168" s="68">
        <f t="shared" si="185"/>
        <v>1.4092122942642868</v>
      </c>
      <c r="BO168" s="68">
        <f t="shared" si="186"/>
        <v>1.594486496421426</v>
      </c>
      <c r="BP168" s="68">
        <f t="shared" si="187"/>
        <v>1.5181966740106838</v>
      </c>
      <c r="BQ168" s="68">
        <f t="shared" si="188"/>
        <v>1.8128811250513057</v>
      </c>
      <c r="BR168" s="263"/>
      <c r="BS168" s="348"/>
      <c r="BT168" s="68" t="str">
        <f t="shared" si="159"/>
        <v/>
      </c>
      <c r="BU168" s="68">
        <f t="shared" si="189"/>
        <v>1.3527429773929631</v>
      </c>
      <c r="BV168" s="68">
        <f t="shared" si="190"/>
        <v>1.6427970943071455</v>
      </c>
    </row>
    <row r="169" spans="2:74" x14ac:dyDescent="0.25">
      <c r="B169" s="72"/>
      <c r="H169" s="16"/>
      <c r="I169" s="16"/>
      <c r="J169" s="16"/>
      <c r="K169" s="16"/>
      <c r="L169" s="16"/>
      <c r="M169" s="16"/>
      <c r="N169" s="16"/>
      <c r="O169" s="67">
        <f t="shared" si="150"/>
        <v>42396</v>
      </c>
      <c r="P169" s="258"/>
      <c r="Q169" s="348"/>
      <c r="R169" s="348"/>
      <c r="S169" s="348"/>
      <c r="T169" s="68">
        <f t="shared" si="160"/>
        <v>1.0382896174810807</v>
      </c>
      <c r="U169" s="68">
        <f t="shared" si="161"/>
        <v>1.2426984333750295</v>
      </c>
      <c r="V169" s="68">
        <f t="shared" si="162"/>
        <v>1.4094435121249802</v>
      </c>
      <c r="W169" s="348"/>
      <c r="X169" s="348"/>
      <c r="Y169" s="68">
        <f t="shared" si="163"/>
        <v>1.4825925876763031</v>
      </c>
      <c r="Z169" s="68">
        <f t="shared" si="164"/>
        <v>1.5386095027341966</v>
      </c>
      <c r="AA169" s="68" t="str">
        <f t="shared" si="165"/>
        <v/>
      </c>
      <c r="AB169" s="68">
        <f t="shared" si="166"/>
        <v>1.9178196297499848</v>
      </c>
      <c r="AC169" s="263"/>
      <c r="AD169" s="348"/>
      <c r="AE169" s="68">
        <f t="shared" si="167"/>
        <v>1.3228891646428544</v>
      </c>
      <c r="AF169" s="68">
        <f t="shared" si="168"/>
        <v>1.5681051568450894</v>
      </c>
      <c r="AG169" s="68">
        <f t="shared" si="169"/>
        <v>2.0278153874999778</v>
      </c>
      <c r="AH169" s="263"/>
      <c r="AI169" s="263"/>
      <c r="AJ169" s="68">
        <f t="shared" si="170"/>
        <v>1.3705296867151811</v>
      </c>
      <c r="AK169" s="68">
        <f t="shared" si="171"/>
        <v>1.5812416199999957</v>
      </c>
      <c r="AL169" s="263"/>
      <c r="AM169" s="348"/>
      <c r="AN169" s="68">
        <f t="shared" si="172"/>
        <v>1.4146584985714088</v>
      </c>
      <c r="AO169" s="68">
        <f t="shared" si="173"/>
        <v>1.5012352515929051</v>
      </c>
      <c r="AP169" s="68">
        <f t="shared" si="174"/>
        <v>1.7144335248164482</v>
      </c>
      <c r="AQ169" s="68">
        <f t="shared" si="175"/>
        <v>1.7979818818808142</v>
      </c>
      <c r="AR169" s="263"/>
      <c r="AS169" s="263"/>
      <c r="AT169" s="348"/>
      <c r="AU169" s="68">
        <f t="shared" si="176"/>
        <v>0.80848068749997859</v>
      </c>
      <c r="AV169" s="68">
        <f t="shared" si="177"/>
        <v>0.84788784710324983</v>
      </c>
      <c r="AW169" s="68">
        <f t="shared" si="178"/>
        <v>0.92330814685137907</v>
      </c>
      <c r="AX169" s="68">
        <f t="shared" si="179"/>
        <v>0.87861892308857126</v>
      </c>
      <c r="AY169" s="68">
        <f t="shared" si="180"/>
        <v>1.1916024011249942</v>
      </c>
      <c r="AZ169" s="68">
        <f t="shared" si="181"/>
        <v>1.2733793838749827</v>
      </c>
      <c r="BA169" s="68"/>
      <c r="BB169" s="263"/>
      <c r="BC169" s="263"/>
      <c r="BD169" s="263"/>
      <c r="BE169" s="348"/>
      <c r="BF169" s="68">
        <f t="shared" si="182"/>
        <v>1.1028827522921913</v>
      </c>
      <c r="BG169" s="68">
        <f t="shared" si="183"/>
        <v>1.5000783157499979</v>
      </c>
      <c r="BH169" s="68">
        <f t="shared" si="191"/>
        <v>1.5572564769596235</v>
      </c>
      <c r="BI169" s="263"/>
      <c r="BJ169" s="263"/>
      <c r="BK169" s="348"/>
      <c r="BL169" s="348"/>
      <c r="BM169" s="68">
        <f t="shared" si="184"/>
        <v>1.088873615113338</v>
      </c>
      <c r="BN169" s="68">
        <f t="shared" si="185"/>
        <v>1.3842342852500242</v>
      </c>
      <c r="BO169" s="68">
        <f t="shared" si="186"/>
        <v>1.5622222467499984</v>
      </c>
      <c r="BP169" s="68">
        <f t="shared" si="187"/>
        <v>1.5232375623749697</v>
      </c>
      <c r="BQ169" s="68">
        <f t="shared" si="188"/>
        <v>1.7843973084958891</v>
      </c>
      <c r="BR169" s="263"/>
      <c r="BS169" s="348"/>
      <c r="BT169" s="68" t="str">
        <f t="shared" si="159"/>
        <v/>
      </c>
      <c r="BU169" s="68">
        <f t="shared" si="189"/>
        <v>1.3220269395969879</v>
      </c>
      <c r="BV169" s="68">
        <f t="shared" si="190"/>
        <v>1.6092325447500273</v>
      </c>
    </row>
    <row r="170" spans="2:74" x14ac:dyDescent="0.25">
      <c r="B170" s="72"/>
      <c r="H170" s="16"/>
      <c r="I170" s="16"/>
      <c r="J170" s="16"/>
      <c r="K170" s="16"/>
      <c r="L170" s="16"/>
      <c r="M170" s="16"/>
      <c r="N170" s="16"/>
      <c r="O170" s="67">
        <f t="shared" si="150"/>
        <v>42397</v>
      </c>
      <c r="P170" s="258"/>
      <c r="Q170" s="348"/>
      <c r="R170" s="348"/>
      <c r="S170" s="348"/>
      <c r="T170" s="68">
        <f t="shared" si="160"/>
        <v>1.0467303286145886</v>
      </c>
      <c r="U170" s="68">
        <f t="shared" si="161"/>
        <v>1.2408607851000237</v>
      </c>
      <c r="V170" s="68">
        <f t="shared" si="162"/>
        <v>1.4124808311000447</v>
      </c>
      <c r="W170" s="348"/>
      <c r="X170" s="348"/>
      <c r="Y170" s="68">
        <f t="shared" si="163"/>
        <v>1.4914738145969815</v>
      </c>
      <c r="Z170" s="68">
        <f t="shared" si="164"/>
        <v>1.555748087436716</v>
      </c>
      <c r="AA170" s="68" t="str">
        <f t="shared" si="165"/>
        <v/>
      </c>
      <c r="AB170" s="68">
        <f t="shared" si="166"/>
        <v>2.0112326299000522</v>
      </c>
      <c r="AC170" s="263"/>
      <c r="AD170" s="348"/>
      <c r="AE170" s="68">
        <f t="shared" si="167"/>
        <v>1.314291003763755</v>
      </c>
      <c r="AF170" s="68">
        <f t="shared" si="168"/>
        <v>1.5875910286398347</v>
      </c>
      <c r="AG170" s="68">
        <f t="shared" si="169"/>
        <v>2.0352170520000219</v>
      </c>
      <c r="AH170" s="263"/>
      <c r="AI170" s="263"/>
      <c r="AJ170" s="68">
        <f t="shared" si="170"/>
        <v>1.3413030638607535</v>
      </c>
      <c r="AK170" s="68">
        <f t="shared" si="171"/>
        <v>1.5763669574999639</v>
      </c>
      <c r="AL170" s="263"/>
      <c r="AM170" s="348"/>
      <c r="AN170" s="68">
        <f t="shared" si="172"/>
        <v>1.4270839619780311</v>
      </c>
      <c r="AO170" s="68">
        <f t="shared" si="173"/>
        <v>1.4954572431808049</v>
      </c>
      <c r="AP170" s="68">
        <f t="shared" si="174"/>
        <v>1.7318929862657964</v>
      </c>
      <c r="AQ170" s="68">
        <f t="shared" si="175"/>
        <v>1.7998948138796691</v>
      </c>
      <c r="AR170" s="263"/>
      <c r="AS170" s="263"/>
      <c r="AT170" s="348"/>
      <c r="AU170" s="68">
        <f t="shared" si="176"/>
        <v>0.79937954057696103</v>
      </c>
      <c r="AV170" s="68">
        <f t="shared" si="177"/>
        <v>0.83581099590680097</v>
      </c>
      <c r="AW170" s="68">
        <f t="shared" si="178"/>
        <v>0.9287381807682733</v>
      </c>
      <c r="AX170" s="68">
        <f t="shared" si="179"/>
        <v>0.89018409835445267</v>
      </c>
      <c r="AY170" s="68">
        <f t="shared" si="180"/>
        <v>1.1903336672000218</v>
      </c>
      <c r="AZ170" s="68">
        <f t="shared" si="181"/>
        <v>1.2582052688000149</v>
      </c>
      <c r="BA170" s="68"/>
      <c r="BB170" s="263"/>
      <c r="BC170" s="263"/>
      <c r="BD170" s="263"/>
      <c r="BE170" s="348"/>
      <c r="BF170" s="68">
        <f t="shared" si="182"/>
        <v>1.1061688622607249</v>
      </c>
      <c r="BG170" s="68">
        <f t="shared" si="183"/>
        <v>1.496668572799984</v>
      </c>
      <c r="BH170" s="68">
        <f t="shared" si="191"/>
        <v>1.5525844810698386</v>
      </c>
      <c r="BI170" s="263"/>
      <c r="BJ170" s="263"/>
      <c r="BK170" s="348"/>
      <c r="BL170" s="348"/>
      <c r="BM170" s="68">
        <f t="shared" si="184"/>
        <v>1.1173227458123431</v>
      </c>
      <c r="BN170" s="68">
        <f t="shared" si="185"/>
        <v>1.3856881690999878</v>
      </c>
      <c r="BO170" s="68">
        <f t="shared" si="186"/>
        <v>1.5649105446999831</v>
      </c>
      <c r="BP170" s="68">
        <f t="shared" si="187"/>
        <v>1.511134807200047</v>
      </c>
      <c r="BQ170" s="68">
        <f t="shared" si="188"/>
        <v>1.7880564865434816</v>
      </c>
      <c r="BR170" s="263"/>
      <c r="BS170" s="348"/>
      <c r="BT170" s="68" t="str">
        <f t="shared" si="159"/>
        <v/>
      </c>
      <c r="BU170" s="68">
        <f t="shared" si="189"/>
        <v>1.3280193262783482</v>
      </c>
      <c r="BV170" s="68">
        <f t="shared" si="190"/>
        <v>1.606609998400002</v>
      </c>
    </row>
    <row r="171" spans="2:74" x14ac:dyDescent="0.25">
      <c r="B171" s="72"/>
      <c r="H171" s="16"/>
      <c r="I171" s="16"/>
      <c r="J171" s="16"/>
      <c r="K171" s="16"/>
      <c r="L171" s="16"/>
      <c r="M171" s="16"/>
      <c r="N171" s="16"/>
      <c r="O171" s="67">
        <f t="shared" si="150"/>
        <v>42398</v>
      </c>
      <c r="P171" s="258"/>
      <c r="Q171" s="348"/>
      <c r="R171" s="348"/>
      <c r="S171" s="348"/>
      <c r="T171" s="68">
        <f t="shared" si="160"/>
        <v>1.0409653007115809</v>
      </c>
      <c r="U171" s="68">
        <f t="shared" si="161"/>
        <v>1.2520754229857061</v>
      </c>
      <c r="V171" s="68">
        <f t="shared" si="162"/>
        <v>1.41860204855712</v>
      </c>
      <c r="W171" s="348"/>
      <c r="X171" s="348"/>
      <c r="Y171" s="68">
        <f t="shared" si="163"/>
        <v>1.4885275150251802</v>
      </c>
      <c r="Z171" s="68">
        <f t="shared" si="164"/>
        <v>1.5514673443987372</v>
      </c>
      <c r="AA171" s="68" t="str">
        <f t="shared" si="165"/>
        <v/>
      </c>
      <c r="AB171" s="68">
        <f t="shared" si="166"/>
        <v>2.0630888266571574</v>
      </c>
      <c r="AC171" s="263"/>
      <c r="AD171" s="348"/>
      <c r="AE171" s="68">
        <f t="shared" si="167"/>
        <v>1.3099754065549436</v>
      </c>
      <c r="AF171" s="68">
        <f t="shared" si="168"/>
        <v>1.5820971938350019</v>
      </c>
      <c r="AG171" s="68">
        <f t="shared" si="169"/>
        <v>2.038913215428551</v>
      </c>
      <c r="AH171" s="263"/>
      <c r="AI171" s="263"/>
      <c r="AJ171" s="68">
        <f t="shared" si="170"/>
        <v>1.3399418466772106</v>
      </c>
      <c r="AK171" s="68">
        <f t="shared" si="171"/>
        <v>1.5823952125000096</v>
      </c>
      <c r="AL171" s="263"/>
      <c r="AM171" s="348"/>
      <c r="AN171" s="68">
        <f t="shared" si="172"/>
        <v>1.4408670079121126</v>
      </c>
      <c r="AO171" s="68">
        <f t="shared" si="173"/>
        <v>1.4925719889543645</v>
      </c>
      <c r="AP171" s="68">
        <f t="shared" si="174"/>
        <v>1.7292983645253086</v>
      </c>
      <c r="AQ171" s="68">
        <f t="shared" si="175"/>
        <v>1.8006958974491662</v>
      </c>
      <c r="AR171" s="263"/>
      <c r="AS171" s="263"/>
      <c r="AT171" s="348"/>
      <c r="AU171" s="68">
        <f t="shared" si="176"/>
        <v>0.80108637980772235</v>
      </c>
      <c r="AV171" s="68">
        <f t="shared" si="177"/>
        <v>0.83057722744334139</v>
      </c>
      <c r="AW171" s="68">
        <f t="shared" si="178"/>
        <v>0.92282275776449474</v>
      </c>
      <c r="AX171" s="68">
        <f t="shared" si="179"/>
        <v>0.89290310936711226</v>
      </c>
      <c r="AY171" s="68">
        <f t="shared" si="180"/>
        <v>1.2018203999713979</v>
      </c>
      <c r="AZ171" s="68">
        <f t="shared" si="181"/>
        <v>1.2824161959571421</v>
      </c>
      <c r="BA171" s="68"/>
      <c r="BB171" s="263"/>
      <c r="BC171" s="263"/>
      <c r="BD171" s="263"/>
      <c r="BE171" s="348"/>
      <c r="BF171" s="68">
        <f t="shared" si="182"/>
        <v>1.1001504103274766</v>
      </c>
      <c r="BG171" s="68">
        <f t="shared" si="183"/>
        <v>1.5014574553857156</v>
      </c>
      <c r="BH171" s="68">
        <f t="shared" si="191"/>
        <v>1.5613549619647697</v>
      </c>
      <c r="BI171" s="263"/>
      <c r="BJ171" s="263"/>
      <c r="BK171" s="348"/>
      <c r="BL171" s="348"/>
      <c r="BM171" s="68">
        <f t="shared" si="184"/>
        <v>1.1058182157304901</v>
      </c>
      <c r="BN171" s="68">
        <f t="shared" si="185"/>
        <v>1.382432759557136</v>
      </c>
      <c r="BO171" s="68">
        <f t="shared" si="186"/>
        <v>1.5664685181856917</v>
      </c>
      <c r="BP171" s="68">
        <f t="shared" si="187"/>
        <v>1.5485935035428513</v>
      </c>
      <c r="BQ171" s="68">
        <f t="shared" si="188"/>
        <v>1.7898726460729071</v>
      </c>
      <c r="BR171" s="263"/>
      <c r="BS171" s="348"/>
      <c r="BT171" s="68" t="str">
        <f t="shared" si="159"/>
        <v/>
      </c>
      <c r="BU171" s="68">
        <f t="shared" si="189"/>
        <v>1.335455851013863</v>
      </c>
      <c r="BV171" s="68">
        <f t="shared" si="190"/>
        <v>1.6175485072285376</v>
      </c>
    </row>
    <row r="172" spans="2:74" x14ac:dyDescent="0.25">
      <c r="B172" s="72"/>
      <c r="H172" s="16"/>
      <c r="I172" s="16"/>
      <c r="J172" s="16"/>
      <c r="K172" s="16"/>
      <c r="L172" s="16"/>
      <c r="M172" s="16"/>
      <c r="N172" s="16"/>
      <c r="O172" s="67">
        <f t="shared" si="150"/>
        <v>42402</v>
      </c>
      <c r="P172" s="258"/>
      <c r="Q172" s="348"/>
      <c r="R172" s="348"/>
      <c r="S172" s="348"/>
      <c r="T172" s="68">
        <f t="shared" si="160"/>
        <v>1.0417083250881536</v>
      </c>
      <c r="U172" s="68">
        <f t="shared" si="161"/>
        <v>1.2699472730606982</v>
      </c>
      <c r="V172" s="68">
        <f t="shared" si="162"/>
        <v>1.4463887768821402</v>
      </c>
      <c r="W172" s="348"/>
      <c r="X172" s="348"/>
      <c r="Y172" s="68">
        <f t="shared" si="163"/>
        <v>1.498310845843823</v>
      </c>
      <c r="Z172" s="68">
        <f t="shared" si="164"/>
        <v>1.5839683578227888</v>
      </c>
      <c r="AA172" s="68" t="str">
        <f t="shared" si="165"/>
        <v/>
      </c>
      <c r="AB172" s="68">
        <f t="shared" si="166"/>
        <v>2.1236596972071493</v>
      </c>
      <c r="AC172" s="263"/>
      <c r="AD172" s="348"/>
      <c r="AE172" s="68">
        <f t="shared" si="167"/>
        <v>1.3063505076758308</v>
      </c>
      <c r="AF172" s="68">
        <f t="shared" si="168"/>
        <v>1.6121110297229198</v>
      </c>
      <c r="AG172" s="68">
        <f t="shared" si="169"/>
        <v>2.0810472544285727</v>
      </c>
      <c r="AH172" s="263"/>
      <c r="AI172" s="263"/>
      <c r="AJ172" s="68">
        <f t="shared" si="170"/>
        <v>1.3610230083101387</v>
      </c>
      <c r="AK172" s="68">
        <f t="shared" si="171"/>
        <v>1.6185282774999754</v>
      </c>
      <c r="AL172" s="263"/>
      <c r="AM172" s="348"/>
      <c r="AN172" s="68">
        <f t="shared" si="172"/>
        <v>1.4404017113186907</v>
      </c>
      <c r="AO172" s="68">
        <f t="shared" si="173"/>
        <v>1.4976746449335976</v>
      </c>
      <c r="AP172" s="68">
        <f t="shared" si="174"/>
        <v>1.7928801870443309</v>
      </c>
      <c r="AQ172" s="68">
        <f t="shared" si="175"/>
        <v>1.8458423585505588</v>
      </c>
      <c r="AR172" s="263"/>
      <c r="AS172" s="263"/>
      <c r="AT172" s="348"/>
      <c r="AU172" s="68">
        <f t="shared" si="176"/>
        <v>0.81456514038458749</v>
      </c>
      <c r="AV172" s="68">
        <f t="shared" si="177"/>
        <v>0.841890526851373</v>
      </c>
      <c r="AW172" s="68">
        <f t="shared" si="178"/>
        <v>0.92413629886018755</v>
      </c>
      <c r="AX172" s="68">
        <f t="shared" si="179"/>
        <v>0.91306252689242529</v>
      </c>
      <c r="AY172" s="68">
        <f t="shared" si="180"/>
        <v>1.2294695959964241</v>
      </c>
      <c r="AZ172" s="68">
        <f t="shared" si="181"/>
        <v>1.2930782044321329</v>
      </c>
      <c r="BA172" s="68"/>
      <c r="BB172" s="263"/>
      <c r="BC172" s="263"/>
      <c r="BD172" s="263"/>
      <c r="BE172" s="348"/>
      <c r="BF172" s="68">
        <f t="shared" si="182"/>
        <v>1.1137718834697661</v>
      </c>
      <c r="BG172" s="68">
        <f t="shared" si="183"/>
        <v>1.5258207437356957</v>
      </c>
      <c r="BH172" s="68">
        <f t="shared" si="191"/>
        <v>1.5886807650239203</v>
      </c>
      <c r="BI172" s="263"/>
      <c r="BJ172" s="263"/>
      <c r="BK172" s="348"/>
      <c r="BL172" s="348"/>
      <c r="BM172" s="68">
        <f t="shared" si="184"/>
        <v>1.1274386094710405</v>
      </c>
      <c r="BN172" s="68">
        <f t="shared" si="185"/>
        <v>1.4321109895071067</v>
      </c>
      <c r="BO172" s="68">
        <f t="shared" si="186"/>
        <v>1.6050729248357225</v>
      </c>
      <c r="BP172" s="68">
        <f t="shared" si="187"/>
        <v>1.6255691333178803</v>
      </c>
      <c r="BQ172" s="68">
        <f t="shared" si="188"/>
        <v>1.6891303235266979</v>
      </c>
      <c r="BR172" s="263"/>
      <c r="BS172" s="348"/>
      <c r="BT172" s="68" t="str">
        <f t="shared" si="159"/>
        <v/>
      </c>
      <c r="BU172" s="68">
        <f t="shared" si="189"/>
        <v>1.3449384352140852</v>
      </c>
      <c r="BV172" s="68">
        <f t="shared" si="190"/>
        <v>1.6446906147785532</v>
      </c>
    </row>
    <row r="173" spans="2:74" x14ac:dyDescent="0.25">
      <c r="B173" s="72"/>
      <c r="H173" s="16"/>
      <c r="I173" s="16"/>
      <c r="J173" s="16"/>
      <c r="K173" s="16"/>
      <c r="L173" s="16"/>
      <c r="M173" s="16"/>
      <c r="N173" s="16"/>
      <c r="O173" s="67">
        <f t="shared" si="150"/>
        <v>42403</v>
      </c>
      <c r="P173" s="258"/>
      <c r="Q173" s="348"/>
      <c r="R173" s="348"/>
      <c r="S173" s="348"/>
      <c r="T173" s="68">
        <f t="shared" si="160"/>
        <v>1.062920762777078</v>
      </c>
      <c r="U173" s="68">
        <f t="shared" si="161"/>
        <v>1.2704428746000334</v>
      </c>
      <c r="V173" s="68">
        <f t="shared" si="162"/>
        <v>1.4676145805999972</v>
      </c>
      <c r="W173" s="348"/>
      <c r="X173" s="348"/>
      <c r="Y173" s="68">
        <f t="shared" si="163"/>
        <v>1.509324031580614</v>
      </c>
      <c r="Z173" s="68">
        <f t="shared" si="164"/>
        <v>1.5783696797847995</v>
      </c>
      <c r="AA173" s="68" t="str">
        <f t="shared" si="165"/>
        <v/>
      </c>
      <c r="AB173" s="68">
        <f t="shared" si="166"/>
        <v>2.1253321178999931</v>
      </c>
      <c r="AC173" s="263"/>
      <c r="AD173" s="348"/>
      <c r="AE173" s="68">
        <f t="shared" si="167"/>
        <v>1.3235269305329589</v>
      </c>
      <c r="AF173" s="68">
        <f t="shared" si="168"/>
        <v>1.6080940862720317</v>
      </c>
      <c r="AG173" s="68">
        <f t="shared" si="169"/>
        <v>2.0867517995000124</v>
      </c>
      <c r="AH173" s="263"/>
      <c r="AI173" s="263"/>
      <c r="AJ173" s="68">
        <f t="shared" si="170"/>
        <v>1.3558374011265917</v>
      </c>
      <c r="AK173" s="68">
        <f t="shared" si="171"/>
        <v>1.6135012399999926</v>
      </c>
      <c r="AL173" s="263"/>
      <c r="AM173" s="348"/>
      <c r="AN173" s="68">
        <f t="shared" si="172"/>
        <v>1.4559632702472225</v>
      </c>
      <c r="AO173" s="68">
        <f t="shared" si="173"/>
        <v>1.5024760029594075</v>
      </c>
      <c r="AP173" s="68">
        <f t="shared" si="174"/>
        <v>1.7645278878037991</v>
      </c>
      <c r="AQ173" s="68">
        <f t="shared" si="175"/>
        <v>1.8480419602685014</v>
      </c>
      <c r="AR173" s="263"/>
      <c r="AS173" s="263"/>
      <c r="AT173" s="348"/>
      <c r="AU173" s="68">
        <f t="shared" si="176"/>
        <v>0.80055075288462696</v>
      </c>
      <c r="AV173" s="68">
        <f t="shared" si="177"/>
        <v>0.87398924081859652</v>
      </c>
      <c r="AW173" s="68">
        <f t="shared" si="178"/>
        <v>0.93913491534634375</v>
      </c>
      <c r="AX173" s="68">
        <f t="shared" si="179"/>
        <v>0.95459574290507332</v>
      </c>
      <c r="AY173" s="68">
        <f t="shared" si="180"/>
        <v>1.2156899837000168</v>
      </c>
      <c r="AZ173" s="68">
        <f t="shared" si="181"/>
        <v>1.2756394373000264</v>
      </c>
      <c r="BA173" s="68"/>
      <c r="BB173" s="263"/>
      <c r="BC173" s="263"/>
      <c r="BD173" s="263"/>
      <c r="BE173" s="348"/>
      <c r="BF173" s="68">
        <f t="shared" si="182"/>
        <v>1.1195997730478373</v>
      </c>
      <c r="BG173" s="68">
        <f t="shared" si="183"/>
        <v>1.5404423462999954</v>
      </c>
      <c r="BH173" s="68">
        <f t="shared" si="191"/>
        <v>1.5996307813794224</v>
      </c>
      <c r="BI173" s="263"/>
      <c r="BJ173" s="263"/>
      <c r="BK173" s="348"/>
      <c r="BL173" s="348"/>
      <c r="BM173" s="68">
        <f t="shared" si="184"/>
        <v>1.1468253958375314</v>
      </c>
      <c r="BN173" s="68">
        <f t="shared" si="185"/>
        <v>1.4384662011000282</v>
      </c>
      <c r="BO173" s="68">
        <f t="shared" si="186"/>
        <v>1.6177453812000264</v>
      </c>
      <c r="BP173" s="68">
        <f t="shared" si="187"/>
        <v>1.6527822836999966</v>
      </c>
      <c r="BQ173" s="68">
        <f t="shared" si="188"/>
        <v>1.681307234524311</v>
      </c>
      <c r="BR173" s="263"/>
      <c r="BS173" s="348"/>
      <c r="BT173" s="68" t="str">
        <f t="shared" si="159"/>
        <v/>
      </c>
      <c r="BU173" s="68">
        <f t="shared" si="189"/>
        <v>1.3427572117442961</v>
      </c>
      <c r="BV173" s="68">
        <f t="shared" si="190"/>
        <v>1.6423514964000288</v>
      </c>
    </row>
    <row r="174" spans="2:74" x14ac:dyDescent="0.25">
      <c r="B174" s="72"/>
      <c r="H174" s="16"/>
      <c r="I174" s="16"/>
      <c r="J174" s="16"/>
      <c r="K174" s="16"/>
      <c r="L174" s="16"/>
      <c r="M174" s="16"/>
      <c r="N174" s="16"/>
      <c r="O174" s="67">
        <f t="shared" si="150"/>
        <v>42404</v>
      </c>
      <c r="P174" s="258"/>
      <c r="Q174" s="348"/>
      <c r="R174" s="348"/>
      <c r="S174" s="348"/>
      <c r="T174" s="68">
        <f t="shared" si="160"/>
        <v>1.0580582252329838</v>
      </c>
      <c r="U174" s="68">
        <f t="shared" si="161"/>
        <v>1.2663196065000024</v>
      </c>
      <c r="V174" s="68">
        <f t="shared" si="162"/>
        <v>1.445106721500006</v>
      </c>
      <c r="W174" s="348"/>
      <c r="X174" s="348"/>
      <c r="Y174" s="68">
        <f t="shared" si="163"/>
        <v>1.4943424361586826</v>
      </c>
      <c r="Z174" s="68">
        <f t="shared" si="164"/>
        <v>1.5540871961328899</v>
      </c>
      <c r="AA174" s="68" t="str">
        <f t="shared" si="165"/>
        <v/>
      </c>
      <c r="AB174" s="68">
        <f t="shared" si="166"/>
        <v>2.0963249710000085</v>
      </c>
      <c r="AC174" s="263"/>
      <c r="AD174" s="348"/>
      <c r="AE174" s="68">
        <f t="shared" si="167"/>
        <v>1.2724398825824053</v>
      </c>
      <c r="AF174" s="68">
        <f t="shared" si="168"/>
        <v>1.5864266689105886</v>
      </c>
      <c r="AG174" s="68">
        <f t="shared" si="169"/>
        <v>2.0587927724999862</v>
      </c>
      <c r="AH174" s="263"/>
      <c r="AI174" s="263"/>
      <c r="AJ174" s="68">
        <f t="shared" si="170"/>
        <v>1.3334121428924299</v>
      </c>
      <c r="AK174" s="68">
        <f t="shared" si="171"/>
        <v>1.596273142499971</v>
      </c>
      <c r="AL174" s="263"/>
      <c r="AM174" s="348"/>
      <c r="AN174" s="68">
        <f t="shared" si="172"/>
        <v>1.4366038718681322</v>
      </c>
      <c r="AO174" s="68">
        <f t="shared" si="173"/>
        <v>1.492905515539146</v>
      </c>
      <c r="AP174" s="68">
        <f t="shared" si="174"/>
        <v>1.7449373038417524</v>
      </c>
      <c r="AQ174" s="68">
        <f t="shared" si="175"/>
        <v>1.8359176729044302</v>
      </c>
      <c r="AR174" s="263"/>
      <c r="AS174" s="263"/>
      <c r="AT174" s="348"/>
      <c r="AU174" s="68">
        <f t="shared" si="176"/>
        <v>0.7919338034615504</v>
      </c>
      <c r="AV174" s="68">
        <f t="shared" si="177"/>
        <v>0.86957918739295215</v>
      </c>
      <c r="AW174" s="68">
        <f t="shared" si="178"/>
        <v>0.92080874966626691</v>
      </c>
      <c r="AX174" s="68">
        <f t="shared" si="179"/>
        <v>0.93724419595570918</v>
      </c>
      <c r="AY174" s="68">
        <f t="shared" si="180"/>
        <v>1.193692765500006</v>
      </c>
      <c r="AZ174" s="68">
        <f t="shared" si="181"/>
        <v>1.2537091169999979</v>
      </c>
      <c r="BA174" s="68"/>
      <c r="BB174" s="263"/>
      <c r="BC174" s="263"/>
      <c r="BD174" s="263"/>
      <c r="BE174" s="348"/>
      <c r="BF174" s="68">
        <f t="shared" si="182"/>
        <v>1.1068260275629562</v>
      </c>
      <c r="BG174" s="68">
        <f t="shared" si="183"/>
        <v>1.5195706869999821</v>
      </c>
      <c r="BH174" s="68">
        <f t="shared" si="191"/>
        <v>1.5664351432895125</v>
      </c>
      <c r="BI174" s="263"/>
      <c r="BJ174" s="263"/>
      <c r="BK174" s="348"/>
      <c r="BL174" s="348"/>
      <c r="BM174" s="68">
        <f t="shared" si="184"/>
        <v>1.1237818361020171</v>
      </c>
      <c r="BN174" s="68">
        <f t="shared" si="185"/>
        <v>1.4449207814999969</v>
      </c>
      <c r="BO174" s="68">
        <f t="shared" si="186"/>
        <v>1.6012849254999848</v>
      </c>
      <c r="BP174" s="68">
        <f t="shared" si="187"/>
        <v>1.6043783130000002</v>
      </c>
      <c r="BQ174" s="68">
        <f t="shared" si="188"/>
        <v>1.6516738630270522</v>
      </c>
      <c r="BR174" s="263"/>
      <c r="BS174" s="348"/>
      <c r="BT174" s="68" t="str">
        <f t="shared" si="159"/>
        <v/>
      </c>
      <c r="BU174" s="68">
        <f t="shared" si="189"/>
        <v>1.3248397166372801</v>
      </c>
      <c r="BV174" s="68">
        <f t="shared" si="190"/>
        <v>1.6224541109999966</v>
      </c>
    </row>
    <row r="175" spans="2:74" x14ac:dyDescent="0.25">
      <c r="B175" s="72"/>
      <c r="H175" s="16"/>
      <c r="I175" s="16"/>
      <c r="J175" s="16"/>
      <c r="K175" s="16"/>
      <c r="L175" s="16"/>
      <c r="M175" s="16"/>
      <c r="N175" s="16"/>
      <c r="O175" s="67">
        <f t="shared" si="150"/>
        <v>42405</v>
      </c>
      <c r="P175" s="258"/>
      <c r="Q175" s="348"/>
      <c r="R175" s="348"/>
      <c r="S175" s="348"/>
      <c r="T175" s="68">
        <f t="shared" si="160"/>
        <v>1.0382075546032796</v>
      </c>
      <c r="U175" s="68">
        <f t="shared" si="161"/>
        <v>1.2428413992857021</v>
      </c>
      <c r="V175" s="68">
        <f t="shared" si="162"/>
        <v>1.435890350357143</v>
      </c>
      <c r="W175" s="348"/>
      <c r="X175" s="348"/>
      <c r="Y175" s="68">
        <f t="shared" si="163"/>
        <v>1.4800402087028042</v>
      </c>
      <c r="Z175" s="68">
        <f t="shared" si="164"/>
        <v>1.5430270778544548</v>
      </c>
      <c r="AA175" s="68" t="str">
        <f t="shared" si="165"/>
        <v/>
      </c>
      <c r="AB175" s="68">
        <f t="shared" si="166"/>
        <v>2.0669629603571051</v>
      </c>
      <c r="AC175" s="263"/>
      <c r="AD175" s="348"/>
      <c r="AE175" s="68">
        <f t="shared" si="167"/>
        <v>1.2461082474890466</v>
      </c>
      <c r="AF175" s="68">
        <f t="shared" si="168"/>
        <v>1.5773420462468937</v>
      </c>
      <c r="AG175" s="68">
        <f t="shared" si="169"/>
        <v>2.0284214439285502</v>
      </c>
      <c r="AH175" s="263"/>
      <c r="AI175" s="263"/>
      <c r="AJ175" s="68">
        <f t="shared" si="170"/>
        <v>1.3249014138797826</v>
      </c>
      <c r="AK175" s="68">
        <f t="shared" si="171"/>
        <v>1.5728462900000073</v>
      </c>
      <c r="AL175" s="263"/>
      <c r="AM175" s="348"/>
      <c r="AN175" s="68">
        <f t="shared" si="172"/>
        <v>1.4111606224176061</v>
      </c>
      <c r="AO175" s="68">
        <f t="shared" si="173"/>
        <v>1.4660145722130902</v>
      </c>
      <c r="AP175" s="68">
        <f t="shared" si="174"/>
        <v>1.7349707814114299</v>
      </c>
      <c r="AQ175" s="68">
        <f t="shared" si="175"/>
        <v>1.8112307633566798</v>
      </c>
      <c r="AR175" s="263"/>
      <c r="AS175" s="263"/>
      <c r="AT175" s="348"/>
      <c r="AU175" s="68">
        <f t="shared" si="176"/>
        <v>0.76931809153850317</v>
      </c>
      <c r="AV175" s="68">
        <f t="shared" si="177"/>
        <v>0.80103676416879388</v>
      </c>
      <c r="AW175" s="68">
        <f t="shared" si="178"/>
        <v>0.90619620887908559</v>
      </c>
      <c r="AX175" s="68">
        <f t="shared" si="179"/>
        <v>0.92574848521519426</v>
      </c>
      <c r="AY175" s="68">
        <f t="shared" si="180"/>
        <v>1.1668856260714016</v>
      </c>
      <c r="AZ175" s="68">
        <f t="shared" si="181"/>
        <v>1.2233563078571241</v>
      </c>
      <c r="BA175" s="68"/>
      <c r="BB175" s="263"/>
      <c r="BC175" s="263"/>
      <c r="BD175" s="263"/>
      <c r="BE175" s="348"/>
      <c r="BF175" s="68">
        <f t="shared" si="182"/>
        <v>1.0880448106360476</v>
      </c>
      <c r="BG175" s="68">
        <f t="shared" si="183"/>
        <v>1.4912599592857085</v>
      </c>
      <c r="BH175" s="68">
        <f t="shared" si="191"/>
        <v>1.5369180109149356</v>
      </c>
      <c r="BI175" s="263"/>
      <c r="BJ175" s="263"/>
      <c r="BK175" s="348"/>
      <c r="BL175" s="348"/>
      <c r="BM175" s="68">
        <f t="shared" si="184"/>
        <v>1.1155836823803642</v>
      </c>
      <c r="BN175" s="68">
        <f t="shared" si="185"/>
        <v>1.4307927178571314</v>
      </c>
      <c r="BO175" s="68">
        <f t="shared" si="186"/>
        <v>1.5945824092857159</v>
      </c>
      <c r="BP175" s="68">
        <f t="shared" si="187"/>
        <v>1.5556487421428367</v>
      </c>
      <c r="BQ175" s="68">
        <f t="shared" si="188"/>
        <v>1.6346625061738553</v>
      </c>
      <c r="BR175" s="263"/>
      <c r="BS175" s="348"/>
      <c r="BT175" s="68" t="str">
        <f t="shared" si="159"/>
        <v/>
      </c>
      <c r="BU175" s="68">
        <f t="shared" si="189"/>
        <v>1.311670499036548</v>
      </c>
      <c r="BV175" s="68">
        <f t="shared" si="190"/>
        <v>1.598199508928551</v>
      </c>
    </row>
    <row r="176" spans="2:74" x14ac:dyDescent="0.25">
      <c r="B176" s="72"/>
      <c r="H176" s="16"/>
      <c r="I176" s="16"/>
      <c r="J176" s="16"/>
      <c r="K176" s="16"/>
      <c r="L176" s="16"/>
      <c r="M176" s="16"/>
      <c r="N176" s="16"/>
      <c r="O176" s="67">
        <f t="shared" si="150"/>
        <v>42409</v>
      </c>
      <c r="P176" s="258"/>
      <c r="Q176" s="348"/>
      <c r="R176" s="348"/>
      <c r="S176" s="348"/>
      <c r="T176" s="68">
        <f t="shared" si="160"/>
        <v>1.0368150337720561</v>
      </c>
      <c r="U176" s="68">
        <f t="shared" si="161"/>
        <v>1.3151517481428527</v>
      </c>
      <c r="V176" s="68">
        <f t="shared" si="162"/>
        <v>1.5123533524286152</v>
      </c>
      <c r="W176" s="348"/>
      <c r="X176" s="348"/>
      <c r="Y176" s="68">
        <f t="shared" si="163"/>
        <v>1.54785961396095</v>
      </c>
      <c r="Z176" s="68">
        <f t="shared" si="164"/>
        <v>1.6708905842025223</v>
      </c>
      <c r="AA176" s="68" t="str">
        <f t="shared" si="165"/>
        <v/>
      </c>
      <c r="AB176" s="68">
        <f t="shared" si="166"/>
        <v>2.1191878854285853</v>
      </c>
      <c r="AC176" s="263"/>
      <c r="AD176" s="348"/>
      <c r="AE176" s="68">
        <f t="shared" si="167"/>
        <v>1.2801471118571444</v>
      </c>
      <c r="AF176" s="68">
        <f t="shared" si="168"/>
        <v>1.5538757749307157</v>
      </c>
      <c r="AG176" s="68">
        <f t="shared" si="169"/>
        <v>2.0765004857142846</v>
      </c>
      <c r="AH176" s="263"/>
      <c r="AI176" s="263"/>
      <c r="AJ176" s="68">
        <f t="shared" si="170"/>
        <v>1.3174386556455748</v>
      </c>
      <c r="AK176" s="68">
        <f t="shared" si="171"/>
        <v>1.6182259875000327</v>
      </c>
      <c r="AL176" s="263"/>
      <c r="AM176" s="348"/>
      <c r="AN176" s="68">
        <f t="shared" si="172"/>
        <v>1.4680096114285628</v>
      </c>
      <c r="AO176" s="68">
        <f t="shared" si="173"/>
        <v>1.5348297196464711</v>
      </c>
      <c r="AP176" s="68">
        <f t="shared" si="174"/>
        <v>1.8052374799494024</v>
      </c>
      <c r="AQ176" s="68">
        <f t="shared" si="175"/>
        <v>1.9298437856349113</v>
      </c>
      <c r="AR176" s="263"/>
      <c r="AS176" s="263"/>
      <c r="AT176" s="348"/>
      <c r="AU176" s="68">
        <f t="shared" si="176"/>
        <v>0.79262770500000679</v>
      </c>
      <c r="AV176" s="68">
        <f t="shared" si="177"/>
        <v>0.82261962421282986</v>
      </c>
      <c r="AW176" s="68">
        <f t="shared" si="178"/>
        <v>0.94778922284002842</v>
      </c>
      <c r="AX176" s="68">
        <f t="shared" si="179"/>
        <v>0.97330211326584504</v>
      </c>
      <c r="AY176" s="68">
        <f t="shared" si="180"/>
        <v>1.2344374587857336</v>
      </c>
      <c r="AZ176" s="68">
        <f t="shared" si="181"/>
        <v>1.281048991928587</v>
      </c>
      <c r="BA176" s="68"/>
      <c r="BB176" s="263"/>
      <c r="BC176" s="263"/>
      <c r="BD176" s="263"/>
      <c r="BE176" s="348"/>
      <c r="BF176" s="68">
        <f t="shared" si="182"/>
        <v>1.1098252614924276</v>
      </c>
      <c r="BG176" s="68">
        <f t="shared" si="183"/>
        <v>1.5437167226428707</v>
      </c>
      <c r="BH176" s="68">
        <f t="shared" si="191"/>
        <v>1.5847369357040644</v>
      </c>
      <c r="BI176" s="263"/>
      <c r="BJ176" s="263"/>
      <c r="BK176" s="348"/>
      <c r="BL176" s="348"/>
      <c r="BM176" s="68">
        <f t="shared" si="184"/>
        <v>1.1792053673677394</v>
      </c>
      <c r="BN176" s="68">
        <f t="shared" si="185"/>
        <v>1.4726106549285718</v>
      </c>
      <c r="BO176" s="68">
        <f t="shared" si="186"/>
        <v>1.6278265966428851</v>
      </c>
      <c r="BP176" s="68">
        <f t="shared" si="187"/>
        <v>1.608966193071443</v>
      </c>
      <c r="BQ176" s="68">
        <f t="shared" si="188"/>
        <v>1.8209096160421199</v>
      </c>
      <c r="BR176" s="263"/>
      <c r="BS176" s="348"/>
      <c r="BT176" s="68" t="str">
        <f t="shared" si="159"/>
        <v/>
      </c>
      <c r="BU176" s="68">
        <f t="shared" si="189"/>
        <v>1.3324560513035091</v>
      </c>
      <c r="BV176" s="68">
        <f t="shared" si="190"/>
        <v>1.6364600672143004</v>
      </c>
    </row>
    <row r="177" spans="2:74" x14ac:dyDescent="0.25">
      <c r="B177" s="72"/>
      <c r="H177" s="16"/>
      <c r="I177" s="16"/>
      <c r="J177" s="16"/>
      <c r="K177" s="16"/>
      <c r="L177" s="16"/>
      <c r="M177" s="16"/>
      <c r="N177" s="16"/>
      <c r="O177" s="67">
        <f t="shared" si="150"/>
        <v>42410</v>
      </c>
      <c r="P177" s="258"/>
      <c r="Q177" s="348"/>
      <c r="R177" s="348"/>
      <c r="S177" s="348"/>
      <c r="T177" s="68">
        <f t="shared" si="160"/>
        <v>1.0310972257682782</v>
      </c>
      <c r="U177" s="68">
        <f t="shared" si="161"/>
        <v>1.2930748024535661</v>
      </c>
      <c r="V177" s="68">
        <f t="shared" si="162"/>
        <v>1.4987114855607047</v>
      </c>
      <c r="W177" s="348"/>
      <c r="X177" s="348"/>
      <c r="Y177" s="68">
        <f t="shared" si="163"/>
        <v>1.5324190544962262</v>
      </c>
      <c r="Z177" s="68">
        <f t="shared" si="164"/>
        <v>1.6965176339303887</v>
      </c>
      <c r="AA177" s="68" t="str">
        <f t="shared" si="165"/>
        <v/>
      </c>
      <c r="AB177" s="68">
        <f t="shared" si="166"/>
        <v>2.1350941251357174</v>
      </c>
      <c r="AC177" s="263"/>
      <c r="AD177" s="348"/>
      <c r="AE177" s="68">
        <f t="shared" si="167"/>
        <v>1.2905480295989111</v>
      </c>
      <c r="AF177" s="68">
        <f t="shared" si="168"/>
        <v>1.5404548407997454</v>
      </c>
      <c r="AG177" s="68">
        <f t="shared" si="169"/>
        <v>2.1497200201428641</v>
      </c>
      <c r="AH177" s="263"/>
      <c r="AI177" s="263"/>
      <c r="AJ177" s="68">
        <f t="shared" si="170"/>
        <v>1.4713377532468632</v>
      </c>
      <c r="AK177" s="68">
        <f t="shared" si="171"/>
        <v>1.6133029899999984</v>
      </c>
      <c r="AL177" s="263"/>
      <c r="AM177" s="348"/>
      <c r="AN177" s="68">
        <f t="shared" si="172"/>
        <v>1.4609754382417597</v>
      </c>
      <c r="AO177" s="68">
        <f t="shared" si="173"/>
        <v>1.5366952946971217</v>
      </c>
      <c r="AP177" s="68">
        <f t="shared" si="174"/>
        <v>1.8377063698924214</v>
      </c>
      <c r="AQ177" s="68">
        <f t="shared" si="175"/>
        <v>1.9415362163420711</v>
      </c>
      <c r="AR177" s="263"/>
      <c r="AS177" s="263"/>
      <c r="AT177" s="348"/>
      <c r="AU177" s="68">
        <f t="shared" si="176"/>
        <v>0.80460369615387695</v>
      </c>
      <c r="AV177" s="68">
        <f t="shared" si="177"/>
        <v>0.85754059363353452</v>
      </c>
      <c r="AW177" s="68">
        <f t="shared" si="178"/>
        <v>0.9332213322103402</v>
      </c>
      <c r="AX177" s="68">
        <f t="shared" si="179"/>
        <v>0.95481643068985589</v>
      </c>
      <c r="AY177" s="68">
        <f t="shared" si="180"/>
        <v>1.2339872460321493</v>
      </c>
      <c r="AZ177" s="68">
        <f t="shared" si="181"/>
        <v>1.2673711626107189</v>
      </c>
      <c r="BA177" s="68"/>
      <c r="BB177" s="263"/>
      <c r="BC177" s="263"/>
      <c r="BD177" s="263"/>
      <c r="BE177" s="348"/>
      <c r="BF177" s="68">
        <f t="shared" si="182"/>
        <v>1.0954508359508983</v>
      </c>
      <c r="BG177" s="68">
        <f t="shared" si="183"/>
        <v>1.5294937838786011</v>
      </c>
      <c r="BH177" s="68">
        <f t="shared" si="191"/>
        <v>1.5699348411319054</v>
      </c>
      <c r="BI177" s="263"/>
      <c r="BJ177" s="263"/>
      <c r="BK177" s="348"/>
      <c r="BL177" s="348"/>
      <c r="BM177" s="68">
        <f t="shared" si="184"/>
        <v>1.1635782903904173</v>
      </c>
      <c r="BN177" s="68">
        <f t="shared" si="185"/>
        <v>1.4620266744357471</v>
      </c>
      <c r="BO177" s="68">
        <f t="shared" si="186"/>
        <v>1.6264380264785685</v>
      </c>
      <c r="BP177" s="68" t="str">
        <f t="shared" si="187"/>
        <v/>
      </c>
      <c r="BQ177" s="68">
        <f t="shared" si="188"/>
        <v>1.840852544127328</v>
      </c>
      <c r="BR177" s="263"/>
      <c r="BS177" s="348"/>
      <c r="BT177" s="68" t="str">
        <f t="shared" si="159"/>
        <v/>
      </c>
      <c r="BU177" s="68">
        <f t="shared" si="189"/>
        <v>1.3166462347229588</v>
      </c>
      <c r="BV177" s="68">
        <f t="shared" si="190"/>
        <v>1.6205227469928731</v>
      </c>
    </row>
    <row r="178" spans="2:74" x14ac:dyDescent="0.25">
      <c r="B178" s="72"/>
      <c r="H178" s="16"/>
      <c r="I178" s="16"/>
      <c r="J178" s="16"/>
      <c r="K178" s="16"/>
      <c r="L178" s="16"/>
      <c r="M178" s="16"/>
      <c r="N178" s="16"/>
      <c r="O178" s="67">
        <f t="shared" si="150"/>
        <v>42411</v>
      </c>
      <c r="P178" s="258"/>
      <c r="Q178" s="348"/>
      <c r="R178" s="348"/>
      <c r="S178" s="348"/>
      <c r="T178" s="68">
        <f t="shared" si="160"/>
        <v>1.0492776958375516</v>
      </c>
      <c r="U178" s="68">
        <f t="shared" si="161"/>
        <v>1.2979279485571222</v>
      </c>
      <c r="V178" s="68">
        <f t="shared" si="162"/>
        <v>1.5129663762714443</v>
      </c>
      <c r="W178" s="348"/>
      <c r="X178" s="348"/>
      <c r="Y178" s="68">
        <f t="shared" si="163"/>
        <v>1.5689031555163448</v>
      </c>
      <c r="Z178" s="68">
        <f t="shared" si="164"/>
        <v>1.7117167591202382</v>
      </c>
      <c r="AA178" s="68" t="str">
        <f t="shared" si="165"/>
        <v/>
      </c>
      <c r="AB178" s="68">
        <f t="shared" si="166"/>
        <v>2.1524481153714317</v>
      </c>
      <c r="AC178" s="263"/>
      <c r="AD178" s="348"/>
      <c r="AE178" s="68">
        <f t="shared" si="167"/>
        <v>1.2992615861538184</v>
      </c>
      <c r="AF178" s="68">
        <f t="shared" si="168"/>
        <v>1.5629569498677709</v>
      </c>
      <c r="AG178" s="68">
        <f t="shared" si="169"/>
        <v>2.189580058285721</v>
      </c>
      <c r="AH178" s="263"/>
      <c r="AI178" s="263"/>
      <c r="AJ178" s="68">
        <f t="shared" si="170"/>
        <v>1.4848299066645425</v>
      </c>
      <c r="AK178" s="68">
        <f t="shared" si="171"/>
        <v>1.6138560074999919</v>
      </c>
      <c r="AL178" s="263"/>
      <c r="AM178" s="348"/>
      <c r="AN178" s="68">
        <f t="shared" si="172"/>
        <v>1.4671006036538192</v>
      </c>
      <c r="AO178" s="68">
        <f t="shared" si="173"/>
        <v>1.5452886850301844</v>
      </c>
      <c r="AP178" s="68">
        <f t="shared" si="174"/>
        <v>1.8575804235949356</v>
      </c>
      <c r="AQ178" s="68">
        <f t="shared" si="175"/>
        <v>1.9431895951659244</v>
      </c>
      <c r="AR178" s="263"/>
      <c r="AS178" s="263"/>
      <c r="AT178" s="348"/>
      <c r="AU178" s="68">
        <f t="shared" si="176"/>
        <v>0.80953303846150826</v>
      </c>
      <c r="AV178" s="68">
        <f t="shared" si="177"/>
        <v>0.86537594508817284</v>
      </c>
      <c r="AW178" s="68">
        <f t="shared" si="178"/>
        <v>0.9405403004219135</v>
      </c>
      <c r="AX178" s="68">
        <f t="shared" si="179"/>
        <v>0.9613437056265659</v>
      </c>
      <c r="AY178" s="68">
        <f t="shared" si="180"/>
        <v>1.2377943611142679</v>
      </c>
      <c r="AZ178" s="68">
        <f t="shared" si="181"/>
        <v>1.2686851051714467</v>
      </c>
      <c r="BA178" s="68"/>
      <c r="BB178" s="263"/>
      <c r="BC178" s="263"/>
      <c r="BD178" s="263"/>
      <c r="BE178" s="348"/>
      <c r="BF178" s="68">
        <f t="shared" si="182"/>
        <v>1.1063829792128561</v>
      </c>
      <c r="BG178" s="68">
        <f t="shared" si="183"/>
        <v>1.5322324024571161</v>
      </c>
      <c r="BH178" s="68">
        <f t="shared" si="191"/>
        <v>1.5807305574622772</v>
      </c>
      <c r="BI178" s="263"/>
      <c r="BJ178" s="263"/>
      <c r="BK178" s="348"/>
      <c r="BL178" s="348"/>
      <c r="BM178" s="68">
        <f t="shared" si="184"/>
        <v>1.1620413699747925</v>
      </c>
      <c r="BN178" s="68">
        <f t="shared" si="185"/>
        <v>1.4713659897714151</v>
      </c>
      <c r="BO178" s="68">
        <f t="shared" si="186"/>
        <v>1.6278437232571248</v>
      </c>
      <c r="BP178" s="68" t="str">
        <f t="shared" si="187"/>
        <v/>
      </c>
      <c r="BQ178" s="68">
        <f t="shared" si="188"/>
        <v>1.9248195327155848</v>
      </c>
      <c r="BR178" s="263"/>
      <c r="BS178" s="348"/>
      <c r="BT178" s="68" t="str">
        <f t="shared" si="159"/>
        <v/>
      </c>
      <c r="BU178" s="68">
        <f t="shared" si="189"/>
        <v>1.3295044320339997</v>
      </c>
      <c r="BV178" s="68">
        <f t="shared" si="190"/>
        <v>1.6204708930857152</v>
      </c>
    </row>
    <row r="179" spans="2:74" x14ac:dyDescent="0.25">
      <c r="B179" s="72"/>
      <c r="H179" s="16"/>
      <c r="I179" s="16"/>
      <c r="J179" s="16"/>
      <c r="K179" s="16"/>
      <c r="L179" s="16"/>
      <c r="M179" s="16"/>
      <c r="N179" s="16"/>
      <c r="O179" s="67">
        <f t="shared" si="150"/>
        <v>42412</v>
      </c>
      <c r="P179" s="258"/>
      <c r="Q179" s="348"/>
      <c r="R179" s="348"/>
      <c r="S179" s="348"/>
      <c r="T179" s="68">
        <f t="shared" si="160"/>
        <v>1.0330801389483617</v>
      </c>
      <c r="U179" s="68">
        <f t="shared" si="161"/>
        <v>1.2865648335714246</v>
      </c>
      <c r="V179" s="68">
        <f t="shared" si="162"/>
        <v>1.4934079607142943</v>
      </c>
      <c r="W179" s="348"/>
      <c r="X179" s="348"/>
      <c r="Y179" s="68">
        <f t="shared" si="163"/>
        <v>1.5581513981486004</v>
      </c>
      <c r="Z179" s="68">
        <f t="shared" si="164"/>
        <v>1.6929623584177063</v>
      </c>
      <c r="AA179" s="68" t="str">
        <f t="shared" si="165"/>
        <v/>
      </c>
      <c r="AB179" s="68">
        <f t="shared" si="166"/>
        <v>2.1314697632142763</v>
      </c>
      <c r="AC179" s="263"/>
      <c r="AD179" s="348"/>
      <c r="AE179" s="68">
        <f t="shared" si="167"/>
        <v>1.302071972011003</v>
      </c>
      <c r="AF179" s="68">
        <f t="shared" si="168"/>
        <v>1.5457619168765668</v>
      </c>
      <c r="AG179" s="68">
        <f t="shared" si="169"/>
        <v>2.170670680357166</v>
      </c>
      <c r="AH179" s="263"/>
      <c r="AI179" s="263"/>
      <c r="AJ179" s="68">
        <f t="shared" si="170"/>
        <v>1.4688708540189954</v>
      </c>
      <c r="AK179" s="68">
        <f t="shared" si="171"/>
        <v>1.5995640374999898</v>
      </c>
      <c r="AL179" s="263"/>
      <c r="AM179" s="348"/>
      <c r="AN179" s="68">
        <f t="shared" si="172"/>
        <v>1.4527191300824263</v>
      </c>
      <c r="AO179" s="68">
        <f t="shared" si="173"/>
        <v>1.5370143062690977</v>
      </c>
      <c r="AP179" s="68">
        <f t="shared" si="174"/>
        <v>1.8392171591455444</v>
      </c>
      <c r="AQ179" s="68">
        <f t="shared" si="175"/>
        <v>1.9276155294683464</v>
      </c>
      <c r="AR179" s="263"/>
      <c r="AS179" s="263"/>
      <c r="AT179" s="348"/>
      <c r="AU179" s="68">
        <f t="shared" si="176"/>
        <v>0.8038994634615273</v>
      </c>
      <c r="AV179" s="68">
        <f t="shared" si="177"/>
        <v>0.85345538291561907</v>
      </c>
      <c r="AW179" s="68">
        <f t="shared" si="178"/>
        <v>0.92944533306044708</v>
      </c>
      <c r="AX179" s="68">
        <f t="shared" si="179"/>
        <v>0.94232993136076981</v>
      </c>
      <c r="AY179" s="68">
        <f t="shared" si="180"/>
        <v>1.2208026921428656</v>
      </c>
      <c r="AZ179" s="68">
        <f t="shared" si="181"/>
        <v>1.2487014107142804</v>
      </c>
      <c r="BA179" s="68"/>
      <c r="BB179" s="263"/>
      <c r="BC179" s="263"/>
      <c r="BD179" s="263"/>
      <c r="BE179" s="348"/>
      <c r="BF179" s="68">
        <f t="shared" si="182"/>
        <v>1.0857000509319845</v>
      </c>
      <c r="BG179" s="68">
        <f t="shared" si="183"/>
        <v>1.5092033160714156</v>
      </c>
      <c r="BH179" s="68">
        <f t="shared" si="191"/>
        <v>1.560657683079024</v>
      </c>
      <c r="BI179" s="263"/>
      <c r="BJ179" s="263"/>
      <c r="BK179" s="348"/>
      <c r="BL179" s="348"/>
      <c r="BM179" s="68">
        <f t="shared" si="184"/>
        <v>1.137273666309822</v>
      </c>
      <c r="BN179" s="68">
        <f t="shared" si="185"/>
        <v>1.4644346032142868</v>
      </c>
      <c r="BO179" s="68">
        <f t="shared" si="186"/>
        <v>1.6143200385714351</v>
      </c>
      <c r="BP179" s="68" t="str">
        <f t="shared" si="187"/>
        <v/>
      </c>
      <c r="BQ179" s="68">
        <f t="shared" si="188"/>
        <v>1.8992205018326422</v>
      </c>
      <c r="BR179" s="263"/>
      <c r="BS179" s="348"/>
      <c r="BT179" s="68" t="str">
        <f t="shared" si="159"/>
        <v/>
      </c>
      <c r="BU179" s="68">
        <f t="shared" si="189"/>
        <v>1.3145429667317599</v>
      </c>
      <c r="BV179" s="68">
        <f t="shared" si="190"/>
        <v>1.6075953703571555</v>
      </c>
    </row>
    <row r="180" spans="2:74" x14ac:dyDescent="0.25">
      <c r="B180" s="72"/>
      <c r="H180" s="16"/>
      <c r="I180" s="16"/>
      <c r="J180" s="16"/>
      <c r="K180" s="16"/>
      <c r="L180" s="16"/>
      <c r="M180" s="16"/>
      <c r="N180" s="16"/>
      <c r="O180" s="67">
        <f t="shared" si="150"/>
        <v>42415</v>
      </c>
      <c r="P180" s="258"/>
      <c r="Q180" s="348"/>
      <c r="R180" s="348"/>
      <c r="S180" s="348"/>
      <c r="T180" s="68">
        <f t="shared" si="160"/>
        <v>1.0256129816562076</v>
      </c>
      <c r="U180" s="68">
        <f t="shared" si="161"/>
        <v>1.2757859156036049</v>
      </c>
      <c r="V180" s="68">
        <f t="shared" si="162"/>
        <v>1.4865109877107141</v>
      </c>
      <c r="W180" s="348"/>
      <c r="X180" s="348"/>
      <c r="Y180" s="68">
        <f t="shared" si="163"/>
        <v>1.5482340762090976</v>
      </c>
      <c r="Z180" s="68">
        <f t="shared" si="164"/>
        <v>1.6827420085126694</v>
      </c>
      <c r="AA180" s="68" t="str">
        <f t="shared" si="165"/>
        <v/>
      </c>
      <c r="AB180" s="68">
        <f t="shared" si="166"/>
        <v>2.1259495957357193</v>
      </c>
      <c r="AC180" s="263"/>
      <c r="AD180" s="348"/>
      <c r="AE180" s="68">
        <f t="shared" si="167"/>
        <v>1.3136551990549741</v>
      </c>
      <c r="AF180" s="68">
        <f t="shared" si="168"/>
        <v>1.534238764080619</v>
      </c>
      <c r="AG180" s="68">
        <f t="shared" si="169"/>
        <v>2.1917943606428785</v>
      </c>
      <c r="AH180" s="263"/>
      <c r="AI180" s="263"/>
      <c r="AJ180" s="68">
        <f t="shared" si="170"/>
        <v>1.4607252382278451</v>
      </c>
      <c r="AK180" s="68">
        <f t="shared" si="171"/>
        <v>1.6102948775000181</v>
      </c>
      <c r="AL180" s="263"/>
      <c r="AM180" s="348"/>
      <c r="AN180" s="68">
        <f t="shared" si="172"/>
        <v>1.4428044579121089</v>
      </c>
      <c r="AO180" s="68">
        <f t="shared" si="173"/>
        <v>1.5357049939268661</v>
      </c>
      <c r="AP180" s="68">
        <f t="shared" si="174"/>
        <v>1.8271986172468679</v>
      </c>
      <c r="AQ180" s="68">
        <f t="shared" si="175"/>
        <v>1.9199592280260211</v>
      </c>
      <c r="AR180" s="263"/>
      <c r="AS180" s="263"/>
      <c r="AT180" s="348"/>
      <c r="AU180" s="68">
        <f t="shared" si="176"/>
        <v>0.79666289480768171</v>
      </c>
      <c r="AV180" s="68">
        <f t="shared" si="177"/>
        <v>0.85757970977958475</v>
      </c>
      <c r="AW180" s="68">
        <f t="shared" si="178"/>
        <v>0.92916404769523009</v>
      </c>
      <c r="AX180" s="68">
        <f t="shared" si="179"/>
        <v>0.94728000632914844</v>
      </c>
      <c r="AY180" s="68">
        <f t="shared" si="180"/>
        <v>1.214657379082146</v>
      </c>
      <c r="AZ180" s="68">
        <f t="shared" si="181"/>
        <v>1.2490557760607386</v>
      </c>
      <c r="BA180" s="68"/>
      <c r="BB180" s="263"/>
      <c r="BC180" s="263"/>
      <c r="BD180" s="263"/>
      <c r="BE180" s="348"/>
      <c r="BF180" s="68">
        <f t="shared" si="182"/>
        <v>1.0962874557178899</v>
      </c>
      <c r="BG180" s="68">
        <f t="shared" si="183"/>
        <v>1.5193364095785666</v>
      </c>
      <c r="BH180" s="68">
        <f t="shared" si="191"/>
        <v>1.5876166190516816</v>
      </c>
      <c r="BI180" s="263"/>
      <c r="BJ180" s="263"/>
      <c r="BK180" s="348"/>
      <c r="BL180" s="348"/>
      <c r="BM180" s="68">
        <f t="shared" si="184"/>
        <v>1.1383933175629939</v>
      </c>
      <c r="BN180" s="68">
        <f t="shared" si="185"/>
        <v>1.4396253323357233</v>
      </c>
      <c r="BO180" s="68">
        <f t="shared" si="186"/>
        <v>1.6040226257786108</v>
      </c>
      <c r="BP180" s="68" t="str">
        <f t="shared" si="187"/>
        <v/>
      </c>
      <c r="BQ180" s="68">
        <f t="shared" si="188"/>
        <v>1.9090420741957641</v>
      </c>
      <c r="BR180" s="263"/>
      <c r="BS180" s="348"/>
      <c r="BT180" s="68" t="str">
        <f t="shared" si="159"/>
        <v/>
      </c>
      <c r="BU180" s="68">
        <f t="shared" si="189"/>
        <v>1.3073963361649859</v>
      </c>
      <c r="BV180" s="68">
        <f t="shared" si="190"/>
        <v>1.5970887715928446</v>
      </c>
    </row>
    <row r="181" spans="2:74" x14ac:dyDescent="0.25">
      <c r="B181" s="72"/>
      <c r="H181" s="16"/>
      <c r="I181" s="16"/>
      <c r="J181" s="16"/>
      <c r="K181" s="16"/>
      <c r="L181" s="16"/>
      <c r="M181" s="16"/>
      <c r="N181" s="16"/>
      <c r="O181" s="67">
        <f t="shared" si="150"/>
        <v>42416</v>
      </c>
      <c r="P181" s="258"/>
      <c r="Q181" s="348"/>
      <c r="R181" s="348"/>
      <c r="S181" s="348"/>
      <c r="T181" s="68">
        <f t="shared" si="160"/>
        <v>1.0237627876511461</v>
      </c>
      <c r="U181" s="68">
        <f t="shared" si="161"/>
        <v>1.2797136138892973</v>
      </c>
      <c r="V181" s="68">
        <f t="shared" si="162"/>
        <v>1.4945137745678481</v>
      </c>
      <c r="W181" s="348"/>
      <c r="X181" s="348"/>
      <c r="Y181" s="68">
        <f t="shared" si="163"/>
        <v>1.544036981089425</v>
      </c>
      <c r="Z181" s="68">
        <f t="shared" si="164"/>
        <v>1.6896200402088599</v>
      </c>
      <c r="AA181" s="68" t="str">
        <f t="shared" si="165"/>
        <v/>
      </c>
      <c r="AB181" s="68">
        <f t="shared" si="166"/>
        <v>2.1346670745928473</v>
      </c>
      <c r="AC181" s="263"/>
      <c r="AD181" s="348"/>
      <c r="AE181" s="68">
        <f t="shared" si="167"/>
        <v>1.2925989074176041</v>
      </c>
      <c r="AF181" s="68">
        <f t="shared" si="168"/>
        <v>1.6576931127393366</v>
      </c>
      <c r="AG181" s="68">
        <f t="shared" si="169"/>
        <v>2.2025893120714115</v>
      </c>
      <c r="AH181" s="263"/>
      <c r="AI181" s="263"/>
      <c r="AJ181" s="68">
        <f t="shared" si="170"/>
        <v>1.4691861862594839</v>
      </c>
      <c r="AK181" s="68">
        <f t="shared" si="171"/>
        <v>1.614379717500003</v>
      </c>
      <c r="AL181" s="263"/>
      <c r="AM181" s="348"/>
      <c r="AN181" s="68">
        <f t="shared" si="172"/>
        <v>1.428726855631854</v>
      </c>
      <c r="AO181" s="68">
        <f t="shared" si="173"/>
        <v>1.5024367709382305</v>
      </c>
      <c r="AP181" s="68">
        <f t="shared" si="174"/>
        <v>1.8342954938227858</v>
      </c>
      <c r="AQ181" s="68">
        <f t="shared" si="175"/>
        <v>1.9261032844881076</v>
      </c>
      <c r="AR181" s="263"/>
      <c r="AS181" s="263"/>
      <c r="AT181" s="348"/>
      <c r="AU181" s="68">
        <f t="shared" si="176"/>
        <v>0.77770160403848765</v>
      </c>
      <c r="AV181" s="68">
        <f t="shared" si="177"/>
        <v>0.8263049856738256</v>
      </c>
      <c r="AW181" s="68">
        <f t="shared" si="178"/>
        <v>0.92332058268894723</v>
      </c>
      <c r="AX181" s="68">
        <f t="shared" si="179"/>
        <v>0.95376936593039163</v>
      </c>
      <c r="AY181" s="68">
        <f t="shared" si="180"/>
        <v>1.2221303756535664</v>
      </c>
      <c r="AZ181" s="68">
        <f t="shared" si="181"/>
        <v>1.2566036134178837</v>
      </c>
      <c r="BA181" s="68"/>
      <c r="BB181" s="263"/>
      <c r="BC181" s="263"/>
      <c r="BD181" s="263"/>
      <c r="BE181" s="348"/>
      <c r="BF181" s="68">
        <f t="shared" si="182"/>
        <v>1.08784126416246</v>
      </c>
      <c r="BG181" s="68">
        <f t="shared" si="183"/>
        <v>1.5259083158643065</v>
      </c>
      <c r="BH181" s="68">
        <f t="shared" si="191"/>
        <v>1.5974770342596494</v>
      </c>
      <c r="BI181" s="263"/>
      <c r="BJ181" s="263"/>
      <c r="BK181" s="348"/>
      <c r="BL181" s="348"/>
      <c r="BM181" s="68">
        <f t="shared" si="184"/>
        <v>1.189730451593209</v>
      </c>
      <c r="BN181" s="68">
        <f t="shared" si="185"/>
        <v>1.4755556966928318</v>
      </c>
      <c r="BO181" s="68">
        <f t="shared" si="186"/>
        <v>1.6323738205642888</v>
      </c>
      <c r="BP181" s="68" t="str">
        <f t="shared" si="187"/>
        <v/>
      </c>
      <c r="BQ181" s="68">
        <f t="shared" si="188"/>
        <v>1.9432195506707513</v>
      </c>
      <c r="BR181" s="263"/>
      <c r="BS181" s="348"/>
      <c r="BT181" s="68" t="str">
        <f t="shared" si="159"/>
        <v/>
      </c>
      <c r="BU181" s="68">
        <f t="shared" si="189"/>
        <v>1.3053097607241795</v>
      </c>
      <c r="BV181" s="68">
        <f t="shared" si="190"/>
        <v>1.6025922865214222</v>
      </c>
    </row>
    <row r="182" spans="2:74" x14ac:dyDescent="0.25">
      <c r="B182" s="72"/>
      <c r="H182" s="16"/>
      <c r="I182" s="16"/>
      <c r="J182" s="16"/>
      <c r="K182" s="16"/>
      <c r="L182" s="16"/>
      <c r="M182" s="16"/>
      <c r="N182" s="16"/>
      <c r="O182" s="67">
        <f t="shared" ref="O182:O211" si="192">A41</f>
        <v>42417</v>
      </c>
      <c r="P182" s="258"/>
      <c r="Q182" s="348"/>
      <c r="R182" s="348"/>
      <c r="S182" s="348"/>
      <c r="T182" s="68">
        <f t="shared" si="160"/>
        <v>1.0574064547858937</v>
      </c>
      <c r="U182" s="68">
        <f t="shared" si="161"/>
        <v>1.282816878285677</v>
      </c>
      <c r="V182" s="68">
        <f t="shared" si="162"/>
        <v>1.5055468343571508</v>
      </c>
      <c r="W182" s="348"/>
      <c r="X182" s="348"/>
      <c r="Y182" s="68">
        <f t="shared" si="163"/>
        <v>1.5206686386649566</v>
      </c>
      <c r="Z182" s="68">
        <f t="shared" si="164"/>
        <v>1.670712760601242</v>
      </c>
      <c r="AA182" s="68" t="str">
        <f t="shared" si="165"/>
        <v/>
      </c>
      <c r="AB182" s="68">
        <f t="shared" si="166"/>
        <v>2.1288850463571403</v>
      </c>
      <c r="AC182" s="263"/>
      <c r="AD182" s="348"/>
      <c r="AE182" s="68">
        <f t="shared" si="167"/>
        <v>1.3484918353846131</v>
      </c>
      <c r="AF182" s="68">
        <f t="shared" si="168"/>
        <v>1.6375454492443309</v>
      </c>
      <c r="AG182" s="68">
        <f t="shared" si="169"/>
        <v>2.1968202889285613</v>
      </c>
      <c r="AH182" s="263"/>
      <c r="AI182" s="263"/>
      <c r="AJ182" s="68">
        <f t="shared" si="170"/>
        <v>1.4825211383227819</v>
      </c>
      <c r="AK182" s="68">
        <f t="shared" si="171"/>
        <v>1.6277839999999877</v>
      </c>
      <c r="AL182" s="263"/>
      <c r="AM182" s="348"/>
      <c r="AN182" s="68">
        <f t="shared" si="172"/>
        <v>1.4113848653845791</v>
      </c>
      <c r="AO182" s="68">
        <f t="shared" si="173"/>
        <v>1.5315952112331677</v>
      </c>
      <c r="AP182" s="68">
        <f t="shared" si="174"/>
        <v>1.8431127954746849</v>
      </c>
      <c r="AQ182" s="68">
        <f t="shared" si="175"/>
        <v>1.9918746336331359</v>
      </c>
      <c r="AR182" s="263"/>
      <c r="AS182" s="263"/>
      <c r="AT182" s="348"/>
      <c r="AU182" s="68">
        <f t="shared" si="176"/>
        <v>0.77720314615384423</v>
      </c>
      <c r="AV182" s="68">
        <f t="shared" si="177"/>
        <v>0.81684431300374039</v>
      </c>
      <c r="AW182" s="68">
        <f t="shared" si="178"/>
        <v>0.91468532098237443</v>
      </c>
      <c r="AX182" s="68">
        <f t="shared" si="179"/>
        <v>0.93948858313288097</v>
      </c>
      <c r="AY182" s="68">
        <f t="shared" si="180"/>
        <v>1.2336970165714312</v>
      </c>
      <c r="AZ182" s="68">
        <f t="shared" si="181"/>
        <v>1.2935814023571854</v>
      </c>
      <c r="BA182" s="68"/>
      <c r="BB182" s="263"/>
      <c r="BC182" s="263"/>
      <c r="BD182" s="263"/>
      <c r="BE182" s="348"/>
      <c r="BF182" s="68">
        <f t="shared" si="182"/>
        <v>1.0973991051448317</v>
      </c>
      <c r="BG182" s="68">
        <f t="shared" si="183"/>
        <v>1.5379386737856908</v>
      </c>
      <c r="BH182" s="68">
        <f t="shared" si="191"/>
        <v>1.6072872419377631</v>
      </c>
      <c r="BI182" s="263"/>
      <c r="BJ182" s="263"/>
      <c r="BK182" s="348"/>
      <c r="BL182" s="348"/>
      <c r="BM182" s="68">
        <f t="shared" si="184"/>
        <v>1.1811159212846158</v>
      </c>
      <c r="BN182" s="68">
        <f t="shared" si="185"/>
        <v>1.5076514443571205</v>
      </c>
      <c r="BO182" s="68">
        <f t="shared" si="186"/>
        <v>1.6741712222856968</v>
      </c>
      <c r="BP182" s="68" t="str">
        <f t="shared" si="187"/>
        <v/>
      </c>
      <c r="BQ182" s="68">
        <f t="shared" si="188"/>
        <v>1.9644193790195223</v>
      </c>
      <c r="BR182" s="263"/>
      <c r="BS182" s="348"/>
      <c r="BT182" s="68" t="str">
        <f t="shared" si="159"/>
        <v/>
      </c>
      <c r="BU182" s="68">
        <f t="shared" si="189"/>
        <v>1.3077673187657379</v>
      </c>
      <c r="BV182" s="68">
        <f t="shared" si="190"/>
        <v>1.6204863849285376</v>
      </c>
    </row>
    <row r="183" spans="2:74" x14ac:dyDescent="0.25">
      <c r="B183" s="72"/>
      <c r="H183" s="16"/>
      <c r="I183" s="16"/>
      <c r="J183" s="16"/>
      <c r="K183" s="16"/>
      <c r="L183" s="16"/>
      <c r="M183" s="16"/>
      <c r="N183" s="16"/>
      <c r="O183" s="67">
        <f t="shared" si="192"/>
        <v>42418</v>
      </c>
      <c r="P183" s="258"/>
      <c r="Q183" s="348"/>
      <c r="R183" s="348"/>
      <c r="S183" s="348"/>
      <c r="T183" s="68">
        <f t="shared" si="160"/>
        <v>1.032628698897974</v>
      </c>
      <c r="U183" s="68">
        <f t="shared" si="161"/>
        <v>1.260724036714286</v>
      </c>
      <c r="V183" s="68">
        <f t="shared" si="162"/>
        <v>1.4659767606428153</v>
      </c>
      <c r="W183" s="348"/>
      <c r="X183" s="348"/>
      <c r="Y183" s="68">
        <f t="shared" si="163"/>
        <v>1.5327559144521534</v>
      </c>
      <c r="Z183" s="68">
        <f t="shared" si="164"/>
        <v>1.6806166311075779</v>
      </c>
      <c r="AA183" s="68" t="str">
        <f t="shared" si="165"/>
        <v/>
      </c>
      <c r="AB183" s="68">
        <f t="shared" si="166"/>
        <v>2.1122717361428385</v>
      </c>
      <c r="AC183" s="263"/>
      <c r="AD183" s="348"/>
      <c r="AE183" s="68">
        <f t="shared" si="167"/>
        <v>1.3634781842472434</v>
      </c>
      <c r="AF183" s="68">
        <f t="shared" si="168"/>
        <v>1.6498501384634916</v>
      </c>
      <c r="AG183" s="68">
        <f t="shared" si="169"/>
        <v>2.1802496485713898</v>
      </c>
      <c r="AH183" s="263"/>
      <c r="AI183" s="263"/>
      <c r="AJ183" s="68">
        <f t="shared" si="170"/>
        <v>1.4589543949367094</v>
      </c>
      <c r="AK183" s="68">
        <f t="shared" si="171"/>
        <v>1.6284131224999943</v>
      </c>
      <c r="AL183" s="263"/>
      <c r="AM183" s="348"/>
      <c r="AN183" s="68">
        <f t="shared" si="172"/>
        <v>1.4299183156043815</v>
      </c>
      <c r="AO183" s="68">
        <f t="shared" si="173"/>
        <v>1.5414494442758273</v>
      </c>
      <c r="AP183" s="68">
        <f t="shared" si="174"/>
        <v>1.8523044703480802</v>
      </c>
      <c r="AQ183" s="68">
        <f t="shared" si="175"/>
        <v>1.9844541134530176</v>
      </c>
      <c r="AR183" s="263"/>
      <c r="AS183" s="263"/>
      <c r="AT183" s="348"/>
      <c r="AU183" s="68">
        <f t="shared" si="176"/>
        <v>0.79011191538464187</v>
      </c>
      <c r="AV183" s="68">
        <f t="shared" si="177"/>
        <v>0.83459090185769114</v>
      </c>
      <c r="AW183" s="68">
        <f t="shared" si="178"/>
        <v>0.92376494549745036</v>
      </c>
      <c r="AX183" s="68">
        <f t="shared" si="179"/>
        <v>0.94564314379745706</v>
      </c>
      <c r="AY183" s="68">
        <f t="shared" si="180"/>
        <v>1.223534790928555</v>
      </c>
      <c r="AZ183" s="68">
        <f t="shared" si="181"/>
        <v>1.2749132676428516</v>
      </c>
      <c r="BA183" s="68"/>
      <c r="BB183" s="263"/>
      <c r="BC183" s="263"/>
      <c r="BD183" s="263"/>
      <c r="BE183" s="348"/>
      <c r="BF183" s="68">
        <f t="shared" si="182"/>
        <v>1.0923228103778437</v>
      </c>
      <c r="BG183" s="68">
        <f t="shared" si="183"/>
        <v>1.5305156612142534</v>
      </c>
      <c r="BH183" s="68">
        <f t="shared" si="191"/>
        <v>1.5871294817817172</v>
      </c>
      <c r="BI183" s="263"/>
      <c r="BJ183" s="263"/>
      <c r="BK183" s="348"/>
      <c r="BL183" s="348"/>
      <c r="BM183" s="68">
        <f t="shared" si="184"/>
        <v>1.2158187766120827</v>
      </c>
      <c r="BN183" s="68">
        <f t="shared" si="185"/>
        <v>1.5027120906428517</v>
      </c>
      <c r="BO183" s="68">
        <f t="shared" si="186"/>
        <v>1.665484642714298</v>
      </c>
      <c r="BP183" s="68" t="str">
        <f t="shared" si="187"/>
        <v/>
      </c>
      <c r="BQ183" s="68">
        <f t="shared" si="188"/>
        <v>1.9435129675222584</v>
      </c>
      <c r="BR183" s="263"/>
      <c r="BS183" s="348"/>
      <c r="BT183" s="68" t="str">
        <f t="shared" si="159"/>
        <v/>
      </c>
      <c r="BU183" s="68">
        <f t="shared" si="189"/>
        <v>1.317593954823649</v>
      </c>
      <c r="BV183" s="68">
        <f t="shared" si="190"/>
        <v>1.6149621775714156</v>
      </c>
    </row>
    <row r="184" spans="2:74" x14ac:dyDescent="0.25">
      <c r="B184" s="72"/>
      <c r="H184" s="16"/>
      <c r="I184" s="16"/>
      <c r="J184" s="16"/>
      <c r="K184" s="16"/>
      <c r="L184" s="16"/>
      <c r="M184" s="16"/>
      <c r="N184" s="16"/>
      <c r="O184" s="67">
        <f t="shared" si="192"/>
        <v>42419</v>
      </c>
      <c r="P184" s="258"/>
      <c r="Q184" s="348"/>
      <c r="R184" s="348"/>
      <c r="S184" s="348"/>
      <c r="T184" s="68">
        <f t="shared" si="160"/>
        <v>1.0337376593451029</v>
      </c>
      <c r="U184" s="68">
        <f t="shared" si="161"/>
        <v>1.2495005049892831</v>
      </c>
      <c r="V184" s="68">
        <f t="shared" si="162"/>
        <v>1.4580490391678689</v>
      </c>
      <c r="W184" s="348"/>
      <c r="X184" s="348"/>
      <c r="Y184" s="68">
        <f t="shared" si="163"/>
        <v>1.5366104594458641</v>
      </c>
      <c r="Z184" s="68">
        <f t="shared" si="164"/>
        <v>1.6763512605063133</v>
      </c>
      <c r="AA184" s="68" t="str">
        <f t="shared" si="165"/>
        <v/>
      </c>
      <c r="AB184" s="68">
        <f t="shared" si="166"/>
        <v>2.097625708492842</v>
      </c>
      <c r="AC184" s="263"/>
      <c r="AD184" s="348"/>
      <c r="AE184" s="68">
        <f t="shared" si="167"/>
        <v>1.3785609730549515</v>
      </c>
      <c r="AF184" s="68">
        <f t="shared" si="168"/>
        <v>1.6488129306297417</v>
      </c>
      <c r="AG184" s="68">
        <f t="shared" si="169"/>
        <v>2.1696828715714362</v>
      </c>
      <c r="AH184" s="263"/>
      <c r="AI184" s="263"/>
      <c r="AJ184" s="68">
        <f t="shared" si="170"/>
        <v>1.4589752266139291</v>
      </c>
      <c r="AK184" s="68">
        <f t="shared" si="171"/>
        <v>1.6160725874999837</v>
      </c>
      <c r="AL184" s="263"/>
      <c r="AM184" s="348"/>
      <c r="AN184" s="68">
        <f t="shared" si="172"/>
        <v>1.4406655079121</v>
      </c>
      <c r="AO184" s="68">
        <f t="shared" si="173"/>
        <v>1.5584755032831996</v>
      </c>
      <c r="AP184" s="68">
        <f t="shared" si="174"/>
        <v>1.8525252898734426</v>
      </c>
      <c r="AQ184" s="68">
        <f t="shared" si="175"/>
        <v>1.9736366933059966</v>
      </c>
      <c r="AR184" s="263"/>
      <c r="AS184" s="263"/>
      <c r="AT184" s="348"/>
      <c r="AU184" s="68">
        <f t="shared" si="176"/>
        <v>0.80072767980769832</v>
      </c>
      <c r="AV184" s="68">
        <f t="shared" si="177"/>
        <v>0.84254938374686583</v>
      </c>
      <c r="AW184" s="68">
        <f t="shared" si="178"/>
        <v>0.92645392418136785</v>
      </c>
      <c r="AX184" s="68">
        <f t="shared" si="179"/>
        <v>0.947754560664547</v>
      </c>
      <c r="AY184" s="68">
        <f t="shared" si="180"/>
        <v>1.2181180298535721</v>
      </c>
      <c r="AZ184" s="68">
        <f t="shared" si="181"/>
        <v>1.2553129552178395</v>
      </c>
      <c r="BA184" s="68"/>
      <c r="BB184" s="263"/>
      <c r="BC184" s="263"/>
      <c r="BD184" s="263"/>
      <c r="BE184" s="348"/>
      <c r="BF184" s="68">
        <f t="shared" si="182"/>
        <v>1.0902295727959843</v>
      </c>
      <c r="BG184" s="68">
        <f t="shared" si="183"/>
        <v>1.5154636241642709</v>
      </c>
      <c r="BH184" s="68">
        <f t="shared" si="191"/>
        <v>1.5763878017306392</v>
      </c>
      <c r="BI184" s="263"/>
      <c r="BJ184" s="263"/>
      <c r="BK184" s="348"/>
      <c r="BL184" s="348"/>
      <c r="BM184" s="68">
        <f t="shared" si="184"/>
        <v>1.2329085239294719</v>
      </c>
      <c r="BN184" s="68">
        <f t="shared" si="185"/>
        <v>1.4941320467928643</v>
      </c>
      <c r="BO184" s="68">
        <f t="shared" si="186"/>
        <v>1.6502935297642951</v>
      </c>
      <c r="BP184" s="68" t="str">
        <f t="shared" si="187"/>
        <v/>
      </c>
      <c r="BQ184" s="68">
        <f t="shared" si="188"/>
        <v>1.9482534568719951</v>
      </c>
      <c r="BR184" s="263"/>
      <c r="BS184" s="348"/>
      <c r="BT184" s="68" t="str">
        <f t="shared" si="159"/>
        <v/>
      </c>
      <c r="BU184" s="68">
        <f t="shared" si="189"/>
        <v>1.315745560195257</v>
      </c>
      <c r="BV184" s="68">
        <f t="shared" si="190"/>
        <v>1.6032385114214178</v>
      </c>
    </row>
    <row r="185" spans="2:74" x14ac:dyDescent="0.25">
      <c r="B185" s="72"/>
      <c r="H185" s="16"/>
      <c r="I185" s="16"/>
      <c r="J185" s="16"/>
      <c r="K185" s="16"/>
      <c r="L185" s="16"/>
      <c r="M185" s="16"/>
      <c r="N185" s="16"/>
      <c r="O185" s="67">
        <f t="shared" si="192"/>
        <v>42422</v>
      </c>
      <c r="P185" s="258"/>
      <c r="Q185" s="348"/>
      <c r="R185" s="348"/>
      <c r="S185" s="348"/>
      <c r="T185" s="68">
        <f t="shared" si="160"/>
        <v>1.0683881754408233</v>
      </c>
      <c r="U185" s="68">
        <f t="shared" si="161"/>
        <v>1.3035417486749852</v>
      </c>
      <c r="V185" s="68">
        <f t="shared" si="162"/>
        <v>1.4555154629249833</v>
      </c>
      <c r="W185" s="348"/>
      <c r="X185" s="348"/>
      <c r="Y185" s="68">
        <f t="shared" si="163"/>
        <v>1.5703448517191494</v>
      </c>
      <c r="Z185" s="68">
        <f t="shared" si="164"/>
        <v>1.7020496612531488</v>
      </c>
      <c r="AA185" s="68" t="str">
        <f t="shared" si="165"/>
        <v/>
      </c>
      <c r="AB185" s="68">
        <f t="shared" si="166"/>
        <v>2.0920789219499847</v>
      </c>
      <c r="AC185" s="263"/>
      <c r="AD185" s="348"/>
      <c r="AE185" s="68">
        <f t="shared" si="167"/>
        <v>1.3858152942307709</v>
      </c>
      <c r="AF185" s="68">
        <f t="shared" si="168"/>
        <v>1.6611358686146249</v>
      </c>
      <c r="AG185" s="68">
        <f t="shared" si="169"/>
        <v>2.1631360934999817</v>
      </c>
      <c r="AH185" s="263"/>
      <c r="AI185" s="263"/>
      <c r="AJ185" s="68">
        <f t="shared" si="170"/>
        <v>1.42887344755697</v>
      </c>
      <c r="AK185" s="68">
        <f t="shared" si="171"/>
        <v>1.631548699999974</v>
      </c>
      <c r="AL185" s="263"/>
      <c r="AM185" s="348"/>
      <c r="AN185" s="68">
        <f t="shared" si="172"/>
        <v>1.4549269167307717</v>
      </c>
      <c r="AO185" s="68">
        <f t="shared" si="173"/>
        <v>1.5782094474323034</v>
      </c>
      <c r="AP185" s="68">
        <f t="shared" si="174"/>
        <v>1.863685647936725</v>
      </c>
      <c r="AQ185" s="68">
        <f t="shared" si="175"/>
        <v>1.9755695780993037</v>
      </c>
      <c r="AR185" s="263"/>
      <c r="AS185" s="263"/>
      <c r="AT185" s="348"/>
      <c r="AU185" s="68">
        <f t="shared" si="176"/>
        <v>0.8156895526923047</v>
      </c>
      <c r="AV185" s="68">
        <f t="shared" si="177"/>
        <v>0.91783069675693607</v>
      </c>
      <c r="AW185" s="68">
        <f t="shared" si="178"/>
        <v>0.94582137930102483</v>
      </c>
      <c r="AX185" s="68">
        <f t="shared" si="179"/>
        <v>0.96860269308229885</v>
      </c>
      <c r="AY185" s="68">
        <f t="shared" si="180"/>
        <v>1.2289402577250046</v>
      </c>
      <c r="AZ185" s="68">
        <f t="shared" si="181"/>
        <v>1.2588026202749738</v>
      </c>
      <c r="BA185" s="68"/>
      <c r="BB185" s="263"/>
      <c r="BC185" s="263"/>
      <c r="BD185" s="263"/>
      <c r="BE185" s="348"/>
      <c r="BF185" s="68">
        <f t="shared" si="182"/>
        <v>1.1167452498488801</v>
      </c>
      <c r="BG185" s="68">
        <f t="shared" si="183"/>
        <v>1.5343240191499685</v>
      </c>
      <c r="BH185" s="68">
        <f t="shared" si="191"/>
        <v>1.5854457374570585</v>
      </c>
      <c r="BI185" s="263"/>
      <c r="BJ185" s="263"/>
      <c r="BK185" s="348"/>
      <c r="BL185" s="348"/>
      <c r="BM185" s="68">
        <f t="shared" si="184"/>
        <v>1.3267120673551487</v>
      </c>
      <c r="BN185" s="68">
        <f t="shared" si="185"/>
        <v>1.5715112425499758</v>
      </c>
      <c r="BO185" s="68">
        <f t="shared" si="186"/>
        <v>1.7389068633500031</v>
      </c>
      <c r="BP185" s="68" t="str">
        <f t="shared" si="187"/>
        <v/>
      </c>
      <c r="BQ185" s="68">
        <f t="shared" si="188"/>
        <v>1.9995581799794606</v>
      </c>
      <c r="BR185" s="263"/>
      <c r="BS185" s="348"/>
      <c r="BT185" s="68" t="str">
        <f t="shared" si="159"/>
        <v/>
      </c>
      <c r="BU185" s="68">
        <f t="shared" si="189"/>
        <v>1.3443399085705212</v>
      </c>
      <c r="BV185" s="68">
        <f t="shared" si="190"/>
        <v>1.6256505249499775</v>
      </c>
    </row>
    <row r="186" spans="2:74" x14ac:dyDescent="0.25">
      <c r="B186" s="72"/>
      <c r="H186" s="16"/>
      <c r="I186" s="16"/>
      <c r="J186" s="16"/>
      <c r="K186" s="16"/>
      <c r="L186" s="16"/>
      <c r="M186" s="16"/>
      <c r="N186" s="16"/>
      <c r="O186" s="67">
        <f t="shared" si="192"/>
        <v>42423</v>
      </c>
      <c r="P186" s="258"/>
      <c r="Q186" s="348"/>
      <c r="R186" s="348"/>
      <c r="S186" s="348"/>
      <c r="T186" s="68">
        <f t="shared" ref="T186:T213" si="193">IF(T112="","",T112-(F112+(G112-F112)/($G$12-$F$12)*($T$12-$F$12)))</f>
        <v>1.0806633792883975</v>
      </c>
      <c r="U186" s="68">
        <f t="shared" ref="U186:U213" si="194">IF(U112="","",U112-(H112+(I112-H112)/($I$12-$H$12)*($U$12-$H$12)))</f>
        <v>1.3195584733750398</v>
      </c>
      <c r="V186" s="68">
        <f t="shared" si="162"/>
        <v>1.5087782946249928</v>
      </c>
      <c r="W186" s="348"/>
      <c r="X186" s="348"/>
      <c r="Y186" s="68">
        <f t="shared" ref="Y186:Y213" si="195">IF(Y112="","",Y112-(F112+(G112-F112)/($G$12-$F$12)*($Y$12-$F$12)))</f>
        <v>1.5687068899748073</v>
      </c>
      <c r="Z186" s="68">
        <f t="shared" ref="Z186:Z213" si="196">IF(Z112="","",Z112-(G112+(H112-G112)/($H$12-$G$12)*($Z$12-$G$12)))</f>
        <v>1.7026415426139341</v>
      </c>
      <c r="AA186" s="68" t="str">
        <f t="shared" ref="AA186:AA213" si="197">IF(AA112="","",AA112-(H112+(I112-H112)/($I$12-$H$12)*($AA$12-$H$12)))</f>
        <v/>
      </c>
      <c r="AB186" s="68">
        <f t="shared" ref="AB186:AB213" si="198">IF(AB112="","",AB112-(H112+(I112-H112)/($I$12-$H$12)*($AB$12-$H$12)))</f>
        <v>2.0887272022499825</v>
      </c>
      <c r="AC186" s="263"/>
      <c r="AD186" s="348"/>
      <c r="AE186" s="68">
        <f t="shared" ref="AE186:AE213" si="199">IF(AE112="","",AE112-(E112+(F112-E112)/($F$12-$E$12)*($AE$12-$E$12)))</f>
        <v>1.3876269514615562</v>
      </c>
      <c r="AF186" s="68">
        <f t="shared" ref="AF186:AF213" si="200">IF(AF112="","",AF112-(F112+(G112-F112)/($G$12-$F$12)*($AF$12-$F$12)))</f>
        <v>1.6625232561650121</v>
      </c>
      <c r="AG186" s="68">
        <f t="shared" ref="AG186:AG213" si="201">IF(AG112="","",AG112-(H112+(I112-H112)/($I$12-$H$12)*($AG$12-$H$12)))</f>
        <v>2.1618243550000082</v>
      </c>
      <c r="AH186" s="263"/>
      <c r="AI186" s="263"/>
      <c r="AJ186" s="68">
        <f t="shared" ref="AJ186:AJ213" si="202">IF(AJ112="","",AJ112-(G112+(H112-G112)/($H$12-$G$12)*($AJ$12-$G$12)))</f>
        <v>1.426299252050669</v>
      </c>
      <c r="AK186" s="68">
        <f t="shared" ref="AK186:AK213" si="203">IF(AK112="","",AK112-(H112+(I112-H112)/($I$12-$H$12)*($AK$12-$H$12)))</f>
        <v>1.6342908774999998</v>
      </c>
      <c r="AL186" s="263"/>
      <c r="AM186" s="348"/>
      <c r="AN186" s="68">
        <f t="shared" ref="AN186:AN213" si="204">IF(AN112="","",AN112-(E112+(F112-E112)/($F$12-$E$12)*($AN$12-$E$12)))</f>
        <v>1.4579972909615235</v>
      </c>
      <c r="AO186" s="68">
        <f t="shared" ref="AO186:AO213" si="205">IF(AO112="","",AO112-(F112+(G112-F112)/($G$12-$F$12)*($AO$12-$F$12)))</f>
        <v>1.579978783187217</v>
      </c>
      <c r="AP186" s="68">
        <f t="shared" ref="AP186:AP213" si="206">IF(AP112="","",AP112-(G112+(H112-G112)/($H$12-$G$12)*($AP$12-$G$12)))</f>
        <v>1.8628818232215516</v>
      </c>
      <c r="AQ186" s="68">
        <f t="shared" ref="AQ186:AQ213" si="207">IF(AQ112="","",AQ112-(H112+(I112-H112)/($I$12-$H$12)*($AQ$12-$H$12)))</f>
        <v>1.9731475699389556</v>
      </c>
      <c r="AR186" s="263"/>
      <c r="AS186" s="263"/>
      <c r="AT186" s="348"/>
      <c r="AU186" s="68">
        <f t="shared" ref="AU186:AU213" si="208">IF(AU112="","",AU112-(E112+(F112-E112)/($F$12-$E$12)*($AU$12-$E$12)))</f>
        <v>0.87188554288462417</v>
      </c>
      <c r="AV186" s="68">
        <f t="shared" ref="AV186:AV213" si="209">IF(AV112="","",AV112-(F112+(G112-F112)/($G$12-$F$12)*($AV$12-$F$12)))</f>
        <v>0.88231720755667364</v>
      </c>
      <c r="AW186" s="68">
        <f t="shared" ref="AW186:AW213" si="210">IF(AW112="","",AW112-(F112+(G112-F112)/($G$12-$F$12)*($AW$12-$F$12)))</f>
        <v>0.95537537223553626</v>
      </c>
      <c r="AX186" s="68">
        <f t="shared" ref="AX186:AX213" si="211">IF(AX112="","",AX112-(G112+(H112-G112)/($H$12-$G$12)*($AX$12-$G$12)))</f>
        <v>0.97627592096204774</v>
      </c>
      <c r="AY186" s="68">
        <f t="shared" ref="AY186:AY213" si="212">IF(AY112="","",AY112-(H112+(I112-H112)/($I$12-$H$12)*($AY$12-$H$12)))</f>
        <v>1.2427997411249936</v>
      </c>
      <c r="AZ186" s="68">
        <f t="shared" ref="AZ186:AZ213" si="213">IF(AZ112="","",AZ112-(H112+(I112-H112)/($I$12-$H$12)*($AZ$12-$H$12)))</f>
        <v>1.2729348313750122</v>
      </c>
      <c r="BA186" s="68"/>
      <c r="BB186" s="263"/>
      <c r="BC186" s="263"/>
      <c r="BD186" s="263"/>
      <c r="BE186" s="348"/>
      <c r="BF186" s="68">
        <f t="shared" ref="BF186:BF213" si="214">IF(BF112="","",BF112-(F112+(G112-F112)/($G$12-$F$12)*($BF$12-$F$12)))</f>
        <v>1.1274778171725597</v>
      </c>
      <c r="BG186" s="68">
        <f t="shared" ref="BG186:BG213" si="215">IF(BG112="","",BG112-(H112+(I112-H112)/($I$12-$H$12)*($BG$12-$H$12)))</f>
        <v>1.542300423250027</v>
      </c>
      <c r="BH186" s="68">
        <f t="shared" si="191"/>
        <v>1.607550708428569</v>
      </c>
      <c r="BI186" s="263"/>
      <c r="BJ186" s="263"/>
      <c r="BK186" s="348"/>
      <c r="BL186" s="348"/>
      <c r="BM186" s="68">
        <f t="shared" ref="BM186:BM213" si="216">IF(BM112="","",BM112-(F112+(G112-F112)/($G$12-$F$12)*($BM$12-$F$12)))</f>
        <v>1.3473756892695468</v>
      </c>
      <c r="BN186" s="68">
        <f t="shared" ref="BN186:BN213" si="217">IF(BN112="","",BN112-(H112+(I112-H112)/($I$12-$H$12)*($BN$12-$H$12)))</f>
        <v>1.6054561127500167</v>
      </c>
      <c r="BO186" s="68">
        <f t="shared" ref="BO186:BO213" si="218">IF(BO112="","",BO112-(H112+(I112-H112)/($I$12-$H$12)*($BO$12-$H$12)))</f>
        <v>1.7581734467499821</v>
      </c>
      <c r="BP186" s="68" t="str">
        <f t="shared" si="187"/>
        <v/>
      </c>
      <c r="BQ186" s="68">
        <f t="shared" ref="BQ186:BQ211" si="219">IF(BQ112="","",BQ112-(I112+(K112-I112)/($K$12-$I$12)*($BQ$12-$I$12)))</f>
        <v>2.0281966667556404</v>
      </c>
      <c r="BR186" s="263"/>
      <c r="BS186" s="348"/>
      <c r="BT186" s="68" t="str">
        <f t="shared" ref="BT186:BT213" si="220">IF(BT112="","",BT112-(H112+(I112-H112)/($I$12-$H$12)*($BT$12-$H$12)))</f>
        <v/>
      </c>
      <c r="BU186" s="68">
        <f t="shared" ref="BU186:BU213" si="221">IF(BU112="","",BU112-(F112+(G112-F112)/($G$12-$F$12)*($BU$12-$F$12)))</f>
        <v>1.3454441289861472</v>
      </c>
      <c r="BV186" s="68">
        <f t="shared" ref="BV186:BV213" si="222">IF(BV112="","",BV112-(H112+(I112-H112)/($I$12-$H$12)*($BV$12-$H$12)))</f>
        <v>1.6259407672500314</v>
      </c>
    </row>
    <row r="187" spans="2:74" x14ac:dyDescent="0.25">
      <c r="B187" s="72"/>
      <c r="H187" s="16"/>
      <c r="I187" s="16"/>
      <c r="J187" s="16"/>
      <c r="K187" s="16"/>
      <c r="L187" s="16"/>
      <c r="M187" s="16"/>
      <c r="N187" s="16"/>
      <c r="O187" s="67">
        <f t="shared" si="192"/>
        <v>42424</v>
      </c>
      <c r="P187" s="258"/>
      <c r="Q187" s="348"/>
      <c r="R187" s="348"/>
      <c r="S187" s="348"/>
      <c r="T187" s="68">
        <f t="shared" si="193"/>
        <v>1.1233908294899635</v>
      </c>
      <c r="U187" s="68">
        <f t="shared" si="194"/>
        <v>1.3366214209714458</v>
      </c>
      <c r="V187" s="68">
        <f t="shared" si="162"/>
        <v>1.5148554496143056</v>
      </c>
      <c r="W187" s="348"/>
      <c r="X187" s="348"/>
      <c r="Y187" s="68">
        <f t="shared" si="195"/>
        <v>1.5805699772607169</v>
      </c>
      <c r="Z187" s="68">
        <f t="shared" si="196"/>
        <v>1.7139237410126804</v>
      </c>
      <c r="AA187" s="68" t="str">
        <f t="shared" si="197"/>
        <v/>
      </c>
      <c r="AB187" s="68">
        <f t="shared" si="198"/>
        <v>2.1017110033143025</v>
      </c>
      <c r="AC187" s="263"/>
      <c r="AD187" s="348"/>
      <c r="AE187" s="68">
        <f t="shared" si="199"/>
        <v>1.4088058213351764</v>
      </c>
      <c r="AF187" s="68">
        <f t="shared" si="200"/>
        <v>1.6735760598173743</v>
      </c>
      <c r="AG187" s="68">
        <f t="shared" si="201"/>
        <v>2.1758265508571477</v>
      </c>
      <c r="AH187" s="263"/>
      <c r="AI187" s="263"/>
      <c r="AJ187" s="68">
        <f t="shared" si="202"/>
        <v>1.4895571982278923</v>
      </c>
      <c r="AK187" s="68">
        <f t="shared" si="203"/>
        <v>1.6247984599999876</v>
      </c>
      <c r="AL187" s="263"/>
      <c r="AM187" s="348"/>
      <c r="AN187" s="68">
        <f t="shared" si="204"/>
        <v>1.4878196762637437</v>
      </c>
      <c r="AO187" s="68">
        <f t="shared" si="205"/>
        <v>1.5966590351421242</v>
      </c>
      <c r="AP187" s="68">
        <f t="shared" si="206"/>
        <v>1.8729840072468642</v>
      </c>
      <c r="AQ187" s="68">
        <f t="shared" si="207"/>
        <v>2.0020672792694234</v>
      </c>
      <c r="AR187" s="263"/>
      <c r="AS187" s="263"/>
      <c r="AT187" s="348"/>
      <c r="AU187" s="68">
        <f t="shared" si="208"/>
        <v>0.91023084807695209</v>
      </c>
      <c r="AV187" s="68">
        <f t="shared" si="209"/>
        <v>0.97152120678842646</v>
      </c>
      <c r="AW187" s="68">
        <f t="shared" si="210"/>
        <v>0.97932746248742619</v>
      </c>
      <c r="AX187" s="68">
        <f t="shared" si="211"/>
        <v>1.0038584838291271</v>
      </c>
      <c r="AY187" s="68">
        <f t="shared" si="212"/>
        <v>1.2562428599428612</v>
      </c>
      <c r="AZ187" s="68">
        <f t="shared" si="213"/>
        <v>1.3104798344143123</v>
      </c>
      <c r="BA187" s="68"/>
      <c r="BB187" s="263"/>
      <c r="BC187" s="263"/>
      <c r="BD187" s="263"/>
      <c r="BE187" s="348"/>
      <c r="BF187" s="68">
        <f t="shared" si="214"/>
        <v>1.1446130918891937</v>
      </c>
      <c r="BG187" s="68">
        <f t="shared" si="215"/>
        <v>1.5517645432714375</v>
      </c>
      <c r="BH187" s="68">
        <f t="shared" si="191"/>
        <v>1.6316818327233626</v>
      </c>
      <c r="BI187" s="263"/>
      <c r="BJ187" s="263"/>
      <c r="BK187" s="348"/>
      <c r="BL187" s="348"/>
      <c r="BM187" s="68">
        <f t="shared" si="216"/>
        <v>1.3724860730604642</v>
      </c>
      <c r="BN187" s="68">
        <f t="shared" si="217"/>
        <v>1.6447432241142952</v>
      </c>
      <c r="BO187" s="68">
        <f t="shared" si="218"/>
        <v>1.7604961813714541</v>
      </c>
      <c r="BP187" s="68" t="str">
        <f t="shared" si="187"/>
        <v/>
      </c>
      <c r="BQ187" s="68">
        <f t="shared" si="219"/>
        <v>2.030083283598596</v>
      </c>
      <c r="BR187" s="263"/>
      <c r="BS187" s="348"/>
      <c r="BT187" s="68" t="str">
        <f t="shared" si="220"/>
        <v/>
      </c>
      <c r="BU187" s="68">
        <f t="shared" si="221"/>
        <v>1.3516183441184189</v>
      </c>
      <c r="BV187" s="68">
        <f t="shared" si="222"/>
        <v>1.6305360319571172</v>
      </c>
    </row>
    <row r="188" spans="2:74" x14ac:dyDescent="0.25">
      <c r="B188" s="72"/>
      <c r="H188" s="16"/>
      <c r="I188" s="16"/>
      <c r="J188" s="16"/>
      <c r="K188" s="16"/>
      <c r="L188" s="16"/>
      <c r="M188" s="16"/>
      <c r="N188" s="16"/>
      <c r="O188" s="67">
        <f t="shared" si="192"/>
        <v>42425</v>
      </c>
      <c r="P188" s="258"/>
      <c r="Q188" s="348"/>
      <c r="R188" s="348"/>
      <c r="S188" s="348"/>
      <c r="T188" s="68">
        <f t="shared" si="193"/>
        <v>1.1372642585138482</v>
      </c>
      <c r="U188" s="68">
        <f t="shared" si="194"/>
        <v>1.3574838512392589</v>
      </c>
      <c r="V188" s="68">
        <f t="shared" si="162"/>
        <v>1.5206313229178403</v>
      </c>
      <c r="W188" s="348"/>
      <c r="X188" s="348"/>
      <c r="Y188" s="68">
        <f t="shared" si="195"/>
        <v>1.5994214022040367</v>
      </c>
      <c r="Z188" s="68">
        <f t="shared" si="196"/>
        <v>1.7354445921582564</v>
      </c>
      <c r="AA188" s="68" t="str">
        <f t="shared" si="197"/>
        <v/>
      </c>
      <c r="AB188" s="68">
        <f t="shared" si="198"/>
        <v>2.1082369959928604</v>
      </c>
      <c r="AC188" s="263"/>
      <c r="AD188" s="348"/>
      <c r="AE188" s="68">
        <f t="shared" si="199"/>
        <v>1.4206252387252976</v>
      </c>
      <c r="AF188" s="68">
        <f t="shared" si="200"/>
        <v>1.693998349313611</v>
      </c>
      <c r="AG188" s="68">
        <f t="shared" si="201"/>
        <v>2.1844286715714283</v>
      </c>
      <c r="AH188" s="263"/>
      <c r="AI188" s="263"/>
      <c r="AJ188" s="68">
        <f t="shared" si="202"/>
        <v>1.5213956813481202</v>
      </c>
      <c r="AK188" s="68">
        <f t="shared" si="203"/>
        <v>1.6438300724999744</v>
      </c>
      <c r="AL188" s="263"/>
      <c r="AM188" s="348"/>
      <c r="AN188" s="68">
        <f t="shared" si="204"/>
        <v>1.4921202004395502</v>
      </c>
      <c r="AO188" s="68">
        <f t="shared" si="205"/>
        <v>1.6098910891951297</v>
      </c>
      <c r="AP188" s="68">
        <f t="shared" si="206"/>
        <v>1.8957132578354439</v>
      </c>
      <c r="AQ188" s="68">
        <f t="shared" si="207"/>
        <v>2.0203940404574645</v>
      </c>
      <c r="AR188" s="263"/>
      <c r="AS188" s="263"/>
      <c r="AT188" s="348"/>
      <c r="AU188" s="68">
        <f t="shared" si="208"/>
        <v>0.92163548846153276</v>
      </c>
      <c r="AV188" s="68">
        <f t="shared" si="209"/>
        <v>0.98596823379092546</v>
      </c>
      <c r="AW188" s="68">
        <f t="shared" si="210"/>
        <v>0.99446584064232546</v>
      </c>
      <c r="AX188" s="68">
        <f t="shared" si="211"/>
        <v>1.0337081046139658</v>
      </c>
      <c r="AY188" s="68">
        <f t="shared" si="212"/>
        <v>1.2675950111035723</v>
      </c>
      <c r="AZ188" s="68">
        <f t="shared" si="213"/>
        <v>1.2863849489678545</v>
      </c>
      <c r="BA188" s="68"/>
      <c r="BB188" s="263"/>
      <c r="BC188" s="263"/>
      <c r="BD188" s="263"/>
      <c r="BE188" s="348"/>
      <c r="BF188" s="68">
        <f t="shared" si="214"/>
        <v>1.1582510736524063</v>
      </c>
      <c r="BG188" s="68">
        <f t="shared" si="215"/>
        <v>1.5649025441642861</v>
      </c>
      <c r="BH188" s="68">
        <f t="shared" si="191"/>
        <v>1.6358834664473121</v>
      </c>
      <c r="BI188" s="263"/>
      <c r="BJ188" s="263"/>
      <c r="BK188" s="348"/>
      <c r="BL188" s="348"/>
      <c r="BM188" s="68">
        <f t="shared" si="216"/>
        <v>1.3902470514169258</v>
      </c>
      <c r="BN188" s="68">
        <f t="shared" si="217"/>
        <v>1.6720320792928343</v>
      </c>
      <c r="BO188" s="68">
        <f t="shared" si="218"/>
        <v>1.7731124122643012</v>
      </c>
      <c r="BP188" s="68" t="str">
        <f t="shared" si="187"/>
        <v/>
      </c>
      <c r="BQ188" s="68">
        <f t="shared" si="219"/>
        <v>2.0392278899161189</v>
      </c>
      <c r="BR188" s="263"/>
      <c r="BS188" s="348"/>
      <c r="BT188" s="68" t="str">
        <f t="shared" si="220"/>
        <v/>
      </c>
      <c r="BU188" s="68">
        <f t="shared" si="221"/>
        <v>1.3785223299622524</v>
      </c>
      <c r="BV188" s="68">
        <f t="shared" si="222"/>
        <v>1.6581265464214323</v>
      </c>
    </row>
    <row r="189" spans="2:74" x14ac:dyDescent="0.25">
      <c r="B189" s="72"/>
      <c r="H189" s="16"/>
      <c r="I189" s="16"/>
      <c r="J189" s="16"/>
      <c r="K189" s="16"/>
      <c r="L189" s="16"/>
      <c r="M189" s="16"/>
      <c r="N189" s="16"/>
      <c r="O189" s="67">
        <f t="shared" si="192"/>
        <v>42426</v>
      </c>
      <c r="P189" s="258"/>
      <c r="Q189" s="348"/>
      <c r="R189" s="348"/>
      <c r="S189" s="348"/>
      <c r="T189" s="68">
        <f t="shared" si="193"/>
        <v>1.132966932695207</v>
      </c>
      <c r="U189" s="68">
        <f t="shared" si="194"/>
        <v>1.3524030525178405</v>
      </c>
      <c r="V189" s="68">
        <f t="shared" si="162"/>
        <v>1.5145231305535609</v>
      </c>
      <c r="W189" s="348"/>
      <c r="X189" s="348"/>
      <c r="Y189" s="68">
        <f t="shared" si="195"/>
        <v>1.598429211511331</v>
      </c>
      <c r="Z189" s="68">
        <f t="shared" si="196"/>
        <v>1.7353677659936544</v>
      </c>
      <c r="AA189" s="68" t="str">
        <f t="shared" si="197"/>
        <v/>
      </c>
      <c r="AB189" s="68">
        <f t="shared" si="198"/>
        <v>2.0996944241785558</v>
      </c>
      <c r="AC189" s="263"/>
      <c r="AD189" s="348"/>
      <c r="AE189" s="68">
        <f t="shared" si="199"/>
        <v>1.4185340283955976</v>
      </c>
      <c r="AF189" s="68">
        <f t="shared" si="200"/>
        <v>1.6938021701007209</v>
      </c>
      <c r="AG189" s="68">
        <f t="shared" si="201"/>
        <v>2.176890603214273</v>
      </c>
      <c r="AH189" s="263"/>
      <c r="AI189" s="263"/>
      <c r="AJ189" s="68">
        <f t="shared" si="202"/>
        <v>1.5223479778860525</v>
      </c>
      <c r="AK189" s="68">
        <f t="shared" si="203"/>
        <v>1.6386544199999964</v>
      </c>
      <c r="AL189" s="263"/>
      <c r="AM189" s="348"/>
      <c r="AN189" s="68">
        <f t="shared" si="204"/>
        <v>1.486719322967037</v>
      </c>
      <c r="AO189" s="68">
        <f t="shared" si="205"/>
        <v>1.6057961054895546</v>
      </c>
      <c r="AP189" s="68">
        <f t="shared" si="206"/>
        <v>1.8956293671265905</v>
      </c>
      <c r="AQ189" s="68">
        <f t="shared" si="207"/>
        <v>2.014027679397064</v>
      </c>
      <c r="AR189" s="263"/>
      <c r="AS189" s="263"/>
      <c r="AT189" s="348"/>
      <c r="AU189" s="68">
        <f t="shared" si="208"/>
        <v>0.91912751461538633</v>
      </c>
      <c r="AV189" s="68">
        <f t="shared" si="209"/>
        <v>0.97789799659947985</v>
      </c>
      <c r="AW189" s="68">
        <f t="shared" si="210"/>
        <v>0.99369067836899339</v>
      </c>
      <c r="AX189" s="68">
        <f t="shared" si="211"/>
        <v>1.0336622653354355</v>
      </c>
      <c r="AY189" s="68">
        <f t="shared" si="212"/>
        <v>1.2607461219106737</v>
      </c>
      <c r="AZ189" s="68">
        <f t="shared" si="213"/>
        <v>1.2800062688035498</v>
      </c>
      <c r="BA189" s="68"/>
      <c r="BB189" s="263"/>
      <c r="BC189" s="263"/>
      <c r="BD189" s="263"/>
      <c r="BE189" s="348"/>
      <c r="BF189" s="68">
        <f t="shared" si="214"/>
        <v>1.1540963396473591</v>
      </c>
      <c r="BG189" s="68">
        <f t="shared" si="215"/>
        <v>1.5564462238928756</v>
      </c>
      <c r="BH189" s="68">
        <f t="shared" si="191"/>
        <v>1.6302702617652698</v>
      </c>
      <c r="BI189" s="263"/>
      <c r="BJ189" s="263"/>
      <c r="BK189" s="348"/>
      <c r="BL189" s="348"/>
      <c r="BM189" s="68">
        <f t="shared" si="216"/>
        <v>1.3913314463287332</v>
      </c>
      <c r="BN189" s="68">
        <f t="shared" si="217"/>
        <v>1.6544975936785598</v>
      </c>
      <c r="BO189" s="68">
        <f t="shared" si="218"/>
        <v>1.7634534228928609</v>
      </c>
      <c r="BP189" s="68" t="str">
        <f t="shared" si="187"/>
        <v/>
      </c>
      <c r="BQ189" s="68">
        <f t="shared" si="219"/>
        <v>2.0309865593429182</v>
      </c>
      <c r="BR189" s="263"/>
      <c r="BS189" s="348"/>
      <c r="BT189" s="68" t="str">
        <f t="shared" si="220"/>
        <v/>
      </c>
      <c r="BU189" s="68">
        <f t="shared" si="221"/>
        <v>1.378162113331256</v>
      </c>
      <c r="BV189" s="68">
        <f t="shared" si="222"/>
        <v>1.6517297859642839</v>
      </c>
    </row>
    <row r="190" spans="2:74" x14ac:dyDescent="0.25">
      <c r="B190" s="72"/>
      <c r="H190" s="16"/>
      <c r="I190" s="16"/>
      <c r="J190" s="16"/>
      <c r="K190" s="16"/>
      <c r="L190" s="16"/>
      <c r="M190" s="16"/>
      <c r="N190" s="16"/>
      <c r="O190" s="67">
        <f t="shared" si="192"/>
        <v>42429</v>
      </c>
      <c r="P190" s="258"/>
      <c r="Q190" s="348"/>
      <c r="R190" s="348"/>
      <c r="S190" s="348"/>
      <c r="T190" s="68">
        <f t="shared" si="193"/>
        <v>1.1469965894521317</v>
      </c>
      <c r="U190" s="68">
        <f t="shared" si="194"/>
        <v>1.3634222845250052</v>
      </c>
      <c r="V190" s="68">
        <f t="shared" si="162"/>
        <v>1.5260456747749886</v>
      </c>
      <c r="W190" s="348"/>
      <c r="X190" s="348"/>
      <c r="Y190" s="68">
        <f t="shared" si="195"/>
        <v>1.6096903201133168</v>
      </c>
      <c r="Z190" s="68">
        <f t="shared" si="196"/>
        <v>1.7448216340505911</v>
      </c>
      <c r="AA190" s="68" t="str">
        <f t="shared" si="197"/>
        <v/>
      </c>
      <c r="AB190" s="68">
        <f t="shared" si="198"/>
        <v>2.1139158648500023</v>
      </c>
      <c r="AC190" s="263"/>
      <c r="AD190" s="348"/>
      <c r="AE190" s="68">
        <f t="shared" si="199"/>
        <v>1.424522221406618</v>
      </c>
      <c r="AF190" s="68">
        <f t="shared" si="200"/>
        <v>1.7032572135075377</v>
      </c>
      <c r="AG190" s="68">
        <f t="shared" si="201"/>
        <v>2.1911151605000097</v>
      </c>
      <c r="AH190" s="263"/>
      <c r="AI190" s="263"/>
      <c r="AJ190" s="68">
        <f t="shared" si="202"/>
        <v>1.5380284254113947</v>
      </c>
      <c r="AK190" s="68">
        <f t="shared" si="203"/>
        <v>1.6496942925000146</v>
      </c>
      <c r="AL190" s="263"/>
      <c r="AM190" s="348"/>
      <c r="AN190" s="68">
        <f t="shared" si="204"/>
        <v>1.4962592280494289</v>
      </c>
      <c r="AO190" s="68">
        <f t="shared" si="205"/>
        <v>1.6120185297825027</v>
      </c>
      <c r="AP190" s="68">
        <f t="shared" si="206"/>
        <v>1.9052780289873161</v>
      </c>
      <c r="AQ190" s="68">
        <f t="shared" si="207"/>
        <v>2.0274793571709964</v>
      </c>
      <c r="AR190" s="263"/>
      <c r="AS190" s="263"/>
      <c r="AT190" s="348"/>
      <c r="AU190" s="68">
        <f t="shared" si="208"/>
        <v>0.92602502307692447</v>
      </c>
      <c r="AV190" s="68">
        <f t="shared" si="209"/>
        <v>1.0059012309949464</v>
      </c>
      <c r="AW190" s="68">
        <f t="shared" si="210"/>
        <v>1.0028818636901833</v>
      </c>
      <c r="AX190" s="68">
        <f t="shared" si="211"/>
        <v>1.0330992578164411</v>
      </c>
      <c r="AY190" s="68">
        <f t="shared" si="212"/>
        <v>1.2889674126750124</v>
      </c>
      <c r="AZ190" s="68">
        <f t="shared" si="213"/>
        <v>1.2952551113250026</v>
      </c>
      <c r="BA190" s="68"/>
      <c r="BB190" s="263"/>
      <c r="BC190" s="263"/>
      <c r="BD190" s="263"/>
      <c r="BE190" s="348"/>
      <c r="BF190" s="68">
        <f t="shared" si="214"/>
        <v>1.1664632764735519</v>
      </c>
      <c r="BG190" s="68">
        <f t="shared" si="215"/>
        <v>1.5716878104500087</v>
      </c>
      <c r="BH190" s="68">
        <f t="shared" si="191"/>
        <v>1.6640346188567601</v>
      </c>
      <c r="BI190" s="263"/>
      <c r="BJ190" s="263"/>
      <c r="BK190" s="348"/>
      <c r="BL190" s="348"/>
      <c r="BM190" s="68">
        <f t="shared" si="216"/>
        <v>1.4098746257871433</v>
      </c>
      <c r="BN190" s="68">
        <f t="shared" si="217"/>
        <v>1.6752886986499873</v>
      </c>
      <c r="BO190" s="68">
        <f t="shared" si="218"/>
        <v>1.7900045845500006</v>
      </c>
      <c r="BP190" s="68" t="str">
        <f t="shared" si="187"/>
        <v/>
      </c>
      <c r="BQ190" s="68">
        <f t="shared" si="219"/>
        <v>2.0387864395533648</v>
      </c>
      <c r="BR190" s="263"/>
      <c r="BS190" s="348"/>
      <c r="BT190" s="68" t="str">
        <f t="shared" si="220"/>
        <v/>
      </c>
      <c r="BU190" s="68">
        <f t="shared" si="221"/>
        <v>1.3861174508123142</v>
      </c>
      <c r="BV190" s="68">
        <f t="shared" si="222"/>
        <v>1.664400923850029</v>
      </c>
    </row>
    <row r="191" spans="2:74" x14ac:dyDescent="0.25">
      <c r="B191" s="72"/>
      <c r="H191" s="16"/>
      <c r="I191" s="16"/>
      <c r="J191" s="16"/>
      <c r="K191" s="16"/>
      <c r="L191" s="16"/>
      <c r="M191" s="16"/>
      <c r="N191" s="16"/>
      <c r="O191" s="67">
        <f t="shared" si="192"/>
        <v>42430</v>
      </c>
      <c r="P191" s="258"/>
      <c r="Q191" s="348"/>
      <c r="R191" s="348"/>
      <c r="S191" s="348"/>
      <c r="T191" s="68">
        <f t="shared" si="193"/>
        <v>1.1539169603022592</v>
      </c>
      <c r="U191" s="68">
        <f t="shared" si="194"/>
        <v>1.4082433725321382</v>
      </c>
      <c r="V191" s="68">
        <f t="shared" si="162"/>
        <v>1.5168309399964137</v>
      </c>
      <c r="W191" s="348"/>
      <c r="X191" s="348"/>
      <c r="Y191" s="68">
        <f t="shared" si="195"/>
        <v>1.6196241671788449</v>
      </c>
      <c r="Z191" s="68">
        <f t="shared" si="196"/>
        <v>1.7536093330063318</v>
      </c>
      <c r="AA191" s="68" t="str">
        <f t="shared" si="197"/>
        <v/>
      </c>
      <c r="AB191" s="68">
        <f t="shared" si="198"/>
        <v>2.136499227021436</v>
      </c>
      <c r="AC191" s="263"/>
      <c r="AD191" s="348"/>
      <c r="AE191" s="68">
        <f t="shared" si="199"/>
        <v>1.4305811967253064</v>
      </c>
      <c r="AF191" s="68">
        <f t="shared" si="200"/>
        <v>1.7144865204785673</v>
      </c>
      <c r="AG191" s="68">
        <f t="shared" si="201"/>
        <v>2.186106347785679</v>
      </c>
      <c r="AH191" s="263"/>
      <c r="AI191" s="263"/>
      <c r="AJ191" s="68">
        <f t="shared" si="202"/>
        <v>1.5246283841139374</v>
      </c>
      <c r="AK191" s="68">
        <f t="shared" si="203"/>
        <v>1.6529915999999867</v>
      </c>
      <c r="AL191" s="263"/>
      <c r="AM191" s="348"/>
      <c r="AN191" s="68">
        <f t="shared" si="204"/>
        <v>1.5000450329395925</v>
      </c>
      <c r="AO191" s="68">
        <f t="shared" si="205"/>
        <v>1.6393196949804274</v>
      </c>
      <c r="AP191" s="68">
        <f t="shared" si="206"/>
        <v>1.9147119348734365</v>
      </c>
      <c r="AQ191" s="68">
        <f t="shared" si="207"/>
        <v>2.0290425574375091</v>
      </c>
      <c r="AR191" s="263"/>
      <c r="AS191" s="263"/>
      <c r="AT191" s="348"/>
      <c r="AU191" s="68">
        <f t="shared" si="208"/>
        <v>0.93902881096154234</v>
      </c>
      <c r="AV191" s="68">
        <f t="shared" si="209"/>
        <v>0.99221715884759876</v>
      </c>
      <c r="AW191" s="68">
        <f t="shared" si="210"/>
        <v>1.0290254528778329</v>
      </c>
      <c r="AX191" s="68">
        <f t="shared" si="211"/>
        <v>1.0919359131645359</v>
      </c>
      <c r="AY191" s="68">
        <f t="shared" si="212"/>
        <v>1.2860892304392859</v>
      </c>
      <c r="AZ191" s="68">
        <f t="shared" si="213"/>
        <v>1.3286864918464101</v>
      </c>
      <c r="BA191" s="68"/>
      <c r="BB191" s="263"/>
      <c r="BC191" s="263"/>
      <c r="BD191" s="263"/>
      <c r="BE191" s="348"/>
      <c r="BF191" s="68">
        <f t="shared" si="214"/>
        <v>1.1752962533249431</v>
      </c>
      <c r="BG191" s="68">
        <f t="shared" si="215"/>
        <v>1.5715605775071637</v>
      </c>
      <c r="BH191" s="68">
        <f t="shared" si="191"/>
        <v>1.6592458568183197</v>
      </c>
      <c r="BI191" s="263"/>
      <c r="BJ191" s="263"/>
      <c r="BK191" s="348"/>
      <c r="BL191" s="348"/>
      <c r="BM191" s="68">
        <f t="shared" si="216"/>
        <v>1.4210952081863844</v>
      </c>
      <c r="BN191" s="68">
        <f t="shared" si="217"/>
        <v>1.6778877996214199</v>
      </c>
      <c r="BO191" s="68">
        <f t="shared" si="218"/>
        <v>1.7914216107071503</v>
      </c>
      <c r="BP191" s="68" t="str">
        <f t="shared" si="187"/>
        <v/>
      </c>
      <c r="BQ191" s="68">
        <f t="shared" si="219"/>
        <v>2.029097545982208</v>
      </c>
      <c r="BR191" s="263"/>
      <c r="BS191" s="348"/>
      <c r="BT191" s="68" t="str">
        <f t="shared" si="220"/>
        <v/>
      </c>
      <c r="BU191" s="68">
        <f t="shared" si="221"/>
        <v>1.3950892289483559</v>
      </c>
      <c r="BV191" s="68">
        <f t="shared" si="222"/>
        <v>1.6662551732357249</v>
      </c>
    </row>
    <row r="192" spans="2:74" x14ac:dyDescent="0.25">
      <c r="B192" s="72"/>
      <c r="H192" s="16"/>
      <c r="I192" s="16"/>
      <c r="J192" s="16"/>
      <c r="K192" s="16"/>
      <c r="L192" s="16"/>
      <c r="M192" s="16"/>
      <c r="N192" s="16"/>
      <c r="O192" s="67">
        <f t="shared" si="192"/>
        <v>42431</v>
      </c>
      <c r="P192" s="258"/>
      <c r="Q192" s="348"/>
      <c r="R192" s="348"/>
      <c r="S192" s="348"/>
      <c r="T192" s="68">
        <f t="shared" si="193"/>
        <v>1.1743404072859032</v>
      </c>
      <c r="U192" s="68">
        <f t="shared" si="194"/>
        <v>1.4341634019749736</v>
      </c>
      <c r="V192" s="68">
        <f t="shared" si="162"/>
        <v>1.5233314992249918</v>
      </c>
      <c r="W192" s="348"/>
      <c r="X192" s="348"/>
      <c r="Y192" s="68">
        <f t="shared" si="195"/>
        <v>1.6560934661650055</v>
      </c>
      <c r="Z192" s="68">
        <f t="shared" si="196"/>
        <v>1.777756464854396</v>
      </c>
      <c r="AA192" s="68" t="str">
        <f t="shared" si="197"/>
        <v/>
      </c>
      <c r="AB192" s="68">
        <f t="shared" si="198"/>
        <v>2.1437346861500091</v>
      </c>
      <c r="AC192" s="263"/>
      <c r="AD192" s="348"/>
      <c r="AE192" s="68">
        <f t="shared" si="199"/>
        <v>1.4490385902912393</v>
      </c>
      <c r="AF192" s="68">
        <f t="shared" si="200"/>
        <v>1.7364486192443147</v>
      </c>
      <c r="AG192" s="68">
        <f t="shared" si="201"/>
        <v>2.1913954169999865</v>
      </c>
      <c r="AH192" s="263"/>
      <c r="AI192" s="263"/>
      <c r="AJ192" s="68">
        <f t="shared" si="202"/>
        <v>1.5467702173797333</v>
      </c>
      <c r="AK192" s="68">
        <f t="shared" si="203"/>
        <v>1.6826095374999905</v>
      </c>
      <c r="AL192" s="263"/>
      <c r="AM192" s="348"/>
      <c r="AN192" s="68">
        <f t="shared" si="204"/>
        <v>1.5033454359340697</v>
      </c>
      <c r="AO192" s="68">
        <f t="shared" si="205"/>
        <v>1.6563177208322726</v>
      </c>
      <c r="AP192" s="68">
        <f t="shared" si="206"/>
        <v>1.9390157299113748</v>
      </c>
      <c r="AQ192" s="68">
        <f t="shared" si="207"/>
        <v>2.0464206060623145</v>
      </c>
      <c r="AR192" s="263"/>
      <c r="AS192" s="263"/>
      <c r="AT192" s="348"/>
      <c r="AU192" s="68">
        <f t="shared" si="208"/>
        <v>0.95443612423074153</v>
      </c>
      <c r="AV192" s="68">
        <f t="shared" si="209"/>
        <v>1.0098384355037577</v>
      </c>
      <c r="AW192" s="68">
        <f t="shared" si="210"/>
        <v>1.0502152559823537</v>
      </c>
      <c r="AX192" s="68">
        <f t="shared" si="211"/>
        <v>1.1140361232151816</v>
      </c>
      <c r="AY192" s="68">
        <f t="shared" si="212"/>
        <v>1.2986631153249921</v>
      </c>
      <c r="AZ192" s="68">
        <f t="shared" si="213"/>
        <v>1.3334037456749814</v>
      </c>
      <c r="BA192" s="68"/>
      <c r="BB192" s="263"/>
      <c r="BC192" s="263"/>
      <c r="BD192" s="263"/>
      <c r="BE192" s="348"/>
      <c r="BF192" s="68">
        <f t="shared" si="214"/>
        <v>1.2197740126448187</v>
      </c>
      <c r="BG192" s="68">
        <f t="shared" si="215"/>
        <v>1.6050042465499628</v>
      </c>
      <c r="BH192" s="68">
        <f t="shared" si="191"/>
        <v>1.6636267407030449</v>
      </c>
      <c r="BI192" s="263"/>
      <c r="BJ192" s="263"/>
      <c r="BK192" s="348"/>
      <c r="BL192" s="348"/>
      <c r="BM192" s="68">
        <f t="shared" si="216"/>
        <v>1.4502672587846179</v>
      </c>
      <c r="BN192" s="68">
        <f t="shared" si="217"/>
        <v>1.6981526603499733</v>
      </c>
      <c r="BO192" s="68">
        <f t="shared" si="218"/>
        <v>1.8078201559499689</v>
      </c>
      <c r="BP192" s="68" t="str">
        <f t="shared" si="187"/>
        <v/>
      </c>
      <c r="BQ192" s="68">
        <f t="shared" si="219"/>
        <v>2.0403974913963103</v>
      </c>
      <c r="BR192" s="263"/>
      <c r="BS192" s="348"/>
      <c r="BT192" s="68" t="str">
        <f t="shared" si="220"/>
        <v/>
      </c>
      <c r="BU192" s="68">
        <f t="shared" si="221"/>
        <v>1.4165027537657466</v>
      </c>
      <c r="BV192" s="68">
        <f t="shared" si="222"/>
        <v>1.6882801771499829</v>
      </c>
    </row>
    <row r="193" spans="2:74" x14ac:dyDescent="0.25">
      <c r="B193" s="72"/>
      <c r="H193" s="16"/>
      <c r="I193" s="16"/>
      <c r="J193" s="16"/>
      <c r="K193" s="16"/>
      <c r="L193" s="16"/>
      <c r="M193" s="16"/>
      <c r="N193" s="16"/>
      <c r="O193" s="67">
        <f t="shared" si="192"/>
        <v>42432</v>
      </c>
      <c r="P193" s="258"/>
      <c r="Q193" s="348"/>
      <c r="R193" s="348"/>
      <c r="S193" s="348"/>
      <c r="T193" s="68">
        <f t="shared" si="193"/>
        <v>1.1511516910012753</v>
      </c>
      <c r="U193" s="68">
        <f t="shared" si="194"/>
        <v>1.4249803776000034</v>
      </c>
      <c r="V193" s="68">
        <f t="shared" si="162"/>
        <v>1.5205189461000073</v>
      </c>
      <c r="W193" s="348"/>
      <c r="X193" s="348"/>
      <c r="Y193" s="68">
        <f t="shared" si="195"/>
        <v>1.6383651156549308</v>
      </c>
      <c r="Z193" s="68">
        <f t="shared" si="196"/>
        <v>1.758003120132928</v>
      </c>
      <c r="AA193" s="68" t="str">
        <f t="shared" si="197"/>
        <v/>
      </c>
      <c r="AB193" s="68">
        <f t="shared" si="198"/>
        <v>2.1301331248999937</v>
      </c>
      <c r="AC193" s="263"/>
      <c r="AD193" s="348"/>
      <c r="AE193" s="68">
        <f t="shared" si="199"/>
        <v>1.4408050753846289</v>
      </c>
      <c r="AF193" s="68">
        <f t="shared" si="200"/>
        <v>1.713586982210344</v>
      </c>
      <c r="AG193" s="68">
        <f t="shared" si="201"/>
        <v>2.1788034720000287</v>
      </c>
      <c r="AH193" s="263"/>
      <c r="AI193" s="263"/>
      <c r="AJ193" s="68">
        <f t="shared" si="202"/>
        <v>1.5289617223924394</v>
      </c>
      <c r="AK193" s="68">
        <f t="shared" si="203"/>
        <v>1.6672239999999894</v>
      </c>
      <c r="AL193" s="263"/>
      <c r="AM193" s="348"/>
      <c r="AN193" s="68">
        <f t="shared" si="204"/>
        <v>1.4924361778846049</v>
      </c>
      <c r="AO193" s="68">
        <f t="shared" si="205"/>
        <v>1.6421448713243798</v>
      </c>
      <c r="AP193" s="68">
        <f t="shared" si="206"/>
        <v>1.9046649783418053</v>
      </c>
      <c r="AQ193" s="68">
        <f t="shared" si="207"/>
        <v>2.0325439944217232</v>
      </c>
      <c r="AR193" s="263"/>
      <c r="AS193" s="263"/>
      <c r="AT193" s="348"/>
      <c r="AU193" s="68">
        <f t="shared" si="208"/>
        <v>0.94399890865383407</v>
      </c>
      <c r="AV193" s="68">
        <f t="shared" si="209"/>
        <v>0.99275835602647389</v>
      </c>
      <c r="AW193" s="68">
        <f t="shared" si="210"/>
        <v>1.0324459043765777</v>
      </c>
      <c r="AX193" s="68">
        <f t="shared" si="211"/>
        <v>1.0952487019557018</v>
      </c>
      <c r="AY193" s="68">
        <f t="shared" si="212"/>
        <v>1.2850995396999827</v>
      </c>
      <c r="AZ193" s="68">
        <f t="shared" si="213"/>
        <v>1.3199315487999979</v>
      </c>
      <c r="BA193" s="68"/>
      <c r="BB193" s="263"/>
      <c r="BC193" s="263"/>
      <c r="BD193" s="263"/>
      <c r="BE193" s="348"/>
      <c r="BF193" s="68">
        <f t="shared" si="214"/>
        <v>1.2001330210138867</v>
      </c>
      <c r="BG193" s="68">
        <f t="shared" si="215"/>
        <v>1.5848609153000246</v>
      </c>
      <c r="BH193" s="68">
        <f t="shared" si="191"/>
        <v>1.6487862233063431</v>
      </c>
      <c r="BI193" s="263"/>
      <c r="BJ193" s="263"/>
      <c r="BK193" s="348"/>
      <c r="BL193" s="348"/>
      <c r="BM193" s="68">
        <f t="shared" si="216"/>
        <v>1.4334161639924705</v>
      </c>
      <c r="BN193" s="68">
        <f t="shared" si="217"/>
        <v>1.6987637641000357</v>
      </c>
      <c r="BO193" s="68">
        <f t="shared" si="218"/>
        <v>1.8069388497000181</v>
      </c>
      <c r="BP193" s="68" t="str">
        <f t="shared" si="187"/>
        <v/>
      </c>
      <c r="BQ193" s="68">
        <f t="shared" si="219"/>
        <v>2.0310173315965168</v>
      </c>
      <c r="BR193" s="263"/>
      <c r="BS193" s="348"/>
      <c r="BT193" s="68" t="str">
        <f t="shared" si="220"/>
        <v/>
      </c>
      <c r="BU193" s="68">
        <f t="shared" si="221"/>
        <v>1.3974262363602468</v>
      </c>
      <c r="BV193" s="68">
        <f t="shared" si="222"/>
        <v>1.674528780900018</v>
      </c>
    </row>
    <row r="194" spans="2:74" x14ac:dyDescent="0.25">
      <c r="B194" s="72"/>
      <c r="H194" s="16"/>
      <c r="I194" s="16"/>
      <c r="J194" s="16"/>
      <c r="K194" s="16"/>
      <c r="L194" s="16"/>
      <c r="M194" s="16"/>
      <c r="N194" s="16"/>
      <c r="O194" s="67">
        <f t="shared" si="192"/>
        <v>42433</v>
      </c>
      <c r="P194" s="258"/>
      <c r="Q194" s="348"/>
      <c r="R194" s="348"/>
      <c r="S194" s="348"/>
      <c r="T194" s="68">
        <f t="shared" si="193"/>
        <v>1.1666895411838452</v>
      </c>
      <c r="U194" s="68">
        <f t="shared" si="194"/>
        <v>1.3972959888178771</v>
      </c>
      <c r="V194" s="68">
        <f t="shared" si="162"/>
        <v>1.5231516473535471</v>
      </c>
      <c r="W194" s="348"/>
      <c r="X194" s="348"/>
      <c r="Y194" s="68">
        <f t="shared" si="195"/>
        <v>1.6516407106171163</v>
      </c>
      <c r="Z194" s="68">
        <f t="shared" si="196"/>
        <v>1.7749547249556796</v>
      </c>
      <c r="AA194" s="68" t="str">
        <f t="shared" si="197"/>
        <v/>
      </c>
      <c r="AB194" s="68">
        <f t="shared" si="198"/>
        <v>2.1309259778785647</v>
      </c>
      <c r="AC194" s="263"/>
      <c r="AD194" s="348"/>
      <c r="AE194" s="68">
        <f t="shared" si="199"/>
        <v>1.4460566896318516</v>
      </c>
      <c r="AF194" s="68">
        <f t="shared" si="200"/>
        <v>1.7310106277078052</v>
      </c>
      <c r="AG194" s="68">
        <f t="shared" si="201"/>
        <v>2.1796324267142859</v>
      </c>
      <c r="AH194" s="263"/>
      <c r="AI194" s="263"/>
      <c r="AJ194" s="68">
        <f t="shared" si="202"/>
        <v>1.5471598567025091</v>
      </c>
      <c r="AK194" s="68">
        <f t="shared" si="203"/>
        <v>1.6785097875000377</v>
      </c>
      <c r="AL194" s="263"/>
      <c r="AM194" s="348"/>
      <c r="AN194" s="68">
        <f t="shared" si="204"/>
        <v>1.4992145784889845</v>
      </c>
      <c r="AO194" s="68">
        <f t="shared" si="205"/>
        <v>1.6493592654525169</v>
      </c>
      <c r="AP194" s="68">
        <f t="shared" si="206"/>
        <v>1.919117246386064</v>
      </c>
      <c r="AQ194" s="68">
        <f t="shared" si="207"/>
        <v>2.0411426741939565</v>
      </c>
      <c r="AR194" s="263"/>
      <c r="AS194" s="263"/>
      <c r="AT194" s="348"/>
      <c r="AU194" s="68">
        <f t="shared" si="208"/>
        <v>0.94904833903843322</v>
      </c>
      <c r="AV194" s="68">
        <f t="shared" si="209"/>
        <v>1.0042664223614235</v>
      </c>
      <c r="AW194" s="68">
        <f t="shared" si="210"/>
        <v>1.0439734464798178</v>
      </c>
      <c r="AX194" s="68">
        <f t="shared" si="211"/>
        <v>1.1124113743480755</v>
      </c>
      <c r="AY194" s="68">
        <f t="shared" si="212"/>
        <v>1.2887923730107143</v>
      </c>
      <c r="AZ194" s="68">
        <f t="shared" si="213"/>
        <v>1.3205416607035847</v>
      </c>
      <c r="BA194" s="68"/>
      <c r="BB194" s="263"/>
      <c r="BC194" s="263"/>
      <c r="BD194" s="263"/>
      <c r="BE194" s="348"/>
      <c r="BF194" s="68">
        <f t="shared" si="214"/>
        <v>1.2151935605226458</v>
      </c>
      <c r="BG194" s="68">
        <f t="shared" si="215"/>
        <v>1.5942055477928636</v>
      </c>
      <c r="BH194" s="68">
        <f t="shared" si="191"/>
        <v>1.65383214772659</v>
      </c>
      <c r="BI194" s="263"/>
      <c r="BJ194" s="263"/>
      <c r="BK194" s="348"/>
      <c r="BL194" s="348"/>
      <c r="BM194" s="68">
        <f t="shared" si="216"/>
        <v>1.4492051903967038</v>
      </c>
      <c r="BN194" s="68">
        <f t="shared" si="217"/>
        <v>1.7289836119785877</v>
      </c>
      <c r="BO194" s="68">
        <f t="shared" si="218"/>
        <v>1.811642448992846</v>
      </c>
      <c r="BP194" s="68" t="str">
        <f t="shared" si="187"/>
        <v/>
      </c>
      <c r="BQ194" s="68">
        <f t="shared" si="219"/>
        <v>2.0432037302618156</v>
      </c>
      <c r="BR194" s="263"/>
      <c r="BS194" s="348"/>
      <c r="BT194" s="68" t="str">
        <f t="shared" si="220"/>
        <v/>
      </c>
      <c r="BU194" s="68">
        <f t="shared" si="221"/>
        <v>1.4117527635893907</v>
      </c>
      <c r="BV194" s="68">
        <f t="shared" si="222"/>
        <v>1.6825347126642907</v>
      </c>
    </row>
    <row r="195" spans="2:74" x14ac:dyDescent="0.25">
      <c r="B195" s="72"/>
      <c r="H195" s="16"/>
      <c r="I195" s="16"/>
      <c r="J195" s="16"/>
      <c r="K195" s="16"/>
      <c r="L195" s="16"/>
      <c r="M195" s="16"/>
      <c r="N195" s="16"/>
      <c r="O195" s="67">
        <f t="shared" si="192"/>
        <v>42436</v>
      </c>
      <c r="P195" s="258"/>
      <c r="Q195" s="348"/>
      <c r="R195" s="348"/>
      <c r="S195" s="348"/>
      <c r="T195" s="68">
        <f t="shared" si="193"/>
        <v>1.1609670310390463</v>
      </c>
      <c r="U195" s="68">
        <f t="shared" si="194"/>
        <v>1.3841047527750319</v>
      </c>
      <c r="V195" s="68">
        <f t="shared" si="162"/>
        <v>1.5140309505249814</v>
      </c>
      <c r="W195" s="348"/>
      <c r="X195" s="348"/>
      <c r="Y195" s="68">
        <f t="shared" si="195"/>
        <v>1.5882498553022879</v>
      </c>
      <c r="Z195" s="68">
        <f t="shared" si="196"/>
        <v>1.6442031395822694</v>
      </c>
      <c r="AA195" s="68" t="str">
        <f t="shared" si="197"/>
        <v/>
      </c>
      <c r="AB195" s="68">
        <f t="shared" si="198"/>
        <v>2.1406135803500073</v>
      </c>
      <c r="AC195" s="263"/>
      <c r="AD195" s="348"/>
      <c r="AE195" s="68">
        <f t="shared" si="199"/>
        <v>1.4045517432966994</v>
      </c>
      <c r="AF195" s="68">
        <f t="shared" si="200"/>
        <v>1.5829072660201744</v>
      </c>
      <c r="AG195" s="68">
        <f t="shared" si="201"/>
        <v>2.0869309255000061</v>
      </c>
      <c r="AH195" s="263"/>
      <c r="AI195" s="263"/>
      <c r="AJ195" s="68">
        <f t="shared" si="202"/>
        <v>1.4836845974810147</v>
      </c>
      <c r="AK195" s="68">
        <f t="shared" si="203"/>
        <v>1.6837794000000184</v>
      </c>
      <c r="AL195" s="263"/>
      <c r="AM195" s="348"/>
      <c r="AN195" s="68">
        <f t="shared" si="204"/>
        <v>1.4676397347252723</v>
      </c>
      <c r="AO195" s="68">
        <f t="shared" si="205"/>
        <v>1.6480709831260918</v>
      </c>
      <c r="AP195" s="68">
        <f t="shared" si="206"/>
        <v>1.907514559854425</v>
      </c>
      <c r="AQ195" s="68">
        <f t="shared" si="207"/>
        <v>2.032233688716687</v>
      </c>
      <c r="AR195" s="263"/>
      <c r="AS195" s="263"/>
      <c r="AT195" s="348"/>
      <c r="AU195" s="68">
        <f t="shared" si="208"/>
        <v>0.94139573846151547</v>
      </c>
      <c r="AV195" s="68">
        <f t="shared" si="209"/>
        <v>0.97919414431989704</v>
      </c>
      <c r="AW195" s="68">
        <f t="shared" si="210"/>
        <v>1.0263518081738194</v>
      </c>
      <c r="AX195" s="68">
        <f t="shared" si="211"/>
        <v>1.0866574856392184</v>
      </c>
      <c r="AY195" s="68">
        <f t="shared" si="212"/>
        <v>1.2814408454250361</v>
      </c>
      <c r="AZ195" s="68">
        <f t="shared" si="213"/>
        <v>1.31271626107501</v>
      </c>
      <c r="BA195" s="68"/>
      <c r="BB195" s="263"/>
      <c r="BC195" s="263"/>
      <c r="BD195" s="263"/>
      <c r="BE195" s="348"/>
      <c r="BF195" s="68">
        <f t="shared" si="214"/>
        <v>1.209975003929491</v>
      </c>
      <c r="BG195" s="68">
        <f t="shared" si="215"/>
        <v>1.5894808239500051</v>
      </c>
      <c r="BH195" s="68">
        <f t="shared" si="191"/>
        <v>1.639009085151764</v>
      </c>
      <c r="BI195" s="263"/>
      <c r="BJ195" s="263"/>
      <c r="BK195" s="348"/>
      <c r="BL195" s="348"/>
      <c r="BM195" s="68">
        <f t="shared" si="216"/>
        <v>1.4305207837657377</v>
      </c>
      <c r="BN195" s="68">
        <f t="shared" si="217"/>
        <v>1.7261957381500066</v>
      </c>
      <c r="BO195" s="68">
        <f t="shared" si="218"/>
        <v>1.7968790785499813</v>
      </c>
      <c r="BP195" s="68" t="str">
        <f t="shared" si="187"/>
        <v/>
      </c>
      <c r="BQ195" s="68">
        <f t="shared" si="219"/>
        <v>2.0018262910883089</v>
      </c>
      <c r="BR195" s="263"/>
      <c r="BS195" s="348"/>
      <c r="BT195" s="68" t="str">
        <f t="shared" si="220"/>
        <v/>
      </c>
      <c r="BU195" s="68">
        <f t="shared" si="221"/>
        <v>1.4183500046662401</v>
      </c>
      <c r="BV195" s="68">
        <f t="shared" si="222"/>
        <v>1.7360035318499958</v>
      </c>
    </row>
    <row r="196" spans="2:74" x14ac:dyDescent="0.25">
      <c r="B196" s="72"/>
      <c r="H196" s="16"/>
      <c r="I196" s="16"/>
      <c r="J196" s="16"/>
      <c r="K196" s="16"/>
      <c r="L196" s="16"/>
      <c r="M196" s="16"/>
      <c r="N196" s="16"/>
      <c r="O196" s="67">
        <f t="shared" si="192"/>
        <v>42437</v>
      </c>
      <c r="P196" s="258"/>
      <c r="Q196" s="348"/>
      <c r="R196" s="348"/>
      <c r="S196" s="348"/>
      <c r="T196" s="68">
        <f t="shared" si="193"/>
        <v>1.1654527668261805</v>
      </c>
      <c r="U196" s="68">
        <f t="shared" si="194"/>
        <v>1.3838754996000344</v>
      </c>
      <c r="V196" s="68">
        <f t="shared" si="162"/>
        <v>1.5140361381000198</v>
      </c>
      <c r="W196" s="348"/>
      <c r="X196" s="348"/>
      <c r="Y196" s="68">
        <f t="shared" si="195"/>
        <v>1.6068086221221618</v>
      </c>
      <c r="Z196" s="68">
        <f t="shared" si="196"/>
        <v>1.6535104635189919</v>
      </c>
      <c r="AA196" s="68" t="str">
        <f t="shared" si="197"/>
        <v/>
      </c>
      <c r="AB196" s="68">
        <f t="shared" si="198"/>
        <v>2.1355034203999814</v>
      </c>
      <c r="AC196" s="263"/>
      <c r="AD196" s="348"/>
      <c r="AE196" s="68">
        <f t="shared" si="199"/>
        <v>1.4162935702582287</v>
      </c>
      <c r="AF196" s="68">
        <f t="shared" si="200"/>
        <v>1.5956107224748179</v>
      </c>
      <c r="AG196" s="68">
        <f t="shared" si="201"/>
        <v>2.0940998444999925</v>
      </c>
      <c r="AH196" s="263"/>
      <c r="AI196" s="263"/>
      <c r="AJ196" s="68">
        <f t="shared" si="202"/>
        <v>1.4868157233417869</v>
      </c>
      <c r="AK196" s="68">
        <f t="shared" si="203"/>
        <v>1.6986508725000293</v>
      </c>
      <c r="AL196" s="263"/>
      <c r="AM196" s="348"/>
      <c r="AN196" s="68">
        <f t="shared" si="204"/>
        <v>1.482047833186785</v>
      </c>
      <c r="AO196" s="68">
        <f t="shared" si="205"/>
        <v>1.6535153564725023</v>
      </c>
      <c r="AP196" s="68">
        <f t="shared" si="206"/>
        <v>1.9165611356202512</v>
      </c>
      <c r="AQ196" s="68">
        <f t="shared" si="207"/>
        <v>2.0360585308028938</v>
      </c>
      <c r="AR196" s="263"/>
      <c r="AS196" s="263"/>
      <c r="AT196" s="348"/>
      <c r="AU196" s="68">
        <f t="shared" si="208"/>
        <v>0.94867927884613268</v>
      </c>
      <c r="AV196" s="68">
        <f t="shared" si="209"/>
        <v>0.99058556335009795</v>
      </c>
      <c r="AW196" s="68">
        <f t="shared" si="210"/>
        <v>1.0338386735327552</v>
      </c>
      <c r="AX196" s="68">
        <f t="shared" si="211"/>
        <v>1.10106399999369</v>
      </c>
      <c r="AY196" s="68">
        <f t="shared" si="212"/>
        <v>1.2801753836999947</v>
      </c>
      <c r="AZ196" s="68">
        <f t="shared" si="213"/>
        <v>1.3109953773000087</v>
      </c>
      <c r="BA196" s="68"/>
      <c r="BB196" s="263"/>
      <c r="BC196" s="263"/>
      <c r="BD196" s="263"/>
      <c r="BE196" s="348"/>
      <c r="BF196" s="68">
        <f t="shared" si="214"/>
        <v>1.2092362075881709</v>
      </c>
      <c r="BG196" s="68">
        <f t="shared" si="215"/>
        <v>1.583063061299999</v>
      </c>
      <c r="BH196" s="68">
        <f t="shared" si="191"/>
        <v>1.6375062032423386</v>
      </c>
      <c r="BI196" s="263"/>
      <c r="BJ196" s="263"/>
      <c r="BK196" s="348"/>
      <c r="BL196" s="348"/>
      <c r="BM196" s="68">
        <f t="shared" si="216"/>
        <v>1.4494018515428535</v>
      </c>
      <c r="BN196" s="68">
        <f t="shared" si="217"/>
        <v>1.7436851061000311</v>
      </c>
      <c r="BO196" s="68">
        <f t="shared" si="218"/>
        <v>1.7972660837000394</v>
      </c>
      <c r="BP196" s="68" t="str">
        <f t="shared" si="187"/>
        <v/>
      </c>
      <c r="BQ196" s="68">
        <f t="shared" si="219"/>
        <v>1.992819251998633</v>
      </c>
      <c r="BR196" s="263"/>
      <c r="BS196" s="348"/>
      <c r="BT196" s="68">
        <f t="shared" si="220"/>
        <v>1.8790355981000015</v>
      </c>
      <c r="BU196" s="68">
        <f t="shared" si="221"/>
        <v>1.4237797922921853</v>
      </c>
      <c r="BV196" s="68">
        <f t="shared" si="222"/>
        <v>1.7400535589000157</v>
      </c>
    </row>
    <row r="197" spans="2:74" x14ac:dyDescent="0.25">
      <c r="B197" s="72"/>
      <c r="H197" s="16"/>
      <c r="I197" s="16"/>
      <c r="J197" s="16"/>
      <c r="K197" s="16"/>
      <c r="L197" s="16"/>
      <c r="M197" s="16"/>
      <c r="N197" s="16"/>
      <c r="O197" s="67">
        <f t="shared" si="192"/>
        <v>42438</v>
      </c>
      <c r="P197" s="258"/>
      <c r="Q197" s="348"/>
      <c r="R197" s="348"/>
      <c r="S197" s="348"/>
      <c r="T197" s="68">
        <f t="shared" si="193"/>
        <v>1.1561425107619789</v>
      </c>
      <c r="U197" s="68">
        <f t="shared" si="194"/>
        <v>1.3956860877678787</v>
      </c>
      <c r="V197" s="68">
        <f t="shared" si="162"/>
        <v>1.5055847108035807</v>
      </c>
      <c r="W197" s="348"/>
      <c r="X197" s="348"/>
      <c r="Y197" s="68">
        <f t="shared" si="195"/>
        <v>1.5998018587217007</v>
      </c>
      <c r="Z197" s="68">
        <f t="shared" si="196"/>
        <v>1.6888787906012968</v>
      </c>
      <c r="AA197" s="68" t="str">
        <f t="shared" si="197"/>
        <v/>
      </c>
      <c r="AB197" s="68">
        <f t="shared" si="198"/>
        <v>2.0807879076785629</v>
      </c>
      <c r="AC197" s="263"/>
      <c r="AD197" s="348"/>
      <c r="AE197" s="68">
        <f t="shared" si="199"/>
        <v>1.4261915888736452</v>
      </c>
      <c r="AF197" s="68">
        <f t="shared" si="200"/>
        <v>1.5828372297481135</v>
      </c>
      <c r="AG197" s="68">
        <f t="shared" si="201"/>
        <v>2.0374540682143087</v>
      </c>
      <c r="AH197" s="263"/>
      <c r="AI197" s="263"/>
      <c r="AJ197" s="68">
        <f t="shared" si="202"/>
        <v>1.470178905822817</v>
      </c>
      <c r="AK197" s="68">
        <f t="shared" si="203"/>
        <v>1.6853241825000032</v>
      </c>
      <c r="AL197" s="263"/>
      <c r="AM197" s="348"/>
      <c r="AN197" s="68">
        <f t="shared" si="204"/>
        <v>1.4841439278022244</v>
      </c>
      <c r="AO197" s="68">
        <f t="shared" si="205"/>
        <v>1.6577084098476518</v>
      </c>
      <c r="AP197" s="68">
        <f t="shared" si="206"/>
        <v>1.8831411279746773</v>
      </c>
      <c r="AQ197" s="68">
        <f t="shared" si="207"/>
        <v>1.9594590081660557</v>
      </c>
      <c r="AR197" s="263"/>
      <c r="AS197" s="263"/>
      <c r="AT197" s="348"/>
      <c r="AU197" s="68">
        <f t="shared" si="208"/>
        <v>0.98543099769230835</v>
      </c>
      <c r="AV197" s="68">
        <f t="shared" si="209"/>
        <v>1.0223945760012616</v>
      </c>
      <c r="AW197" s="68">
        <f t="shared" si="210"/>
        <v>1.0547436928274694</v>
      </c>
      <c r="AX197" s="68">
        <f t="shared" si="211"/>
        <v>1.0979037406329324</v>
      </c>
      <c r="AY197" s="68">
        <f t="shared" si="212"/>
        <v>1.261093221160754</v>
      </c>
      <c r="AZ197" s="68">
        <f t="shared" si="213"/>
        <v>1.3228555720535549</v>
      </c>
      <c r="BA197" s="68"/>
      <c r="BB197" s="263"/>
      <c r="BC197" s="263"/>
      <c r="BD197" s="263"/>
      <c r="BE197" s="348"/>
      <c r="BF197" s="68">
        <f t="shared" si="214"/>
        <v>1.1990526333816294</v>
      </c>
      <c r="BG197" s="68">
        <f t="shared" si="215"/>
        <v>1.5617367433928955</v>
      </c>
      <c r="BH197" s="68">
        <f t="shared" si="191"/>
        <v>1.6216502445954974</v>
      </c>
      <c r="BI197" s="263"/>
      <c r="BJ197" s="263"/>
      <c r="BK197" s="348"/>
      <c r="BL197" s="348"/>
      <c r="BM197" s="68">
        <f t="shared" si="216"/>
        <v>1.4365370729282283</v>
      </c>
      <c r="BN197" s="68">
        <f t="shared" si="217"/>
        <v>1.726756760178572</v>
      </c>
      <c r="BO197" s="68">
        <f t="shared" si="218"/>
        <v>1.776971115892878</v>
      </c>
      <c r="BP197" s="68" t="str">
        <f t="shared" si="187"/>
        <v/>
      </c>
      <c r="BQ197" s="68">
        <f t="shared" si="219"/>
        <v>1.9611629321954194</v>
      </c>
      <c r="BR197" s="263"/>
      <c r="BS197" s="348"/>
      <c r="BT197" s="68">
        <f t="shared" si="220"/>
        <v>1.8774006860714176</v>
      </c>
      <c r="BU197" s="68">
        <f t="shared" si="221"/>
        <v>1.4138736129219294</v>
      </c>
      <c r="BV197" s="68">
        <f t="shared" si="222"/>
        <v>1.7237991844642866</v>
      </c>
    </row>
    <row r="198" spans="2:74" x14ac:dyDescent="0.25">
      <c r="B198" s="72"/>
      <c r="H198" s="16"/>
      <c r="I198" s="16"/>
      <c r="J198" s="16"/>
      <c r="K198" s="16"/>
      <c r="L198" s="16"/>
      <c r="M198" s="16"/>
      <c r="N198" s="16"/>
      <c r="O198" s="67">
        <f t="shared" si="192"/>
        <v>42439</v>
      </c>
      <c r="P198" s="258"/>
      <c r="Q198" s="348"/>
      <c r="R198" s="348"/>
      <c r="S198" s="348"/>
      <c r="T198" s="68">
        <f t="shared" si="193"/>
        <v>1.1446073235327603</v>
      </c>
      <c r="U198" s="68">
        <f t="shared" si="194"/>
        <v>1.3645951794999767</v>
      </c>
      <c r="V198" s="68">
        <f t="shared" si="162"/>
        <v>1.4849511744999804</v>
      </c>
      <c r="W198" s="348"/>
      <c r="X198" s="348"/>
      <c r="Y198" s="68">
        <f t="shared" si="195"/>
        <v>1.5986366045277136</v>
      </c>
      <c r="Z198" s="68">
        <f t="shared" si="196"/>
        <v>1.6895133038417476</v>
      </c>
      <c r="AA198" s="68" t="str">
        <f t="shared" si="197"/>
        <v/>
      </c>
      <c r="AB198" s="68">
        <f t="shared" si="198"/>
        <v>2.0647716654999795</v>
      </c>
      <c r="AC198" s="263"/>
      <c r="AD198" s="348"/>
      <c r="AE198" s="68">
        <f t="shared" si="199"/>
        <v>1.4180252693516495</v>
      </c>
      <c r="AF198" s="68">
        <f t="shared" si="200"/>
        <v>1.6411199524684958</v>
      </c>
      <c r="AG198" s="68">
        <f t="shared" si="201"/>
        <v>2.0193489400000026</v>
      </c>
      <c r="AH198" s="263"/>
      <c r="AI198" s="263"/>
      <c r="AJ198" s="68">
        <f t="shared" si="202"/>
        <v>1.4710899766518666</v>
      </c>
      <c r="AK198" s="68">
        <f t="shared" si="203"/>
        <v>1.6529303125000006</v>
      </c>
      <c r="AL198" s="263"/>
      <c r="AM198" s="348"/>
      <c r="AN198" s="68">
        <f t="shared" si="204"/>
        <v>1.4710198426373817</v>
      </c>
      <c r="AO198" s="68">
        <f t="shared" si="205"/>
        <v>1.64192594827575</v>
      </c>
      <c r="AP198" s="68">
        <f t="shared" si="206"/>
        <v>1.8856556676645435</v>
      </c>
      <c r="AQ198" s="68">
        <f t="shared" si="207"/>
        <v>1.9289596884881903</v>
      </c>
      <c r="AR198" s="263"/>
      <c r="AS198" s="263"/>
      <c r="AT198" s="348"/>
      <c r="AU198" s="68">
        <f t="shared" si="208"/>
        <v>0.97460132826922763</v>
      </c>
      <c r="AV198" s="68">
        <f t="shared" si="209"/>
        <v>1.0198382466876539</v>
      </c>
      <c r="AW198" s="68">
        <f t="shared" si="210"/>
        <v>1.0459409437909075</v>
      </c>
      <c r="AX198" s="68">
        <f t="shared" si="211"/>
        <v>1.0989315293860571</v>
      </c>
      <c r="AY198" s="68">
        <f t="shared" si="212"/>
        <v>1.2742757664999766</v>
      </c>
      <c r="AZ198" s="68">
        <f t="shared" si="213"/>
        <v>1.3018944734999955</v>
      </c>
      <c r="BA198" s="68"/>
      <c r="BB198" s="263"/>
      <c r="BC198" s="263"/>
      <c r="BD198" s="263"/>
      <c r="BE198" s="348"/>
      <c r="BF198" s="68">
        <f t="shared" si="214"/>
        <v>1.2148844588601748</v>
      </c>
      <c r="BG198" s="68">
        <f t="shared" si="215"/>
        <v>1.5483828609999897</v>
      </c>
      <c r="BH198" s="68">
        <f t="shared" si="191"/>
        <v>1.6087712636232911</v>
      </c>
      <c r="BI198" s="263"/>
      <c r="BJ198" s="263"/>
      <c r="BK198" s="348"/>
      <c r="BL198" s="348"/>
      <c r="BM198" s="68">
        <f t="shared" si="216"/>
        <v>1.4251241988035432</v>
      </c>
      <c r="BN198" s="68">
        <f t="shared" si="217"/>
        <v>1.6773757469999722</v>
      </c>
      <c r="BO198" s="68">
        <f t="shared" si="218"/>
        <v>1.7497487214999836</v>
      </c>
      <c r="BP198" s="68" t="str">
        <f t="shared" si="187"/>
        <v/>
      </c>
      <c r="BQ198" s="68">
        <f t="shared" si="219"/>
        <v>1.9548597403216941</v>
      </c>
      <c r="BR198" s="263"/>
      <c r="BS198" s="348"/>
      <c r="BT198" s="68">
        <f t="shared" si="220"/>
        <v>1.86049237449997</v>
      </c>
      <c r="BU198" s="68">
        <f t="shared" si="221"/>
        <v>1.4121928078652255</v>
      </c>
      <c r="BV198" s="68">
        <f t="shared" si="222"/>
        <v>1.6965207729999743</v>
      </c>
    </row>
    <row r="199" spans="2:74" x14ac:dyDescent="0.25">
      <c r="B199" s="72"/>
      <c r="H199" s="16"/>
      <c r="I199" s="16"/>
      <c r="J199" s="16"/>
      <c r="K199" s="16"/>
      <c r="L199" s="16"/>
      <c r="M199" s="16"/>
      <c r="N199" s="16"/>
      <c r="O199" s="67">
        <f t="shared" si="192"/>
        <v>42440</v>
      </c>
      <c r="P199" s="258"/>
      <c r="Q199" s="348"/>
      <c r="R199" s="348"/>
      <c r="S199" s="348"/>
      <c r="T199" s="68">
        <f t="shared" si="193"/>
        <v>1.1506007030730352</v>
      </c>
      <c r="U199" s="68">
        <f t="shared" si="194"/>
        <v>1.3677079259249716</v>
      </c>
      <c r="V199" s="68">
        <f t="shared" si="162"/>
        <v>1.4888360901749835</v>
      </c>
      <c r="W199" s="348"/>
      <c r="X199" s="348"/>
      <c r="Y199" s="68">
        <f t="shared" si="195"/>
        <v>1.6086960504848928</v>
      </c>
      <c r="Z199" s="68">
        <f t="shared" si="196"/>
        <v>1.6960536245506188</v>
      </c>
      <c r="AA199" s="68" t="str">
        <f t="shared" si="197"/>
        <v/>
      </c>
      <c r="AB199" s="68">
        <f t="shared" si="198"/>
        <v>2.0665343884499796</v>
      </c>
      <c r="AC199" s="263"/>
      <c r="AD199" s="348"/>
      <c r="AE199" s="68">
        <f t="shared" si="199"/>
        <v>1.4283655195549736</v>
      </c>
      <c r="AF199" s="68">
        <f t="shared" si="200"/>
        <v>1.6519061856989978</v>
      </c>
      <c r="AG199" s="68">
        <f t="shared" si="201"/>
        <v>2.0221468709999511</v>
      </c>
      <c r="AH199" s="263"/>
      <c r="AI199" s="263"/>
      <c r="AJ199" s="68">
        <f t="shared" si="202"/>
        <v>1.4799471894113836</v>
      </c>
      <c r="AK199" s="68">
        <f t="shared" si="203"/>
        <v>1.6582588799999964</v>
      </c>
      <c r="AL199" s="263"/>
      <c r="AM199" s="348"/>
      <c r="AN199" s="68">
        <f t="shared" si="204"/>
        <v>1.4794496179121177</v>
      </c>
      <c r="AO199" s="68">
        <f t="shared" si="205"/>
        <v>1.6499431862156295</v>
      </c>
      <c r="AP199" s="68">
        <f t="shared" si="206"/>
        <v>1.8929123954873424</v>
      </c>
      <c r="AQ199" s="68">
        <f t="shared" si="207"/>
        <v>1.9338671180605229</v>
      </c>
      <c r="AR199" s="263"/>
      <c r="AS199" s="263"/>
      <c r="AT199" s="348"/>
      <c r="AU199" s="68">
        <f t="shared" si="208"/>
        <v>0.98596543230771694</v>
      </c>
      <c r="AV199" s="68">
        <f t="shared" si="209"/>
        <v>1.0280638770340209</v>
      </c>
      <c r="AW199" s="68">
        <f t="shared" si="210"/>
        <v>1.0566995688412995</v>
      </c>
      <c r="AX199" s="68">
        <f t="shared" si="211"/>
        <v>1.105729349816472</v>
      </c>
      <c r="AY199" s="68">
        <f t="shared" si="212"/>
        <v>1.2702876759749646</v>
      </c>
      <c r="AZ199" s="68">
        <f t="shared" si="213"/>
        <v>1.3248616495249821</v>
      </c>
      <c r="BA199" s="68"/>
      <c r="BB199" s="263"/>
      <c r="BC199" s="263"/>
      <c r="BD199" s="263"/>
      <c r="BE199" s="348"/>
      <c r="BF199" s="68">
        <f t="shared" si="214"/>
        <v>1.2220076663035302</v>
      </c>
      <c r="BG199" s="68">
        <f t="shared" si="215"/>
        <v>1.5484754521499986</v>
      </c>
      <c r="BH199" s="68">
        <f t="shared" si="191"/>
        <v>1.6087517487186829</v>
      </c>
      <c r="BI199" s="263"/>
      <c r="BJ199" s="263"/>
      <c r="BK199" s="348"/>
      <c r="BL199" s="348"/>
      <c r="BM199" s="68">
        <f t="shared" si="216"/>
        <v>1.432506181561719</v>
      </c>
      <c r="BN199" s="68">
        <f t="shared" si="217"/>
        <v>1.6770266710499797</v>
      </c>
      <c r="BO199" s="68">
        <f t="shared" si="218"/>
        <v>1.7532186478499834</v>
      </c>
      <c r="BP199" s="68" t="str">
        <f t="shared" si="187"/>
        <v/>
      </c>
      <c r="BQ199" s="68">
        <f t="shared" si="219"/>
        <v>1.9570554076916138</v>
      </c>
      <c r="BR199" s="263"/>
      <c r="BS199" s="348"/>
      <c r="BT199" s="68">
        <f t="shared" si="220"/>
        <v>1.8662472407999999</v>
      </c>
      <c r="BU199" s="68">
        <f t="shared" si="221"/>
        <v>1.4234649088916846</v>
      </c>
      <c r="BV199" s="68">
        <f t="shared" si="222"/>
        <v>1.6983776514499938</v>
      </c>
    </row>
    <row r="200" spans="2:74" x14ac:dyDescent="0.25">
      <c r="B200" s="72"/>
      <c r="H200" s="16"/>
      <c r="I200" s="16"/>
      <c r="J200" s="16"/>
      <c r="K200" s="16"/>
      <c r="L200" s="16"/>
      <c r="M200" s="16"/>
      <c r="N200" s="16"/>
      <c r="O200" s="67">
        <f t="shared" si="192"/>
        <v>42443</v>
      </c>
      <c r="P200" s="258"/>
      <c r="Q200" s="348"/>
      <c r="R200" s="348"/>
      <c r="S200" s="348"/>
      <c r="T200" s="68">
        <f t="shared" si="193"/>
        <v>1.1482835324244256</v>
      </c>
      <c r="U200" s="68">
        <f t="shared" si="194"/>
        <v>1.3523810171464201</v>
      </c>
      <c r="V200" s="68">
        <f t="shared" si="162"/>
        <v>1.4693989675392678</v>
      </c>
      <c r="W200" s="348"/>
      <c r="X200" s="348"/>
      <c r="Y200" s="68">
        <f t="shared" si="195"/>
        <v>1.5709616232053087</v>
      </c>
      <c r="Z200" s="68">
        <f t="shared" si="196"/>
        <v>1.587550246499994</v>
      </c>
      <c r="AA200" s="68" t="str">
        <f t="shared" si="197"/>
        <v/>
      </c>
      <c r="AB200" s="68">
        <f t="shared" si="198"/>
        <v>1.994942177764282</v>
      </c>
      <c r="AC200" s="263"/>
      <c r="AD200" s="348"/>
      <c r="AE200" s="68">
        <f t="shared" si="199"/>
        <v>1.3980450203406676</v>
      </c>
      <c r="AF200" s="68">
        <f t="shared" si="200"/>
        <v>1.5423043798803584</v>
      </c>
      <c r="AG200" s="68">
        <f t="shared" si="201"/>
        <v>1.9526421443571289</v>
      </c>
      <c r="AH200" s="263"/>
      <c r="AI200" s="263"/>
      <c r="AJ200" s="68">
        <f t="shared" si="202"/>
        <v>1.5072929869999903</v>
      </c>
      <c r="AK200" s="68">
        <f t="shared" si="203"/>
        <v>1.6390943074999997</v>
      </c>
      <c r="AL200" s="263"/>
      <c r="AM200" s="348"/>
      <c r="AN200" s="68">
        <f t="shared" si="204"/>
        <v>1.4604496425549085</v>
      </c>
      <c r="AO200" s="68">
        <f t="shared" si="205"/>
        <v>1.6468305172639237</v>
      </c>
      <c r="AP200" s="68">
        <f t="shared" si="206"/>
        <v>1.8931323269999858</v>
      </c>
      <c r="AQ200" s="68">
        <f t="shared" si="207"/>
        <v>1.9343271059936429</v>
      </c>
      <c r="AR200" s="263"/>
      <c r="AS200" s="263"/>
      <c r="AT200" s="348"/>
      <c r="AU200" s="68">
        <f t="shared" si="208"/>
        <v>0.97299130480770035</v>
      </c>
      <c r="AV200" s="68">
        <f t="shared" si="209"/>
        <v>1.0140437384131005</v>
      </c>
      <c r="AW200" s="68">
        <f t="shared" si="210"/>
        <v>1.0484351999055455</v>
      </c>
      <c r="AX200" s="68">
        <f t="shared" si="211"/>
        <v>1.0943664584999926</v>
      </c>
      <c r="AY200" s="68">
        <f t="shared" si="212"/>
        <v>1.2572032451678306</v>
      </c>
      <c r="AZ200" s="68">
        <f t="shared" si="213"/>
        <v>1.313416992189278</v>
      </c>
      <c r="BA200" s="68"/>
      <c r="BB200" s="263"/>
      <c r="BC200" s="263"/>
      <c r="BD200" s="263"/>
      <c r="BE200" s="348"/>
      <c r="BF200" s="68">
        <f t="shared" si="214"/>
        <v>1.2209627016687645</v>
      </c>
      <c r="BG200" s="68">
        <f t="shared" si="215"/>
        <v>1.5371055024213924</v>
      </c>
      <c r="BH200" s="68">
        <f t="shared" si="191"/>
        <v>1.5946243639799067</v>
      </c>
      <c r="BI200" s="263"/>
      <c r="BJ200" s="263"/>
      <c r="BK200" s="348"/>
      <c r="BL200" s="348"/>
      <c r="BM200" s="68">
        <f t="shared" si="216"/>
        <v>1.4318694229534312</v>
      </c>
      <c r="BN200" s="68">
        <f t="shared" si="217"/>
        <v>1.6561342266642893</v>
      </c>
      <c r="BO200" s="68">
        <f t="shared" si="218"/>
        <v>1.7403140447213929</v>
      </c>
      <c r="BP200" s="68" t="str">
        <f t="shared" si="187"/>
        <v/>
      </c>
      <c r="BQ200" s="68">
        <f t="shared" si="219"/>
        <v>1.9950137235472432</v>
      </c>
      <c r="BR200" s="263"/>
      <c r="BS200" s="348"/>
      <c r="BT200" s="68">
        <f t="shared" si="220"/>
        <v>1.854891545485716</v>
      </c>
      <c r="BU200" s="68">
        <f t="shared" si="221"/>
        <v>1.4038942583878864</v>
      </c>
      <c r="BV200" s="68">
        <f t="shared" si="222"/>
        <v>1.6502093319071145</v>
      </c>
    </row>
    <row r="201" spans="2:74" x14ac:dyDescent="0.25">
      <c r="B201" s="72"/>
      <c r="H201" s="16"/>
      <c r="I201" s="16"/>
      <c r="J201" s="16"/>
      <c r="K201" s="16"/>
      <c r="L201" s="16"/>
      <c r="M201" s="16"/>
      <c r="N201" s="16"/>
      <c r="O201" s="67">
        <f t="shared" si="192"/>
        <v>42444</v>
      </c>
      <c r="P201" s="258"/>
      <c r="Q201" s="348"/>
      <c r="R201" s="348"/>
      <c r="S201" s="348"/>
      <c r="T201" s="68">
        <f t="shared" si="193"/>
        <v>1.1367212295465956</v>
      </c>
      <c r="U201" s="68">
        <f t="shared" si="194"/>
        <v>1.3168042718749966</v>
      </c>
      <c r="V201" s="68">
        <f t="shared" si="162"/>
        <v>1.4628551681249999</v>
      </c>
      <c r="W201" s="348"/>
      <c r="X201" s="348"/>
      <c r="Y201" s="68">
        <f t="shared" si="195"/>
        <v>1.55688024173174</v>
      </c>
      <c r="Z201" s="68">
        <f t="shared" si="196"/>
        <v>1.5849135161708769</v>
      </c>
      <c r="AA201" s="68">
        <f t="shared" si="197"/>
        <v>1.7489620031249848</v>
      </c>
      <c r="AB201" s="68">
        <f t="shared" si="198"/>
        <v>1.9921786687500012</v>
      </c>
      <c r="AC201" s="263"/>
      <c r="AD201" s="348"/>
      <c r="AE201" s="68">
        <f t="shared" si="199"/>
        <v>1.3829214618955912</v>
      </c>
      <c r="AF201" s="68">
        <f t="shared" si="200"/>
        <v>1.5320167842821366</v>
      </c>
      <c r="AG201" s="68">
        <f t="shared" si="201"/>
        <v>1.9416978750000187</v>
      </c>
      <c r="AH201" s="263"/>
      <c r="AI201" s="263"/>
      <c r="AJ201" s="68">
        <f t="shared" si="202"/>
        <v>1.4579047210759475</v>
      </c>
      <c r="AK201" s="68">
        <f t="shared" si="203"/>
        <v>1.6290367275000328</v>
      </c>
      <c r="AL201" s="263"/>
      <c r="AM201" s="348"/>
      <c r="AN201" s="68">
        <f t="shared" si="204"/>
        <v>1.4488859954670068</v>
      </c>
      <c r="AO201" s="68">
        <f t="shared" si="205"/>
        <v>1.629754593494543</v>
      </c>
      <c r="AP201" s="68">
        <f t="shared" si="206"/>
        <v>1.8775192840823185</v>
      </c>
      <c r="AQ201" s="68">
        <f t="shared" si="207"/>
        <v>1.8463682567191695</v>
      </c>
      <c r="AR201" s="263"/>
      <c r="AS201" s="263"/>
      <c r="AT201" s="348"/>
      <c r="AU201" s="68">
        <f t="shared" si="208"/>
        <v>0.96076522961534572</v>
      </c>
      <c r="AV201" s="68">
        <f t="shared" si="209"/>
        <v>1.0027143754785821</v>
      </c>
      <c r="AW201" s="68">
        <f t="shared" si="210"/>
        <v>1.0372677169332545</v>
      </c>
      <c r="AX201" s="68">
        <f t="shared" si="211"/>
        <v>1.081664267943057</v>
      </c>
      <c r="AY201" s="68">
        <f t="shared" si="212"/>
        <v>1.2489910781250257</v>
      </c>
      <c r="AZ201" s="68">
        <f t="shared" si="213"/>
        <v>1.2871227518750157</v>
      </c>
      <c r="BA201" s="68"/>
      <c r="BB201" s="263"/>
      <c r="BC201" s="263"/>
      <c r="BD201" s="263"/>
      <c r="BE201" s="348"/>
      <c r="BF201" s="68">
        <f t="shared" si="214"/>
        <v>1.2252840150126247</v>
      </c>
      <c r="BG201" s="68">
        <f t="shared" si="215"/>
        <v>1.5291904087500123</v>
      </c>
      <c r="BH201" s="68">
        <f t="shared" si="191"/>
        <v>1.5878765232742214</v>
      </c>
      <c r="BI201" s="263"/>
      <c r="BJ201" s="263"/>
      <c r="BK201" s="348"/>
      <c r="BL201" s="348"/>
      <c r="BM201" s="68">
        <f t="shared" si="216"/>
        <v>1.4183464502204357</v>
      </c>
      <c r="BN201" s="68">
        <f t="shared" si="217"/>
        <v>1.6639886737500031</v>
      </c>
      <c r="BO201" s="68">
        <f t="shared" si="218"/>
        <v>1.744746356250011</v>
      </c>
      <c r="BP201" s="68" t="str">
        <f t="shared" si="187"/>
        <v/>
      </c>
      <c r="BQ201" s="68">
        <f t="shared" si="219"/>
        <v>1.9020305760780087</v>
      </c>
      <c r="BR201" s="263"/>
      <c r="BS201" s="348"/>
      <c r="BT201" s="68">
        <f t="shared" si="220"/>
        <v>1.8163168499999913</v>
      </c>
      <c r="BU201" s="68">
        <f t="shared" si="221"/>
        <v>1.3934406328274491</v>
      </c>
      <c r="BV201" s="68">
        <f t="shared" si="222"/>
        <v>1.666274306249981</v>
      </c>
    </row>
    <row r="202" spans="2:74" x14ac:dyDescent="0.25">
      <c r="B202" s="72"/>
      <c r="H202" s="16"/>
      <c r="I202" s="16"/>
      <c r="J202" s="16"/>
      <c r="K202" s="16"/>
      <c r="L202" s="16"/>
      <c r="M202" s="16"/>
      <c r="N202" s="16"/>
      <c r="O202" s="67">
        <f t="shared" si="192"/>
        <v>42445</v>
      </c>
      <c r="P202" s="258"/>
      <c r="Q202" s="348"/>
      <c r="R202" s="348"/>
      <c r="S202" s="348"/>
      <c r="T202" s="68">
        <f t="shared" si="193"/>
        <v>1.1191117595780491</v>
      </c>
      <c r="U202" s="68">
        <f t="shared" si="194"/>
        <v>1.3144779058392628</v>
      </c>
      <c r="V202" s="68">
        <f t="shared" si="162"/>
        <v>1.4564133835178676</v>
      </c>
      <c r="W202" s="348"/>
      <c r="X202" s="348"/>
      <c r="Y202" s="68">
        <f t="shared" si="195"/>
        <v>1.5506834256045168</v>
      </c>
      <c r="Z202" s="68">
        <f t="shared" si="196"/>
        <v>1.5709227716455225</v>
      </c>
      <c r="AA202" s="68">
        <f t="shared" si="197"/>
        <v>1.768346528089269</v>
      </c>
      <c r="AB202" s="68">
        <f t="shared" si="198"/>
        <v>1.9962066363928632</v>
      </c>
      <c r="AC202" s="263"/>
      <c r="AD202" s="348"/>
      <c r="AE202" s="68">
        <f t="shared" si="199"/>
        <v>1.3887706785329605</v>
      </c>
      <c r="AF202" s="68">
        <f t="shared" si="200"/>
        <v>1.5227040845402868</v>
      </c>
      <c r="AG202" s="68">
        <f t="shared" si="201"/>
        <v>1.9488117910714391</v>
      </c>
      <c r="AH202" s="263"/>
      <c r="AI202" s="263"/>
      <c r="AJ202" s="68">
        <f t="shared" si="202"/>
        <v>1.4482552496202561</v>
      </c>
      <c r="AK202" s="68">
        <f t="shared" si="203"/>
        <v>1.6389733324999822</v>
      </c>
      <c r="AL202" s="263"/>
      <c r="AM202" s="348"/>
      <c r="AN202" s="68">
        <f t="shared" si="204"/>
        <v>1.445830242747244</v>
      </c>
      <c r="AO202" s="68">
        <f t="shared" si="205"/>
        <v>1.6275370904707214</v>
      </c>
      <c r="AP202" s="68">
        <f t="shared" si="206"/>
        <v>1.8699282595885789</v>
      </c>
      <c r="AQ202" s="68">
        <f t="shared" si="207"/>
        <v>1.7847792724131417</v>
      </c>
      <c r="AR202" s="263"/>
      <c r="AS202" s="263"/>
      <c r="AT202" s="348"/>
      <c r="AU202" s="68">
        <f t="shared" si="208"/>
        <v>0.94911754038461682</v>
      </c>
      <c r="AV202" s="68">
        <f t="shared" si="209"/>
        <v>0.99015345613977246</v>
      </c>
      <c r="AW202" s="68">
        <f t="shared" si="210"/>
        <v>1.0216368588475859</v>
      </c>
      <c r="AX202" s="68">
        <f t="shared" si="211"/>
        <v>1.0638550127847672</v>
      </c>
      <c r="AY202" s="68">
        <f t="shared" si="212"/>
        <v>1.2341821973035527</v>
      </c>
      <c r="AZ202" s="68">
        <f t="shared" si="213"/>
        <v>1.2779429087678427</v>
      </c>
      <c r="BA202" s="68"/>
      <c r="BB202" s="263"/>
      <c r="BC202" s="263"/>
      <c r="BD202" s="263"/>
      <c r="BE202" s="348"/>
      <c r="BF202" s="68">
        <f t="shared" si="214"/>
        <v>1.232555767858893</v>
      </c>
      <c r="BG202" s="68">
        <f t="shared" si="215"/>
        <v>1.5169233029642806</v>
      </c>
      <c r="BH202" s="68">
        <f t="shared" si="191"/>
        <v>1.5720743316061894</v>
      </c>
      <c r="BI202" s="263"/>
      <c r="BJ202" s="263"/>
      <c r="BK202" s="348"/>
      <c r="BL202" s="348"/>
      <c r="BM202" s="68">
        <f t="shared" si="216"/>
        <v>1.4096346850314458</v>
      </c>
      <c r="BN202" s="68">
        <f t="shared" si="217"/>
        <v>1.6719886228928176</v>
      </c>
      <c r="BO202" s="68">
        <f t="shared" si="218"/>
        <v>1.7489341734642672</v>
      </c>
      <c r="BP202" s="68" t="str">
        <f t="shared" si="187"/>
        <v/>
      </c>
      <c r="BQ202" s="68">
        <f t="shared" si="219"/>
        <v>1.9061282239014257</v>
      </c>
      <c r="BR202" s="263"/>
      <c r="BS202" s="348"/>
      <c r="BT202" s="68">
        <f t="shared" si="220"/>
        <v>1.7641217923571317</v>
      </c>
      <c r="BU202" s="68">
        <f t="shared" si="221"/>
        <v>1.3882252293324853</v>
      </c>
      <c r="BV202" s="68">
        <f t="shared" si="222"/>
        <v>1.6753869303214377</v>
      </c>
    </row>
    <row r="203" spans="2:74" x14ac:dyDescent="0.25">
      <c r="B203" s="72"/>
      <c r="H203" s="16"/>
      <c r="I203" s="16"/>
      <c r="J203" s="16"/>
      <c r="K203" s="16"/>
      <c r="L203" s="16"/>
      <c r="M203" s="16"/>
      <c r="N203" s="16"/>
      <c r="O203" s="67">
        <f t="shared" si="192"/>
        <v>42446</v>
      </c>
      <c r="P203" s="258"/>
      <c r="Q203" s="348"/>
      <c r="R203" s="348"/>
      <c r="S203" s="348"/>
      <c r="T203" s="68">
        <f t="shared" si="193"/>
        <v>1.1215450258249278</v>
      </c>
      <c r="U203" s="68">
        <f t="shared" si="194"/>
        <v>1.3064355301000341</v>
      </c>
      <c r="V203" s="68">
        <f t="shared" si="162"/>
        <v>1.4537256060999986</v>
      </c>
      <c r="W203" s="348"/>
      <c r="X203" s="348"/>
      <c r="Y203" s="68">
        <f t="shared" si="195"/>
        <v>1.5556253914672467</v>
      </c>
      <c r="Z203" s="68">
        <f t="shared" si="196"/>
        <v>1.5708039670822984</v>
      </c>
      <c r="AA203" s="68">
        <f t="shared" si="197"/>
        <v>1.739765638900002</v>
      </c>
      <c r="AB203" s="68">
        <f t="shared" si="198"/>
        <v>1.9619602548999979</v>
      </c>
      <c r="AC203" s="263"/>
      <c r="AD203" s="348"/>
      <c r="AE203" s="68">
        <f t="shared" si="199"/>
        <v>1.3876189474890435</v>
      </c>
      <c r="AF203" s="68">
        <f t="shared" si="200"/>
        <v>1.5238520177645039</v>
      </c>
      <c r="AG203" s="68">
        <f t="shared" si="201"/>
        <v>1.9360297044999992</v>
      </c>
      <c r="AH203" s="263"/>
      <c r="AI203" s="263"/>
      <c r="AJ203" s="68">
        <f t="shared" si="202"/>
        <v>1.4513822724809979</v>
      </c>
      <c r="AK203" s="68">
        <f t="shared" si="203"/>
        <v>1.6307803125000353</v>
      </c>
      <c r="AL203" s="263"/>
      <c r="AM203" s="348"/>
      <c r="AN203" s="68">
        <f t="shared" si="204"/>
        <v>1.4506603749175953</v>
      </c>
      <c r="AO203" s="68">
        <f t="shared" si="205"/>
        <v>1.6343968594875338</v>
      </c>
      <c r="AP203" s="68">
        <f t="shared" si="206"/>
        <v>1.8691905948544418</v>
      </c>
      <c r="AQ203" s="68">
        <f t="shared" si="207"/>
        <v>1.8030764110859243</v>
      </c>
      <c r="AR203" s="263"/>
      <c r="AS203" s="263"/>
      <c r="AT203" s="348"/>
      <c r="AU203" s="68">
        <f t="shared" si="208"/>
        <v>0.94792827403850355</v>
      </c>
      <c r="AV203" s="68">
        <f t="shared" si="209"/>
        <v>0.98626276982370564</v>
      </c>
      <c r="AW203" s="68">
        <f t="shared" si="210"/>
        <v>1.0246943666561918</v>
      </c>
      <c r="AX203" s="68">
        <f t="shared" si="211"/>
        <v>1.0639584456392681</v>
      </c>
      <c r="AY203" s="68">
        <f t="shared" si="212"/>
        <v>1.2281342797000017</v>
      </c>
      <c r="AZ203" s="68">
        <f t="shared" si="213"/>
        <v>1.2653272813000238</v>
      </c>
      <c r="BA203" s="68"/>
      <c r="BB203" s="263"/>
      <c r="BC203" s="263"/>
      <c r="BD203" s="263"/>
      <c r="BE203" s="348"/>
      <c r="BF203" s="68">
        <f t="shared" si="214"/>
        <v>1.2414821465743033</v>
      </c>
      <c r="BG203" s="68">
        <f t="shared" si="215"/>
        <v>1.5098747728000013</v>
      </c>
      <c r="BH203" s="68">
        <f t="shared" si="191"/>
        <v>1.5508808755071652</v>
      </c>
      <c r="BI203" s="263"/>
      <c r="BJ203" s="263"/>
      <c r="BK203" s="348"/>
      <c r="BL203" s="348"/>
      <c r="BM203" s="68">
        <f t="shared" si="216"/>
        <v>1.4058739600503705</v>
      </c>
      <c r="BN203" s="68">
        <f t="shared" si="217"/>
        <v>1.6551876816000282</v>
      </c>
      <c r="BO203" s="68">
        <f t="shared" si="218"/>
        <v>1.7395443472000003</v>
      </c>
      <c r="BP203" s="68" t="str">
        <f t="shared" si="187"/>
        <v/>
      </c>
      <c r="BQ203" s="68">
        <f t="shared" si="219"/>
        <v>2.0529310829569036</v>
      </c>
      <c r="BR203" s="263"/>
      <c r="BS203" s="348"/>
      <c r="BT203" s="68">
        <f t="shared" si="220"/>
        <v>1.6881027061000222</v>
      </c>
      <c r="BU203" s="68">
        <f t="shared" si="221"/>
        <v>1.3885253234320016</v>
      </c>
      <c r="BV203" s="68">
        <f t="shared" si="222"/>
        <v>1.6696491309000114</v>
      </c>
    </row>
    <row r="204" spans="2:74" x14ac:dyDescent="0.25">
      <c r="B204" s="72"/>
      <c r="H204" s="16"/>
      <c r="I204" s="16"/>
      <c r="J204" s="16"/>
      <c r="K204" s="16"/>
      <c r="L204" s="16"/>
      <c r="M204" s="16"/>
      <c r="N204" s="16"/>
      <c r="O204" s="67">
        <f t="shared" si="192"/>
        <v>42447</v>
      </c>
      <c r="P204" s="258"/>
      <c r="Q204" s="348"/>
      <c r="R204" s="348"/>
      <c r="S204" s="348"/>
      <c r="T204" s="68">
        <f t="shared" si="193"/>
        <v>1.1072770484886592</v>
      </c>
      <c r="U204" s="68">
        <f t="shared" si="194"/>
        <v>1.3073361263999699</v>
      </c>
      <c r="V204" s="68">
        <f t="shared" si="162"/>
        <v>1.4678739603999742</v>
      </c>
      <c r="W204" s="348"/>
      <c r="X204" s="348"/>
      <c r="Y204" s="68">
        <f t="shared" si="195"/>
        <v>1.593945129105804</v>
      </c>
      <c r="Z204" s="68">
        <f t="shared" si="196"/>
        <v>1.5675056534493641</v>
      </c>
      <c r="AA204" s="68">
        <f t="shared" si="197"/>
        <v>1.7627272896000061</v>
      </c>
      <c r="AB204" s="68">
        <f t="shared" si="198"/>
        <v>2.0094803635999643</v>
      </c>
      <c r="AC204" s="263"/>
      <c r="AD204" s="348"/>
      <c r="AE204" s="68">
        <f t="shared" si="199"/>
        <v>1.3866918442637259</v>
      </c>
      <c r="AF204" s="68">
        <f t="shared" si="200"/>
        <v>1.5201644876070346</v>
      </c>
      <c r="AG204" s="68">
        <f t="shared" si="201"/>
        <v>1.9518351504999951</v>
      </c>
      <c r="AH204" s="263"/>
      <c r="AI204" s="263"/>
      <c r="AJ204" s="68">
        <f t="shared" si="202"/>
        <v>1.4518341520885873</v>
      </c>
      <c r="AK204" s="68">
        <f t="shared" si="203"/>
        <v>1.6519590899999992</v>
      </c>
      <c r="AL204" s="263"/>
      <c r="AM204" s="348"/>
      <c r="AN204" s="68">
        <f t="shared" si="204"/>
        <v>1.452008351978022</v>
      </c>
      <c r="AO204" s="68">
        <f t="shared" si="205"/>
        <v>1.6273830819856241</v>
      </c>
      <c r="AP204" s="68">
        <f t="shared" si="206"/>
        <v>1.8701994035126677</v>
      </c>
      <c r="AQ204" s="68">
        <f t="shared" si="207"/>
        <v>1.7891095123814513</v>
      </c>
      <c r="AR204" s="263"/>
      <c r="AS204" s="263"/>
      <c r="AT204" s="348"/>
      <c r="AU204" s="68">
        <f t="shared" si="208"/>
        <v>0.95424594557690634</v>
      </c>
      <c r="AV204" s="68">
        <f t="shared" si="209"/>
        <v>0.98549069076198448</v>
      </c>
      <c r="AW204" s="68">
        <f t="shared" si="210"/>
        <v>1.0203662756108307</v>
      </c>
      <c r="AX204" s="68">
        <f t="shared" si="211"/>
        <v>1.0644202146835662</v>
      </c>
      <c r="AY204" s="68">
        <f t="shared" si="212"/>
        <v>1.2384811633000172</v>
      </c>
      <c r="AZ204" s="68">
        <f t="shared" si="213"/>
        <v>1.2792055857000002</v>
      </c>
      <c r="BA204" s="68"/>
      <c r="BB204" s="263"/>
      <c r="BC204" s="263"/>
      <c r="BD204" s="263"/>
      <c r="BE204" s="348"/>
      <c r="BF204" s="68">
        <f t="shared" si="214"/>
        <v>1.2247880233752886</v>
      </c>
      <c r="BG204" s="68">
        <f t="shared" si="215"/>
        <v>1.515548979199997</v>
      </c>
      <c r="BH204" s="68">
        <f t="shared" si="191"/>
        <v>1.5562430071007198</v>
      </c>
      <c r="BI204" s="263"/>
      <c r="BJ204" s="263"/>
      <c r="BK204" s="348"/>
      <c r="BL204" s="348"/>
      <c r="BM204" s="68">
        <f t="shared" si="216"/>
        <v>1.4043423315679955</v>
      </c>
      <c r="BN204" s="68">
        <f t="shared" si="217"/>
        <v>1.6609595848999854</v>
      </c>
      <c r="BO204" s="68">
        <f t="shared" si="218"/>
        <v>1.752173723299975</v>
      </c>
      <c r="BP204" s="68" t="str">
        <f t="shared" si="187"/>
        <v/>
      </c>
      <c r="BQ204" s="68">
        <f t="shared" si="219"/>
        <v>2.0734827232186563</v>
      </c>
      <c r="BR204" s="263"/>
      <c r="BS204" s="348"/>
      <c r="BT204" s="68">
        <f t="shared" si="220"/>
        <v>1.7029551103999667</v>
      </c>
      <c r="BU204" s="68">
        <f t="shared" si="221"/>
        <v>1.3853589827581798</v>
      </c>
      <c r="BV204" s="68">
        <f t="shared" si="222"/>
        <v>1.6783876401000017</v>
      </c>
    </row>
    <row r="205" spans="2:74" x14ac:dyDescent="0.25">
      <c r="B205" s="72"/>
      <c r="H205" s="16"/>
      <c r="I205" s="16"/>
      <c r="J205" s="16"/>
      <c r="K205" s="16"/>
      <c r="L205" s="16"/>
      <c r="M205" s="16"/>
      <c r="N205" s="16"/>
      <c r="O205" s="67">
        <f t="shared" si="192"/>
        <v>42450</v>
      </c>
      <c r="P205" s="258"/>
      <c r="Q205" s="348"/>
      <c r="R205" s="348"/>
      <c r="S205" s="348"/>
      <c r="T205" s="68">
        <f t="shared" si="193"/>
        <v>1.1044154519206484</v>
      </c>
      <c r="U205" s="68">
        <f t="shared" si="194"/>
        <v>1.3133411467999672</v>
      </c>
      <c r="V205" s="68">
        <f t="shared" si="162"/>
        <v>1.4708180822999908</v>
      </c>
      <c r="W205" s="348"/>
      <c r="X205" s="348"/>
      <c r="Y205" s="68">
        <f t="shared" si="195"/>
        <v>1.5935180037405385</v>
      </c>
      <c r="Z205" s="68">
        <f t="shared" si="196"/>
        <v>1.568947860493652</v>
      </c>
      <c r="AA205" s="68">
        <f t="shared" si="197"/>
        <v>1.6949144626999835</v>
      </c>
      <c r="AB205" s="68">
        <f t="shared" si="198"/>
        <v>2.0110908106999865</v>
      </c>
      <c r="AC205" s="263"/>
      <c r="AD205" s="348"/>
      <c r="AE205" s="68">
        <f t="shared" si="199"/>
        <v>1.3755016750879041</v>
      </c>
      <c r="AF205" s="68">
        <f t="shared" si="200"/>
        <v>1.517216783249336</v>
      </c>
      <c r="AG205" s="68">
        <f t="shared" si="201"/>
        <v>1.9524415935000046</v>
      </c>
      <c r="AH205" s="263"/>
      <c r="AI205" s="263"/>
      <c r="AJ205" s="68">
        <f t="shared" si="202"/>
        <v>1.4562650338860217</v>
      </c>
      <c r="AK205" s="68">
        <f t="shared" si="203"/>
        <v>1.6571163874999906</v>
      </c>
      <c r="AL205" s="263"/>
      <c r="AM205" s="348"/>
      <c r="AN205" s="68">
        <f t="shared" si="204"/>
        <v>1.4417169906593097</v>
      </c>
      <c r="AO205" s="68">
        <f t="shared" si="205"/>
        <v>1.6162385289785246</v>
      </c>
      <c r="AP205" s="68">
        <f t="shared" si="206"/>
        <v>1.8725387156265532</v>
      </c>
      <c r="AQ205" s="68">
        <f t="shared" si="207"/>
        <v>1.7850520516811632</v>
      </c>
      <c r="AR205" s="263"/>
      <c r="AS205" s="263"/>
      <c r="AT205" s="348"/>
      <c r="AU205" s="68">
        <f t="shared" si="208"/>
        <v>0.91964696519230449</v>
      </c>
      <c r="AV205" s="68">
        <f t="shared" si="209"/>
        <v>0.9790958128337417</v>
      </c>
      <c r="AW205" s="68">
        <f t="shared" si="210"/>
        <v>1.0109310617758078</v>
      </c>
      <c r="AX205" s="68">
        <f t="shared" si="211"/>
        <v>1.0688212208354249</v>
      </c>
      <c r="AY205" s="68">
        <f t="shared" si="212"/>
        <v>1.2368213795999705</v>
      </c>
      <c r="AZ205" s="68">
        <f t="shared" si="213"/>
        <v>1.2704846683999911</v>
      </c>
      <c r="BA205" s="68"/>
      <c r="BB205" s="263"/>
      <c r="BC205" s="263"/>
      <c r="BD205" s="263"/>
      <c r="BE205" s="348"/>
      <c r="BF205" s="68">
        <f t="shared" si="214"/>
        <v>1.2293196911271735</v>
      </c>
      <c r="BG205" s="68">
        <f t="shared" si="215"/>
        <v>1.5201250103999864</v>
      </c>
      <c r="BH205" s="68">
        <f t="shared" si="191"/>
        <v>1.5589938486737065</v>
      </c>
      <c r="BI205" s="263"/>
      <c r="BJ205" s="263"/>
      <c r="BK205" s="348"/>
      <c r="BL205" s="348"/>
      <c r="BM205" s="68">
        <f t="shared" si="216"/>
        <v>1.4026226484760373</v>
      </c>
      <c r="BN205" s="68">
        <f t="shared" si="217"/>
        <v>1.6734729962999806</v>
      </c>
      <c r="BO205" s="68">
        <f t="shared" si="218"/>
        <v>1.7570909770999941</v>
      </c>
      <c r="BP205" s="68" t="str">
        <f t="shared" si="187"/>
        <v/>
      </c>
      <c r="BQ205" s="68">
        <f t="shared" si="219"/>
        <v>2.0839608679876624</v>
      </c>
      <c r="BR205" s="263"/>
      <c r="BS205" s="348"/>
      <c r="BT205" s="68">
        <f t="shared" si="220"/>
        <v>1.7126437022999812</v>
      </c>
      <c r="BU205" s="68">
        <f t="shared" si="221"/>
        <v>1.3854553393072591</v>
      </c>
      <c r="BV205" s="68">
        <f t="shared" si="222"/>
        <v>1.6829239786999999</v>
      </c>
    </row>
    <row r="206" spans="2:74" x14ac:dyDescent="0.25">
      <c r="B206" s="72"/>
      <c r="H206" s="16"/>
      <c r="I206" s="16"/>
      <c r="J206" s="16"/>
      <c r="K206" s="16"/>
      <c r="L206" s="16"/>
      <c r="M206" s="16"/>
      <c r="N206" s="16"/>
      <c r="O206" s="67">
        <f t="shared" si="192"/>
        <v>42451</v>
      </c>
      <c r="P206" s="258"/>
      <c r="Q206" s="348"/>
      <c r="R206" s="348"/>
      <c r="S206" s="348"/>
      <c r="T206" s="68">
        <f t="shared" si="193"/>
        <v>1.1040284126259561</v>
      </c>
      <c r="U206" s="68">
        <f t="shared" si="194"/>
        <v>1.3115556291749551</v>
      </c>
      <c r="V206" s="68">
        <f t="shared" si="162"/>
        <v>1.4667633709249999</v>
      </c>
      <c r="W206" s="348"/>
      <c r="X206" s="348"/>
      <c r="Y206" s="68">
        <f t="shared" si="195"/>
        <v>1.5882747154911816</v>
      </c>
      <c r="Z206" s="68">
        <f t="shared" si="196"/>
        <v>1.5553241614556788</v>
      </c>
      <c r="AA206" s="68">
        <f t="shared" si="197"/>
        <v>1.627265862824975</v>
      </c>
      <c r="AB206" s="68">
        <f t="shared" si="198"/>
        <v>2.0062662339500221</v>
      </c>
      <c r="AC206" s="263"/>
      <c r="AD206" s="348"/>
      <c r="AE206" s="68">
        <f t="shared" si="199"/>
        <v>1.3707165993131523</v>
      </c>
      <c r="AF206" s="68">
        <f t="shared" si="200"/>
        <v>1.5050288710327679</v>
      </c>
      <c r="AG206" s="68">
        <f t="shared" si="201"/>
        <v>1.9281738135000008</v>
      </c>
      <c r="AH206" s="263"/>
      <c r="AI206" s="263"/>
      <c r="AJ206" s="68">
        <f t="shared" si="202"/>
        <v>1.4975863312025246</v>
      </c>
      <c r="AK206" s="68">
        <f t="shared" si="203"/>
        <v>1.6533289275000085</v>
      </c>
      <c r="AL206" s="263"/>
      <c r="AM206" s="348"/>
      <c r="AN206" s="68">
        <f t="shared" si="204"/>
        <v>1.4692493385988867</v>
      </c>
      <c r="AO206" s="68">
        <f t="shared" si="205"/>
        <v>1.6232304256379799</v>
      </c>
      <c r="AP206" s="68">
        <f t="shared" si="206"/>
        <v>1.8649375983860526</v>
      </c>
      <c r="AQ206" s="68">
        <f t="shared" si="207"/>
        <v>1.7664144263278168</v>
      </c>
      <c r="AR206" s="263"/>
      <c r="AS206" s="263"/>
      <c r="AT206" s="348"/>
      <c r="AU206" s="68">
        <f t="shared" si="208"/>
        <v>0.94452237115384863</v>
      </c>
      <c r="AV206" s="68">
        <f t="shared" si="209"/>
        <v>0.97635341514482077</v>
      </c>
      <c r="AW206" s="68">
        <f t="shared" si="210"/>
        <v>1.0052993301574378</v>
      </c>
      <c r="AX206" s="68">
        <f t="shared" si="211"/>
        <v>1.0469376478480834</v>
      </c>
      <c r="AY206" s="68">
        <f t="shared" si="212"/>
        <v>1.2315222962250099</v>
      </c>
      <c r="AZ206" s="68">
        <f t="shared" si="213"/>
        <v>1.2676002567750144</v>
      </c>
      <c r="BA206" s="68"/>
      <c r="BB206" s="263"/>
      <c r="BC206" s="263"/>
      <c r="BD206" s="263"/>
      <c r="BE206" s="348"/>
      <c r="BF206" s="68">
        <f t="shared" si="214"/>
        <v>1.2282917013853782</v>
      </c>
      <c r="BG206" s="68">
        <f t="shared" si="215"/>
        <v>1.5188085831500011</v>
      </c>
      <c r="BH206" s="68">
        <f t="shared" si="191"/>
        <v>1.5513280042406277</v>
      </c>
      <c r="BI206" s="263"/>
      <c r="BJ206" s="263"/>
      <c r="BK206" s="348"/>
      <c r="BL206" s="348"/>
      <c r="BM206" s="68">
        <f t="shared" si="216"/>
        <v>1.393083761744323</v>
      </c>
      <c r="BN206" s="68">
        <f t="shared" si="217"/>
        <v>1.6597100505499931</v>
      </c>
      <c r="BO206" s="68">
        <f t="shared" si="218"/>
        <v>1.7424981618500084</v>
      </c>
      <c r="BP206" s="68" t="str">
        <f t="shared" si="187"/>
        <v/>
      </c>
      <c r="BQ206" s="68">
        <f t="shared" si="219"/>
        <v>2.0653042421987986</v>
      </c>
      <c r="BR206" s="263"/>
      <c r="BS206" s="348"/>
      <c r="BT206" s="68">
        <f t="shared" si="220"/>
        <v>1.6618165653000143</v>
      </c>
      <c r="BU206" s="68">
        <f t="shared" si="221"/>
        <v>1.3741119760201519</v>
      </c>
      <c r="BV206" s="68">
        <f t="shared" si="222"/>
        <v>1.651790469449987</v>
      </c>
    </row>
    <row r="207" spans="2:74" x14ac:dyDescent="0.25">
      <c r="B207" s="72"/>
      <c r="H207" s="16"/>
      <c r="I207" s="16"/>
      <c r="J207" s="16"/>
      <c r="K207" s="16"/>
      <c r="L207" s="16"/>
      <c r="M207" s="16"/>
      <c r="N207" s="16"/>
      <c r="O207" s="67">
        <f t="shared" si="192"/>
        <v>42452</v>
      </c>
      <c r="P207" s="258"/>
      <c r="Q207" s="348"/>
      <c r="R207" s="348"/>
      <c r="S207" s="348"/>
      <c r="T207" s="68">
        <f t="shared" si="193"/>
        <v>1.0935443244584557</v>
      </c>
      <c r="U207" s="68">
        <f t="shared" si="194"/>
        <v>1.3133764323892683</v>
      </c>
      <c r="V207" s="68">
        <f t="shared" si="162"/>
        <v>1.4456105205678611</v>
      </c>
      <c r="W207" s="348"/>
      <c r="X207" s="348"/>
      <c r="Y207" s="68">
        <f t="shared" si="195"/>
        <v>1.5878459733878847</v>
      </c>
      <c r="Z207" s="68">
        <f t="shared" si="196"/>
        <v>1.550387043987342</v>
      </c>
      <c r="AA207" s="68">
        <f t="shared" si="197"/>
        <v>1.6336567385392948</v>
      </c>
      <c r="AB207" s="68">
        <f t="shared" si="198"/>
        <v>2.0105894260928694</v>
      </c>
      <c r="AC207" s="263"/>
      <c r="AD207" s="348"/>
      <c r="AE207" s="68">
        <f t="shared" si="199"/>
        <v>1.3694032467307622</v>
      </c>
      <c r="AF207" s="68">
        <f t="shared" si="200"/>
        <v>1.4961597245591935</v>
      </c>
      <c r="AG207" s="68">
        <f t="shared" si="201"/>
        <v>1.9366072520714077</v>
      </c>
      <c r="AH207" s="263"/>
      <c r="AI207" s="263"/>
      <c r="AJ207" s="68">
        <f t="shared" si="202"/>
        <v>1.5080630442721277</v>
      </c>
      <c r="AK207" s="68">
        <f t="shared" si="203"/>
        <v>1.6542189399999963</v>
      </c>
      <c r="AL207" s="263"/>
      <c r="AM207" s="348"/>
      <c r="AN207" s="68">
        <f t="shared" si="204"/>
        <v>1.4647462567307548</v>
      </c>
      <c r="AO207" s="68">
        <f t="shared" si="205"/>
        <v>1.6213220719021919</v>
      </c>
      <c r="AP207" s="68">
        <f t="shared" si="206"/>
        <v>1.8694271852531665</v>
      </c>
      <c r="AQ207" s="68">
        <f t="shared" si="207"/>
        <v>1.7706966553142234</v>
      </c>
      <c r="AR207" s="263"/>
      <c r="AS207" s="263"/>
      <c r="AT207" s="348"/>
      <c r="AU207" s="68">
        <f t="shared" si="208"/>
        <v>0.9422061076923014</v>
      </c>
      <c r="AV207" s="68">
        <f t="shared" si="209"/>
        <v>0.9722011086272091</v>
      </c>
      <c r="AW207" s="68">
        <f t="shared" si="210"/>
        <v>1.0026549680730699</v>
      </c>
      <c r="AX207" s="68">
        <f t="shared" si="211"/>
        <v>1.0523608036708705</v>
      </c>
      <c r="AY207" s="68">
        <f t="shared" si="212"/>
        <v>1.237025107653571</v>
      </c>
      <c r="AZ207" s="68">
        <f t="shared" si="213"/>
        <v>1.2708650489178597</v>
      </c>
      <c r="BA207" s="68"/>
      <c r="BB207" s="263"/>
      <c r="BC207" s="263"/>
      <c r="BD207" s="263"/>
      <c r="BE207" s="348"/>
      <c r="BF207" s="68">
        <f t="shared" si="214"/>
        <v>1.221962776542818</v>
      </c>
      <c r="BG207" s="68">
        <f t="shared" si="215"/>
        <v>1.5241224238642874</v>
      </c>
      <c r="BH207" s="68">
        <f t="shared" si="191"/>
        <v>1.5483643575249277</v>
      </c>
      <c r="BI207" s="263"/>
      <c r="BJ207" s="263"/>
      <c r="BK207" s="348"/>
      <c r="BL207" s="348"/>
      <c r="BM207" s="68">
        <f t="shared" si="216"/>
        <v>1.3940921707493641</v>
      </c>
      <c r="BN207" s="68">
        <f t="shared" si="217"/>
        <v>1.7143401151928512</v>
      </c>
      <c r="BO207" s="68">
        <f t="shared" si="218"/>
        <v>1.754172812564271</v>
      </c>
      <c r="BP207" s="68" t="str">
        <f t="shared" si="187"/>
        <v/>
      </c>
      <c r="BQ207" s="68">
        <f t="shared" si="219"/>
        <v>2.0753661449007361</v>
      </c>
      <c r="BR207" s="263"/>
      <c r="BS207" s="348"/>
      <c r="BT207" s="68">
        <f t="shared" si="220"/>
        <v>1.6660978581571571</v>
      </c>
      <c r="BU207" s="68">
        <f t="shared" si="221"/>
        <v>1.370870307613349</v>
      </c>
      <c r="BV207" s="68">
        <f t="shared" si="222"/>
        <v>1.6575701305214121</v>
      </c>
    </row>
    <row r="208" spans="2:74" x14ac:dyDescent="0.25">
      <c r="B208" s="72"/>
      <c r="H208" s="16"/>
      <c r="I208" s="16"/>
      <c r="J208" s="16"/>
      <c r="K208" s="16"/>
      <c r="L208" s="16"/>
      <c r="M208" s="16"/>
      <c r="N208" s="16"/>
      <c r="O208" s="67">
        <f t="shared" si="192"/>
        <v>42453</v>
      </c>
      <c r="P208" s="258"/>
      <c r="Q208" s="348"/>
      <c r="R208" s="348"/>
      <c r="S208" s="348"/>
      <c r="T208" s="68">
        <f t="shared" si="193"/>
        <v>1.1229526520843924</v>
      </c>
      <c r="U208" s="68">
        <f t="shared" si="194"/>
        <v>1.3346912913749813</v>
      </c>
      <c r="V208" s="68">
        <f t="shared" si="162"/>
        <v>1.4598084401250317</v>
      </c>
      <c r="W208" s="348"/>
      <c r="X208" s="348"/>
      <c r="Y208" s="68">
        <f t="shared" si="195"/>
        <v>1.6169439038790858</v>
      </c>
      <c r="Z208" s="68">
        <f t="shared" si="196"/>
        <v>1.5827311249620273</v>
      </c>
      <c r="AA208" s="68">
        <f t="shared" si="197"/>
        <v>1.6420853936249959</v>
      </c>
      <c r="AB208" s="68">
        <f t="shared" si="198"/>
        <v>2.0180101542500113</v>
      </c>
      <c r="AC208" s="263"/>
      <c r="AD208" s="348"/>
      <c r="AE208" s="68">
        <f t="shared" si="199"/>
        <v>1.39412476576921</v>
      </c>
      <c r="AF208" s="68">
        <f t="shared" si="200"/>
        <v>1.5327032255919368</v>
      </c>
      <c r="AG208" s="68">
        <f t="shared" si="201"/>
        <v>1.9501719550000245</v>
      </c>
      <c r="AH208" s="263"/>
      <c r="AI208" s="263"/>
      <c r="AJ208" s="68">
        <f t="shared" si="202"/>
        <v>1.4784605693164417</v>
      </c>
      <c r="AK208" s="68">
        <f t="shared" si="203"/>
        <v>1.6766640000000166</v>
      </c>
      <c r="AL208" s="263"/>
      <c r="AM208" s="348"/>
      <c r="AN208" s="68">
        <f t="shared" si="204"/>
        <v>1.4325999007692181</v>
      </c>
      <c r="AO208" s="68">
        <f t="shared" si="205"/>
        <v>1.6244760720511433</v>
      </c>
      <c r="AP208" s="68">
        <f t="shared" si="206"/>
        <v>1.856361684759479</v>
      </c>
      <c r="AQ208" s="68">
        <f t="shared" si="207"/>
        <v>1.778917355507589</v>
      </c>
      <c r="AR208" s="263"/>
      <c r="AS208" s="263"/>
      <c r="AT208" s="348"/>
      <c r="AU208" s="68">
        <f t="shared" si="208"/>
        <v>0.97268042730767901</v>
      </c>
      <c r="AV208" s="68">
        <f t="shared" si="209"/>
        <v>1.0024083437720317</v>
      </c>
      <c r="AW208" s="68">
        <f t="shared" si="210"/>
        <v>1.0330562707304649</v>
      </c>
      <c r="AX208" s="68">
        <f t="shared" si="211"/>
        <v>1.0838569530126687</v>
      </c>
      <c r="AY208" s="68">
        <f t="shared" si="212"/>
        <v>1.2540039471250171</v>
      </c>
      <c r="AZ208" s="68">
        <f t="shared" si="213"/>
        <v>1.2812639853750172</v>
      </c>
      <c r="BA208" s="68"/>
      <c r="BB208" s="263"/>
      <c r="BC208" s="263"/>
      <c r="BD208" s="263"/>
      <c r="BE208" s="348"/>
      <c r="BF208" s="68">
        <f t="shared" si="214"/>
        <v>1.2477282079281982</v>
      </c>
      <c r="BG208" s="68">
        <f t="shared" si="215"/>
        <v>1.5365857997500014</v>
      </c>
      <c r="BH208" s="68">
        <f t="shared" si="191"/>
        <v>1.5610219555337039</v>
      </c>
      <c r="BI208" s="263"/>
      <c r="BJ208" s="263"/>
      <c r="BK208" s="348"/>
      <c r="BL208" s="348"/>
      <c r="BM208" s="68">
        <f t="shared" si="216"/>
        <v>1.4209008299937129</v>
      </c>
      <c r="BN208" s="68">
        <f t="shared" si="217"/>
        <v>1.6960735407500014</v>
      </c>
      <c r="BO208" s="68">
        <f t="shared" si="218"/>
        <v>1.7708983252499819</v>
      </c>
      <c r="BP208" s="68" t="str">
        <f t="shared" si="187"/>
        <v/>
      </c>
      <c r="BQ208" s="68">
        <f t="shared" si="219"/>
        <v>2.0818812969267544</v>
      </c>
      <c r="BR208" s="263"/>
      <c r="BS208" s="348"/>
      <c r="BT208" s="68">
        <f t="shared" si="220"/>
        <v>1.6908301145000197</v>
      </c>
      <c r="BU208" s="68">
        <f t="shared" si="221"/>
        <v>1.4041544086334898</v>
      </c>
      <c r="BV208" s="68">
        <f t="shared" si="222"/>
        <v>1.661850179250016</v>
      </c>
    </row>
    <row r="209" spans="2:74" x14ac:dyDescent="0.25">
      <c r="B209" s="72"/>
      <c r="H209" s="16"/>
      <c r="I209" s="16"/>
      <c r="J209" s="16"/>
      <c r="K209" s="16"/>
      <c r="L209" s="16"/>
      <c r="M209" s="16"/>
      <c r="N209" s="16"/>
      <c r="O209" s="67">
        <f t="shared" si="192"/>
        <v>42458</v>
      </c>
      <c r="P209" s="258"/>
      <c r="Q209" s="348"/>
      <c r="R209" s="348"/>
      <c r="S209" s="348"/>
      <c r="T209" s="68">
        <f t="shared" si="193"/>
        <v>1.1259762021221733</v>
      </c>
      <c r="U209" s="68">
        <f t="shared" si="194"/>
        <v>1.3468213990714495</v>
      </c>
      <c r="V209" s="68">
        <f t="shared" si="162"/>
        <v>1.472205168714289</v>
      </c>
      <c r="W209" s="348"/>
      <c r="X209" s="348"/>
      <c r="Y209" s="68">
        <f t="shared" si="195"/>
        <v>1.6182257685264569</v>
      </c>
      <c r="Z209" s="68">
        <f t="shared" si="196"/>
        <v>1.6007156893544536</v>
      </c>
      <c r="AA209" s="68">
        <f t="shared" si="197"/>
        <v>1.570439875571441</v>
      </c>
      <c r="AB209" s="68">
        <f t="shared" si="198"/>
        <v>2.0100592877143075</v>
      </c>
      <c r="AC209" s="263"/>
      <c r="AD209" s="348"/>
      <c r="AE209" s="68">
        <f t="shared" si="199"/>
        <v>1.371181273714305</v>
      </c>
      <c r="AF209" s="68">
        <f t="shared" si="200"/>
        <v>1.5441006294017745</v>
      </c>
      <c r="AG209" s="68">
        <f t="shared" si="201"/>
        <v>1.9677811028571579</v>
      </c>
      <c r="AH209" s="263"/>
      <c r="AI209" s="263"/>
      <c r="AJ209" s="68">
        <f t="shared" si="202"/>
        <v>1.4891662308797411</v>
      </c>
      <c r="AK209" s="68">
        <f t="shared" si="203"/>
        <v>1.6886252399999968</v>
      </c>
      <c r="AL209" s="263"/>
      <c r="AM209" s="348"/>
      <c r="AN209" s="68">
        <f t="shared" si="204"/>
        <v>1.421977770357151</v>
      </c>
      <c r="AO209" s="68">
        <f t="shared" si="205"/>
        <v>1.5878600968178316</v>
      </c>
      <c r="AP209" s="68">
        <f t="shared" si="206"/>
        <v>1.8780659084114157</v>
      </c>
      <c r="AQ209" s="68">
        <f t="shared" si="207"/>
        <v>1.8234532191604025</v>
      </c>
      <c r="AR209" s="263"/>
      <c r="AS209" s="263"/>
      <c r="AT209" s="348"/>
      <c r="AU209" s="68">
        <f t="shared" si="208"/>
        <v>0.9146551874999953</v>
      </c>
      <c r="AV209" s="68">
        <f t="shared" si="209"/>
        <v>0.99061088956548637</v>
      </c>
      <c r="AW209" s="68">
        <f t="shared" si="210"/>
        <v>1.0292588195277026</v>
      </c>
      <c r="AX209" s="68">
        <f t="shared" si="211"/>
        <v>1.0834025637151918</v>
      </c>
      <c r="AY209" s="68">
        <f t="shared" si="212"/>
        <v>1.2681454281428484</v>
      </c>
      <c r="AZ209" s="68">
        <f t="shared" si="213"/>
        <v>1.3041367522143177</v>
      </c>
      <c r="BA209" s="68"/>
      <c r="BB209" s="263"/>
      <c r="BC209" s="263"/>
      <c r="BD209" s="263"/>
      <c r="BE209" s="348"/>
      <c r="BF209" s="68">
        <f t="shared" si="214"/>
        <v>1.2524786258438168</v>
      </c>
      <c r="BG209" s="68">
        <f t="shared" si="215"/>
        <v>1.5609301300714407</v>
      </c>
      <c r="BH209" s="68">
        <f t="shared" si="191"/>
        <v>1.5537244979721798</v>
      </c>
      <c r="BI209" s="263"/>
      <c r="BJ209" s="263"/>
      <c r="BK209" s="348"/>
      <c r="BL209" s="348"/>
      <c r="BM209" s="68">
        <f t="shared" si="216"/>
        <v>1.4335526772670373</v>
      </c>
      <c r="BN209" s="68">
        <f t="shared" si="217"/>
        <v>1.7494414837142847</v>
      </c>
      <c r="BO209" s="68">
        <f t="shared" si="218"/>
        <v>1.7837104945714399</v>
      </c>
      <c r="BP209" s="68" t="str">
        <f t="shared" si="187"/>
        <v/>
      </c>
      <c r="BQ209" s="68">
        <f t="shared" si="219"/>
        <v>2.0693368155903613</v>
      </c>
      <c r="BR209" s="263"/>
      <c r="BS209" s="348"/>
      <c r="BT209" s="68">
        <f t="shared" si="220"/>
        <v>1.688123039785725</v>
      </c>
      <c r="BU209" s="68">
        <f t="shared" si="221"/>
        <v>1.4065333369395865</v>
      </c>
      <c r="BV209" s="68">
        <f t="shared" si="222"/>
        <v>1.6803563123571363</v>
      </c>
    </row>
    <row r="210" spans="2:74" x14ac:dyDescent="0.25">
      <c r="B210" s="72"/>
      <c r="H210" s="16"/>
      <c r="I210" s="16"/>
      <c r="J210" s="16"/>
      <c r="K210" s="16"/>
      <c r="L210" s="16"/>
      <c r="M210" s="16"/>
      <c r="N210" s="16"/>
      <c r="O210" s="67">
        <f t="shared" si="192"/>
        <v>42459</v>
      </c>
      <c r="P210" s="258"/>
      <c r="Q210" s="348"/>
      <c r="R210" s="348"/>
      <c r="S210" s="348"/>
      <c r="T210" s="68">
        <f t="shared" si="193"/>
        <v>1.1397173876826114</v>
      </c>
      <c r="U210" s="68">
        <f t="shared" si="194"/>
        <v>1.3392823715249675</v>
      </c>
      <c r="V210" s="68">
        <f t="shared" si="162"/>
        <v>1.4505908192749977</v>
      </c>
      <c r="W210" s="348"/>
      <c r="X210" s="348"/>
      <c r="Y210" s="68">
        <f t="shared" si="195"/>
        <v>1.6237095449622063</v>
      </c>
      <c r="Z210" s="68">
        <f t="shared" si="196"/>
        <v>1.590319480474661</v>
      </c>
      <c r="AA210" s="68">
        <f t="shared" si="197"/>
        <v>1.5665114544749805</v>
      </c>
      <c r="AB210" s="68">
        <f t="shared" si="198"/>
        <v>1.8838679278499995</v>
      </c>
      <c r="AC210" s="263"/>
      <c r="AD210" s="348"/>
      <c r="AE210" s="68">
        <f t="shared" si="199"/>
        <v>1.4211766483681525</v>
      </c>
      <c r="AF210" s="68">
        <f t="shared" si="200"/>
        <v>1.5414640854974979</v>
      </c>
      <c r="AG210" s="68">
        <f t="shared" si="201"/>
        <v>1.9428538905000194</v>
      </c>
      <c r="AH210" s="263"/>
      <c r="AI210" s="263"/>
      <c r="AJ210" s="68">
        <f t="shared" si="202"/>
        <v>1.4743721135443173</v>
      </c>
      <c r="AK210" s="68">
        <f t="shared" si="203"/>
        <v>1.6833173024999759</v>
      </c>
      <c r="AL210" s="263"/>
      <c r="AM210" s="348"/>
      <c r="AN210" s="68">
        <f t="shared" si="204"/>
        <v>1.4441264965110152</v>
      </c>
      <c r="AO210" s="68">
        <f t="shared" si="205"/>
        <v>1.6206216735211729</v>
      </c>
      <c r="AP210" s="68">
        <f t="shared" si="206"/>
        <v>1.8638127305063432</v>
      </c>
      <c r="AQ210" s="68">
        <f t="shared" si="207"/>
        <v>1.7741132578963668</v>
      </c>
      <c r="AR210" s="263"/>
      <c r="AS210" s="263"/>
      <c r="AT210" s="348"/>
      <c r="AU210" s="68">
        <f t="shared" si="208"/>
        <v>0.97804134346152471</v>
      </c>
      <c r="AV210" s="68">
        <f t="shared" si="209"/>
        <v>1.020150311335017</v>
      </c>
      <c r="AW210" s="68">
        <f t="shared" si="210"/>
        <v>1.0477321471032766</v>
      </c>
      <c r="AX210" s="68">
        <f t="shared" si="211"/>
        <v>1.095072219841791</v>
      </c>
      <c r="AY210" s="68">
        <f t="shared" si="212"/>
        <v>1.2480340266749894</v>
      </c>
      <c r="AZ210" s="68">
        <f t="shared" si="213"/>
        <v>1.2842564423249856</v>
      </c>
      <c r="BA210" s="68"/>
      <c r="BB210" s="263"/>
      <c r="BC210" s="263"/>
      <c r="BD210" s="263"/>
      <c r="BE210" s="348"/>
      <c r="BF210" s="68">
        <f t="shared" si="214"/>
        <v>1.2730901270088317</v>
      </c>
      <c r="BG210" s="68">
        <f t="shared" si="215"/>
        <v>1.5446320239499913</v>
      </c>
      <c r="BH210" s="68">
        <f t="shared" si="191"/>
        <v>1.5356272753002922</v>
      </c>
      <c r="BI210" s="263"/>
      <c r="BJ210" s="263"/>
      <c r="BK210" s="348"/>
      <c r="BL210" s="348"/>
      <c r="BM210" s="68">
        <f t="shared" si="216"/>
        <v>1.4455452039042953</v>
      </c>
      <c r="BN210" s="68">
        <f t="shared" si="217"/>
        <v>1.7278839031500177</v>
      </c>
      <c r="BO210" s="68">
        <f t="shared" si="218"/>
        <v>1.7699432635500001</v>
      </c>
      <c r="BP210" s="68" t="str">
        <f t="shared" si="187"/>
        <v/>
      </c>
      <c r="BQ210" s="68">
        <f t="shared" si="219"/>
        <v>2.0709532191426963</v>
      </c>
      <c r="BR210" s="263"/>
      <c r="BS210" s="348"/>
      <c r="BT210" s="68">
        <f t="shared" si="220"/>
        <v>1.662074709900013</v>
      </c>
      <c r="BU210" s="68">
        <f t="shared" si="221"/>
        <v>1.414983607229249</v>
      </c>
      <c r="BV210" s="68">
        <f t="shared" si="222"/>
        <v>1.6703367543500125</v>
      </c>
    </row>
    <row r="211" spans="2:74" x14ac:dyDescent="0.25">
      <c r="B211" s="72"/>
      <c r="H211" s="16"/>
      <c r="I211" s="16"/>
      <c r="J211" s="16"/>
      <c r="K211" s="16"/>
      <c r="L211" s="16"/>
      <c r="M211" s="16"/>
      <c r="N211" s="16"/>
      <c r="O211" s="67">
        <f t="shared" si="192"/>
        <v>42460</v>
      </c>
      <c r="P211" s="258"/>
      <c r="Q211" s="348"/>
      <c r="R211" s="348"/>
      <c r="S211" s="348"/>
      <c r="T211" s="68">
        <f t="shared" si="193"/>
        <v>1.1606290457682742</v>
      </c>
      <c r="U211" s="68">
        <f t="shared" si="194"/>
        <v>1.3480515276106821</v>
      </c>
      <c r="V211" s="68">
        <f t="shared" si="162"/>
        <v>1.4578105619321144</v>
      </c>
      <c r="W211" s="348"/>
      <c r="X211" s="348"/>
      <c r="Y211" s="68">
        <f t="shared" si="195"/>
        <v>1.4469354969962174</v>
      </c>
      <c r="Z211" s="68">
        <f t="shared" si="196"/>
        <v>1.5379613479747163</v>
      </c>
      <c r="AA211" s="68">
        <f t="shared" si="197"/>
        <v>1.5886617939606911</v>
      </c>
      <c r="AB211" s="68">
        <f t="shared" si="198"/>
        <v>1.9652647789071298</v>
      </c>
      <c r="AC211" s="263"/>
      <c r="AD211" s="348"/>
      <c r="AE211" s="68">
        <f t="shared" si="199"/>
        <v>1.4271305397802516</v>
      </c>
      <c r="AF211" s="68">
        <f t="shared" si="200"/>
        <v>1.5117264657997493</v>
      </c>
      <c r="AG211" s="68">
        <f t="shared" si="201"/>
        <v>1.9353179104285383</v>
      </c>
      <c r="AH211" s="263"/>
      <c r="AI211" s="263"/>
      <c r="AJ211" s="68">
        <f t="shared" si="202"/>
        <v>1.5103215960443035</v>
      </c>
      <c r="AK211" s="68">
        <f t="shared" si="203"/>
        <v>1.6900083199999694</v>
      </c>
      <c r="AL211" s="263"/>
      <c r="AM211" s="348"/>
      <c r="AN211" s="68">
        <f t="shared" si="204"/>
        <v>1.4496841283516742</v>
      </c>
      <c r="AO211" s="68">
        <f t="shared" si="205"/>
        <v>1.6643944530741313</v>
      </c>
      <c r="AP211" s="68">
        <f t="shared" si="206"/>
        <v>1.8852324705063519</v>
      </c>
      <c r="AQ211" s="68">
        <f t="shared" si="207"/>
        <v>1.7993502764843123</v>
      </c>
      <c r="AR211" s="263"/>
      <c r="AS211" s="263"/>
      <c r="AT211" s="348"/>
      <c r="AU211" s="68">
        <f t="shared" si="208"/>
        <v>0.99107667076925843</v>
      </c>
      <c r="AV211" s="68">
        <f t="shared" si="209"/>
        <v>1.0419770261335239</v>
      </c>
      <c r="AW211" s="68">
        <f t="shared" si="210"/>
        <v>1.0734865197103409</v>
      </c>
      <c r="AX211" s="68">
        <f t="shared" si="211"/>
        <v>1.1087851473417665</v>
      </c>
      <c r="AY211" s="68">
        <f t="shared" si="212"/>
        <v>1.262807072346424</v>
      </c>
      <c r="AZ211" s="68">
        <f t="shared" si="213"/>
        <v>1.2952264885821148</v>
      </c>
      <c r="BA211" s="68"/>
      <c r="BB211" s="263"/>
      <c r="BC211" s="263"/>
      <c r="BD211" s="263"/>
      <c r="BE211" s="348"/>
      <c r="BF211" s="68">
        <f t="shared" si="214"/>
        <v>1.2893362009508667</v>
      </c>
      <c r="BG211" s="68">
        <f t="shared" si="215"/>
        <v>1.5484112111356718</v>
      </c>
      <c r="BH211" s="68">
        <f t="shared" si="191"/>
        <v>1.5409848569501361</v>
      </c>
      <c r="BI211" s="263"/>
      <c r="BJ211" s="263"/>
      <c r="BK211" s="348"/>
      <c r="BL211" s="348"/>
      <c r="BM211" s="68">
        <f t="shared" si="216"/>
        <v>1.4799966203904127</v>
      </c>
      <c r="BN211" s="68">
        <f t="shared" si="217"/>
        <v>1.7228867098071041</v>
      </c>
      <c r="BO211" s="68">
        <f t="shared" si="218"/>
        <v>1.7839564049356977</v>
      </c>
      <c r="BP211" s="68" t="str">
        <f t="shared" si="187"/>
        <v/>
      </c>
      <c r="BQ211" s="68">
        <f t="shared" si="219"/>
        <v>2.0892465139339338</v>
      </c>
      <c r="BR211" s="263"/>
      <c r="BS211" s="348"/>
      <c r="BT211" s="68">
        <f t="shared" si="220"/>
        <v>1.6413266718428265</v>
      </c>
      <c r="BU211" s="68">
        <f t="shared" si="221"/>
        <v>1.4363338147229188</v>
      </c>
      <c r="BV211" s="68">
        <f t="shared" si="222"/>
        <v>1.6817216719785444</v>
      </c>
    </row>
    <row r="212" spans="2:74" x14ac:dyDescent="0.25">
      <c r="B212" s="72"/>
      <c r="O212" s="73"/>
      <c r="P212" s="258"/>
      <c r="Q212" s="348"/>
      <c r="R212" s="348"/>
      <c r="S212" s="348"/>
      <c r="T212" s="68" t="str">
        <f t="shared" si="193"/>
        <v/>
      </c>
      <c r="U212" s="68" t="str">
        <f t="shared" si="194"/>
        <v/>
      </c>
      <c r="V212" s="68" t="str">
        <f t="shared" si="162"/>
        <v/>
      </c>
      <c r="W212" s="348"/>
      <c r="X212" s="348"/>
      <c r="Y212" s="68" t="str">
        <f t="shared" si="195"/>
        <v/>
      </c>
      <c r="Z212" s="68" t="str">
        <f t="shared" si="196"/>
        <v/>
      </c>
      <c r="AA212" s="68" t="str">
        <f t="shared" si="197"/>
        <v/>
      </c>
      <c r="AB212" s="68" t="str">
        <f t="shared" si="198"/>
        <v/>
      </c>
      <c r="AC212" s="263"/>
      <c r="AD212" s="348"/>
      <c r="AE212" s="68" t="str">
        <f t="shared" si="199"/>
        <v/>
      </c>
      <c r="AF212" s="68" t="str">
        <f t="shared" si="200"/>
        <v/>
      </c>
      <c r="AG212" s="68" t="str">
        <f t="shared" si="201"/>
        <v/>
      </c>
      <c r="AH212" s="263"/>
      <c r="AI212" s="263"/>
      <c r="AJ212" s="68" t="str">
        <f t="shared" si="202"/>
        <v/>
      </c>
      <c r="AK212" s="68" t="str">
        <f t="shared" si="203"/>
        <v/>
      </c>
      <c r="AL212" s="263"/>
      <c r="AM212" s="348"/>
      <c r="AN212" s="68" t="str">
        <f t="shared" si="204"/>
        <v/>
      </c>
      <c r="AO212" s="68" t="str">
        <f t="shared" si="205"/>
        <v/>
      </c>
      <c r="AP212" s="68" t="str">
        <f t="shared" si="206"/>
        <v/>
      </c>
      <c r="AQ212" s="68" t="str">
        <f t="shared" si="207"/>
        <v/>
      </c>
      <c r="AR212" s="263"/>
      <c r="AS212" s="263"/>
      <c r="AT212" s="348"/>
      <c r="AU212" s="68" t="str">
        <f t="shared" si="208"/>
        <v/>
      </c>
      <c r="AV212" s="68" t="str">
        <f t="shared" si="209"/>
        <v/>
      </c>
      <c r="AW212" s="68" t="str">
        <f t="shared" si="210"/>
        <v/>
      </c>
      <c r="AX212" s="68" t="str">
        <f t="shared" si="211"/>
        <v/>
      </c>
      <c r="AY212" s="68" t="str">
        <f t="shared" si="212"/>
        <v/>
      </c>
      <c r="AZ212" s="68" t="str">
        <f t="shared" si="213"/>
        <v/>
      </c>
      <c r="BA212" s="68"/>
      <c r="BB212" s="263"/>
      <c r="BC212" s="263"/>
      <c r="BD212" s="263"/>
      <c r="BE212" s="348"/>
      <c r="BF212" s="68" t="str">
        <f t="shared" si="214"/>
        <v/>
      </c>
      <c r="BG212" s="68" t="str">
        <f t="shared" si="215"/>
        <v/>
      </c>
      <c r="BH212" s="68" t="str">
        <f t="shared" si="191"/>
        <v/>
      </c>
      <c r="BI212" s="263"/>
      <c r="BJ212" s="263"/>
      <c r="BK212" s="348"/>
      <c r="BL212" s="348"/>
      <c r="BM212" s="68" t="str">
        <f t="shared" si="216"/>
        <v/>
      </c>
      <c r="BN212" s="68" t="str">
        <f t="shared" si="217"/>
        <v/>
      </c>
      <c r="BO212" s="68" t="str">
        <f t="shared" si="218"/>
        <v/>
      </c>
      <c r="BP212" s="68" t="str">
        <f t="shared" si="187"/>
        <v/>
      </c>
      <c r="BQ212" s="68" t="str">
        <f>IF(BQ138="","",BQ138-(I138+(L138-I138)/($L$12-$I$12)*($BQ$12-$I$12)))</f>
        <v/>
      </c>
      <c r="BR212" s="263"/>
      <c r="BS212" s="348"/>
      <c r="BT212" s="68" t="str">
        <f t="shared" si="220"/>
        <v/>
      </c>
      <c r="BU212" s="68" t="str">
        <f t="shared" si="221"/>
        <v/>
      </c>
      <c r="BV212" s="68" t="str">
        <f t="shared" si="222"/>
        <v/>
      </c>
    </row>
    <row r="213" spans="2:74" x14ac:dyDescent="0.25">
      <c r="B213" s="72"/>
      <c r="O213" s="73"/>
      <c r="P213" s="291"/>
      <c r="Q213" s="349"/>
      <c r="R213" s="349"/>
      <c r="S213" s="349"/>
      <c r="T213" s="70" t="str">
        <f t="shared" si="193"/>
        <v/>
      </c>
      <c r="U213" s="70" t="str">
        <f t="shared" si="194"/>
        <v/>
      </c>
      <c r="V213" s="70" t="str">
        <f t="shared" si="162"/>
        <v/>
      </c>
      <c r="W213" s="349" t="str">
        <f>IF(W139="","",W139-(#REF!+(#REF!-#REF!)/(#REF!-#REF!)*($W$12-#REF!)))</f>
        <v/>
      </c>
      <c r="X213" s="349" t="str">
        <f>IF(X139="","",X139-(#REF!+(E139-#REF!)/($E$12-#REF!)*($X$12-#REF!)))</f>
        <v/>
      </c>
      <c r="Y213" s="70" t="str">
        <f t="shared" si="195"/>
        <v/>
      </c>
      <c r="Z213" s="70" t="str">
        <f t="shared" si="196"/>
        <v/>
      </c>
      <c r="AA213" s="70" t="str">
        <f t="shared" si="197"/>
        <v/>
      </c>
      <c r="AB213" s="70" t="str">
        <f t="shared" si="198"/>
        <v/>
      </c>
      <c r="AC213" s="291"/>
      <c r="AD213" s="349" t="str">
        <f>IF(AD139="","",AD139-(#REF!+(E139-#REF!)/($E$12-#REF!)*($AD$12-#REF!)))</f>
        <v/>
      </c>
      <c r="AE213" s="70" t="str">
        <f t="shared" si="199"/>
        <v/>
      </c>
      <c r="AF213" s="70" t="str">
        <f t="shared" si="200"/>
        <v/>
      </c>
      <c r="AG213" s="70" t="str">
        <f t="shared" si="201"/>
        <v/>
      </c>
      <c r="AH213" s="291"/>
      <c r="AI213" s="291"/>
      <c r="AJ213" s="70" t="str">
        <f t="shared" si="202"/>
        <v/>
      </c>
      <c r="AK213" s="70" t="str">
        <f t="shared" si="203"/>
        <v/>
      </c>
      <c r="AL213" s="291"/>
      <c r="AM213" s="349" t="str">
        <f>IF(AM139="","",AM139-(#REF!+(E139-#REF!)/($E$12-#REF!)*($AM$12-#REF!)))</f>
        <v/>
      </c>
      <c r="AN213" s="70" t="str">
        <f t="shared" si="204"/>
        <v/>
      </c>
      <c r="AO213" s="70" t="str">
        <f t="shared" si="205"/>
        <v/>
      </c>
      <c r="AP213" s="70" t="str">
        <f t="shared" si="206"/>
        <v/>
      </c>
      <c r="AQ213" s="70" t="str">
        <f t="shared" si="207"/>
        <v/>
      </c>
      <c r="AR213" s="291"/>
      <c r="AS213" s="291"/>
      <c r="AT213" s="349"/>
      <c r="AU213" s="70" t="str">
        <f t="shared" si="208"/>
        <v/>
      </c>
      <c r="AV213" s="70" t="str">
        <f t="shared" si="209"/>
        <v/>
      </c>
      <c r="AW213" s="70" t="str">
        <f t="shared" si="210"/>
        <v/>
      </c>
      <c r="AX213" s="70" t="str">
        <f t="shared" si="211"/>
        <v/>
      </c>
      <c r="AY213" s="70" t="str">
        <f t="shared" si="212"/>
        <v/>
      </c>
      <c r="AZ213" s="70" t="str">
        <f t="shared" si="213"/>
        <v/>
      </c>
      <c r="BA213" s="70"/>
      <c r="BB213" s="291"/>
      <c r="BC213" s="291"/>
      <c r="BD213" s="291"/>
      <c r="BE213" s="349"/>
      <c r="BF213" s="70" t="str">
        <f t="shared" si="214"/>
        <v/>
      </c>
      <c r="BG213" s="70" t="str">
        <f t="shared" si="215"/>
        <v/>
      </c>
      <c r="BH213" s="70" t="str">
        <f t="shared" si="191"/>
        <v/>
      </c>
      <c r="BI213" s="291"/>
      <c r="BJ213" s="291"/>
      <c r="BK213" s="349"/>
      <c r="BL213" s="349"/>
      <c r="BM213" s="70" t="str">
        <f t="shared" si="216"/>
        <v/>
      </c>
      <c r="BN213" s="70" t="str">
        <f t="shared" si="217"/>
        <v/>
      </c>
      <c r="BO213" s="70" t="str">
        <f t="shared" si="218"/>
        <v/>
      </c>
      <c r="BP213" s="70" t="str">
        <f t="shared" si="187"/>
        <v/>
      </c>
      <c r="BQ213" s="70" t="str">
        <f>IF(BQ139="","",BQ139-(I139+(L139-I139)/($L$12-$I$12)*($BQ$12-$I$12)))</f>
        <v/>
      </c>
      <c r="BR213" s="291"/>
      <c r="BS213" s="349"/>
      <c r="BT213" s="70" t="str">
        <f t="shared" si="220"/>
        <v/>
      </c>
      <c r="BU213" s="70" t="str">
        <f t="shared" si="221"/>
        <v/>
      </c>
      <c r="BV213" s="70" t="str">
        <f t="shared" si="222"/>
        <v/>
      </c>
    </row>
    <row r="214" spans="2:74" x14ac:dyDescent="0.25">
      <c r="AO214" s="36"/>
      <c r="BM214" s="36"/>
      <c r="BN214" s="36"/>
      <c r="BO214" s="36"/>
      <c r="BP214" s="36"/>
      <c r="BQ214" s="36"/>
      <c r="BV214" s="66"/>
    </row>
    <row r="215" spans="2:74" x14ac:dyDescent="0.25">
      <c r="O215" s="79" t="s">
        <v>20</v>
      </c>
      <c r="P215" s="76"/>
      <c r="Q215" s="77"/>
      <c r="R215" s="77"/>
      <c r="S215" s="77"/>
      <c r="T215" s="77">
        <f>AVERAGE(T154:T213)</f>
        <v>1.088692718364785</v>
      </c>
      <c r="U215" s="77">
        <f t="shared" ref="U215:BV215" si="223">AVERAGE(U154:U213)</f>
        <v>1.322077506955172</v>
      </c>
      <c r="V215" s="77">
        <f>AVERAGE(V154:V213)</f>
        <v>1.4784540749551709</v>
      </c>
      <c r="W215" s="77"/>
      <c r="X215" s="77"/>
      <c r="Y215" s="77">
        <f t="shared" si="223"/>
        <v>1.5519734874890361</v>
      </c>
      <c r="Z215" s="77">
        <f t="shared" si="223"/>
        <v>1.632322645798669</v>
      </c>
      <c r="AA215" s="77">
        <f t="shared" si="223"/>
        <v>1.6675760946736935</v>
      </c>
      <c r="AB215" s="77">
        <f t="shared" si="223"/>
        <v>2.0274926847689643</v>
      </c>
      <c r="AC215" s="77"/>
      <c r="AD215" s="77"/>
      <c r="AE215" s="77">
        <f t="shared" si="223"/>
        <v>1.3609232162721701</v>
      </c>
      <c r="AF215" s="77">
        <f t="shared" si="223"/>
        <v>1.5862401670481248</v>
      </c>
      <c r="AG215" s="77">
        <f t="shared" si="223"/>
        <v>2.0506642377672404</v>
      </c>
      <c r="AH215" s="77"/>
      <c r="AI215" s="77"/>
      <c r="AJ215" s="77">
        <f t="shared" si="223"/>
        <v>1.451001000755348</v>
      </c>
      <c r="AK215" s="77">
        <f t="shared" si="223"/>
        <v>1.6411642864655174</v>
      </c>
      <c r="AL215" s="77"/>
      <c r="AM215" s="77"/>
      <c r="AN215" s="77">
        <f t="shared" si="223"/>
        <v>1.4514589711576329</v>
      </c>
      <c r="AO215" s="77">
        <f t="shared" si="223"/>
        <v>1.5595063408188765</v>
      </c>
      <c r="AP215" s="77">
        <f t="shared" si="223"/>
        <v>1.8221930790093883</v>
      </c>
      <c r="AQ215" s="77">
        <f t="shared" si="223"/>
        <v>1.839703008090342</v>
      </c>
      <c r="AR215" s="77"/>
      <c r="AS215" s="77"/>
      <c r="AT215" s="77"/>
      <c r="AU215" s="77">
        <f t="shared" si="223"/>
        <v>0.87834124241379241</v>
      </c>
      <c r="AV215" s="77">
        <f t="shared" si="223"/>
        <v>0.91770139501389525</v>
      </c>
      <c r="AW215" s="77">
        <f t="shared" si="223"/>
        <v>0.98669188934606755</v>
      </c>
      <c r="AX215" s="77">
        <f t="shared" si="223"/>
        <v>1.0084659002309051</v>
      </c>
      <c r="AY215" s="77">
        <f t="shared" si="223"/>
        <v>1.2435518158155157</v>
      </c>
      <c r="AZ215" s="77">
        <f t="shared" si="223"/>
        <v>1.2922277492534473</v>
      </c>
      <c r="BA215" s="77"/>
      <c r="BB215" s="77"/>
      <c r="BC215" s="77"/>
      <c r="BD215" s="77"/>
      <c r="BE215" s="77"/>
      <c r="BF215" s="77">
        <f t="shared" si="223"/>
        <v>1.1715630792970992</v>
      </c>
      <c r="BG215" s="77">
        <f t="shared" si="223"/>
        <v>1.5463994332793087</v>
      </c>
      <c r="BH215" s="77">
        <f t="shared" si="223"/>
        <v>1.5962123267606425</v>
      </c>
      <c r="BI215" s="77"/>
      <c r="BJ215" s="77"/>
      <c r="BK215" s="77"/>
      <c r="BL215" s="77"/>
      <c r="BM215" s="77">
        <f t="shared" si="223"/>
        <v>1.2785689102854425</v>
      </c>
      <c r="BN215" s="77">
        <f t="shared" si="223"/>
        <v>1.545308797791376</v>
      </c>
      <c r="BO215" s="77">
        <f t="shared" si="223"/>
        <v>1.6831177805137902</v>
      </c>
      <c r="BP215" s="77">
        <f t="shared" si="223"/>
        <v>1.5169078646001533</v>
      </c>
      <c r="BQ215" s="77">
        <f t="shared" si="223"/>
        <v>1.8941218441593166</v>
      </c>
      <c r="BR215" s="77"/>
      <c r="BS215" s="77"/>
      <c r="BT215" s="77">
        <f>AVERAGE(BT154:BT213)</f>
        <v>1.7520297853499973</v>
      </c>
      <c r="BU215" s="77">
        <f t="shared" si="223"/>
        <v>1.3689689120694013</v>
      </c>
      <c r="BV215" s="319">
        <f t="shared" si="223"/>
        <v>1.6581402420793099</v>
      </c>
    </row>
    <row r="216" spans="2:74" x14ac:dyDescent="0.25">
      <c r="AO216" s="36"/>
      <c r="AW216" s="16"/>
      <c r="AX216" s="16"/>
      <c r="AY216" s="16"/>
      <c r="AZ216" s="16"/>
      <c r="BA216" s="16"/>
    </row>
    <row r="217" spans="2:74" x14ac:dyDescent="0.25">
      <c r="P217" s="80" t="s">
        <v>190</v>
      </c>
      <c r="Q217" s="81"/>
      <c r="R217" s="81"/>
      <c r="S217" s="81"/>
      <c r="T217" s="81"/>
      <c r="U217" s="81"/>
      <c r="V217" s="81"/>
      <c r="W217" s="80" t="s">
        <v>191</v>
      </c>
      <c r="X217" s="81"/>
      <c r="Y217" s="81"/>
      <c r="Z217" s="81"/>
      <c r="AA217" s="81"/>
      <c r="AB217" s="82"/>
      <c r="AC217" s="81" t="s">
        <v>192</v>
      </c>
      <c r="AD217" s="81"/>
      <c r="AE217" s="81"/>
      <c r="AF217" s="81"/>
      <c r="AG217" s="81"/>
      <c r="AH217" s="83" t="s">
        <v>193</v>
      </c>
      <c r="AI217" s="80" t="s">
        <v>66</v>
      </c>
      <c r="AJ217" s="81"/>
      <c r="AK217" s="81"/>
      <c r="AL217" s="80" t="s">
        <v>194</v>
      </c>
      <c r="AM217" s="81"/>
      <c r="AN217" s="81"/>
      <c r="AO217" s="81"/>
      <c r="AP217" s="81"/>
      <c r="AQ217" s="81"/>
      <c r="AR217" s="80" t="s">
        <v>195</v>
      </c>
      <c r="AS217" s="81"/>
      <c r="AT217" s="80" t="s">
        <v>196</v>
      </c>
      <c r="AU217" s="81"/>
      <c r="AV217" s="81"/>
      <c r="AW217" s="84"/>
      <c r="AX217" s="84"/>
      <c r="AY217" s="84"/>
      <c r="AZ217" s="84"/>
      <c r="BA217" s="85"/>
      <c r="BB217" s="81" t="s">
        <v>197</v>
      </c>
      <c r="BC217" s="81"/>
      <c r="BD217" s="81"/>
      <c r="BE217" s="81"/>
      <c r="BF217" s="81"/>
      <c r="BG217" s="81"/>
      <c r="BH217" s="82"/>
      <c r="BI217" s="81" t="s">
        <v>198</v>
      </c>
      <c r="BJ217" s="81"/>
      <c r="BK217" s="81"/>
      <c r="BL217" s="81"/>
      <c r="BM217" s="81"/>
      <c r="BN217" s="81"/>
      <c r="BO217" s="81"/>
      <c r="BP217" s="81"/>
      <c r="BQ217" s="81"/>
      <c r="BR217" s="80" t="s">
        <v>199</v>
      </c>
      <c r="BS217" s="86"/>
      <c r="BT217" s="86"/>
      <c r="BU217" s="80" t="s">
        <v>200</v>
      </c>
      <c r="BV217" s="89"/>
    </row>
    <row r="218" spans="2:74" s="37" customFormat="1" x14ac:dyDescent="0.25">
      <c r="O218" s="38" t="s">
        <v>210</v>
      </c>
      <c r="P218" s="164">
        <f>T215+(U215-T215)/(U153-T153)*($B$3+(365*5+1)-T153)</f>
        <v>1.2970719938919162</v>
      </c>
      <c r="Q218" s="40"/>
      <c r="R218" s="41"/>
      <c r="S218" s="41"/>
      <c r="T218" s="41"/>
      <c r="U218" s="41"/>
      <c r="V218" s="41"/>
      <c r="W218" s="164">
        <f>Z215+(AA215-Z215)/(AA153-Z153)*($B$3+(365*5+1)-Z153)</f>
        <v>1.648027973733514</v>
      </c>
      <c r="X218" s="41"/>
      <c r="Y218" s="41"/>
      <c r="Z218" s="41"/>
      <c r="AA218" s="41"/>
      <c r="AB218" s="42"/>
      <c r="AC218" s="165">
        <f>AF215+(AG215-AF215)/(AG153-AF153)*($B$3+(365*5+1)-AF153)</f>
        <v>1.7584796570824706</v>
      </c>
      <c r="AD218" s="41"/>
      <c r="AE218" s="41"/>
      <c r="AF218" s="41"/>
      <c r="AG218" s="41"/>
      <c r="AH218" s="166"/>
      <c r="AI218" s="316">
        <f>AJ215+(AK215-AJ215)/(AK153-AJ153)*($B$3+(365*5+1)-AJ153)</f>
        <v>1.6164093025269155</v>
      </c>
      <c r="AJ218" s="41"/>
      <c r="AK218" s="41"/>
      <c r="AL218" s="316">
        <f>AP215+(AQ215-AP215)/(AQ153-AP153)*($B$3+(365*5+1)-AP153)</f>
        <v>1.8322686247934008</v>
      </c>
      <c r="AM218" s="317"/>
      <c r="AN218" s="41"/>
      <c r="AO218" s="41"/>
      <c r="AP218" s="41"/>
      <c r="AQ218" s="41"/>
      <c r="AR218" s="164"/>
      <c r="AS218" s="41"/>
      <c r="AT218" s="164">
        <f>AX215+(AY215-AX215)/(AY153-AX153)*($B$3+(365*5+1)-AX153)</f>
        <v>1.1009330270275186</v>
      </c>
      <c r="AU218" s="40"/>
      <c r="AV218" s="40"/>
      <c r="AW218" s="41"/>
      <c r="AX218" s="41"/>
      <c r="AY218" s="41"/>
      <c r="AZ218" s="41"/>
      <c r="BA218" s="42"/>
      <c r="BB218" s="164">
        <f>BF215+(BG215-BF215)/(BG153-BF153)*($B$3+(365*5+1)-BF153)</f>
        <v>1.3942549721391375</v>
      </c>
      <c r="BC218" s="40"/>
      <c r="BD218" s="40"/>
      <c r="BE218" s="41"/>
      <c r="BF218" s="41"/>
      <c r="BG218" s="41"/>
      <c r="BH218" s="42"/>
      <c r="BI218" s="165">
        <f>BM215+(BN215-BM215)/(BN153-BM153)*($B$3+(365*5+1)-BM153)</f>
        <v>1.4559531472504166</v>
      </c>
      <c r="BJ218" s="41"/>
      <c r="BK218" s="41"/>
      <c r="BL218" s="41"/>
      <c r="BM218" s="41"/>
      <c r="BN218" s="41"/>
      <c r="BO218" s="41"/>
      <c r="BP218" s="41"/>
      <c r="BQ218" s="41"/>
      <c r="BR218" s="164"/>
      <c r="BS218" s="41"/>
      <c r="BT218" s="41"/>
      <c r="BU218" s="164">
        <f>BU215+(BV215-BU215)/(BV153-BU153)*($B$3+(365*5+1)-BU153)</f>
        <v>1.5776224765376288</v>
      </c>
      <c r="BV218" s="42"/>
    </row>
    <row r="219" spans="2:74" x14ac:dyDescent="0.25">
      <c r="P219" s="197" t="s">
        <v>53</v>
      </c>
      <c r="Q219" s="88"/>
      <c r="BQ219" s="2"/>
    </row>
    <row r="220" spans="2:74" x14ac:dyDescent="0.25">
      <c r="P220" s="197" t="s">
        <v>21</v>
      </c>
      <c r="Q220" s="88"/>
      <c r="AL220" s="135"/>
      <c r="AT220" s="2"/>
      <c r="AU220" s="2"/>
      <c r="AV220" s="2"/>
    </row>
    <row r="221" spans="2:74" x14ac:dyDescent="0.25">
      <c r="P221" s="88"/>
      <c r="Q221" s="88"/>
    </row>
    <row r="222" spans="2:74" x14ac:dyDescent="0.25">
      <c r="AI222" s="37"/>
      <c r="AJ222" s="37"/>
      <c r="AK222" s="37"/>
      <c r="AT222" s="39"/>
      <c r="AU222" s="39"/>
      <c r="AV222" s="39"/>
      <c r="AW222" s="39"/>
      <c r="AX222" s="39"/>
      <c r="AY222" s="39"/>
      <c r="AZ222" s="39"/>
      <c r="BA222" s="39"/>
      <c r="BB222" s="2"/>
      <c r="BC222" s="2"/>
      <c r="BD222" s="2"/>
      <c r="BE222" s="2"/>
      <c r="BF222" s="2"/>
      <c r="BG222" s="2"/>
      <c r="BH222" s="2"/>
      <c r="BI222" s="2"/>
    </row>
    <row r="223" spans="2:74" x14ac:dyDescent="0.25">
      <c r="AT223" s="2"/>
      <c r="AU223" s="2"/>
      <c r="AV223" s="2"/>
      <c r="AW223" s="2"/>
      <c r="AX223" s="2"/>
      <c r="AY223" s="2"/>
      <c r="AZ223" s="2"/>
      <c r="BA223" s="2"/>
      <c r="BB223" s="2"/>
      <c r="BC223" s="2"/>
      <c r="BD223" s="2"/>
      <c r="BE223" s="2"/>
      <c r="BF223" s="2"/>
      <c r="BG223" s="2"/>
      <c r="BH223" s="2"/>
      <c r="BI223" s="2"/>
    </row>
    <row r="224" spans="2:74" x14ac:dyDescent="0.25">
      <c r="S224" s="2"/>
      <c r="T224" s="2"/>
      <c r="U224" s="2"/>
      <c r="V224" s="2"/>
      <c r="W224" s="2"/>
      <c r="AH224" s="2"/>
      <c r="AT224" s="24"/>
      <c r="AU224" s="24"/>
      <c r="AV224" s="24"/>
      <c r="AW224" s="39"/>
      <c r="AX224" s="39"/>
      <c r="AY224" s="39"/>
      <c r="AZ224" s="39"/>
      <c r="BA224" s="39"/>
      <c r="BB224" s="39"/>
      <c r="BC224" s="39"/>
      <c r="BD224" s="39"/>
      <c r="BE224" s="39"/>
      <c r="BF224" s="39"/>
      <c r="BG224" s="39"/>
      <c r="BH224" s="39"/>
      <c r="BI224" s="2"/>
    </row>
    <row r="225" spans="1:72" x14ac:dyDescent="0.25">
      <c r="P225" s="37" t="s">
        <v>58</v>
      </c>
      <c r="AT225" s="109"/>
      <c r="AU225" s="109"/>
      <c r="AV225" s="109"/>
      <c r="AW225" s="39"/>
      <c r="AX225" s="39"/>
      <c r="AY225" s="39"/>
      <c r="AZ225" s="39"/>
      <c r="BA225" s="39"/>
      <c r="BB225" s="39"/>
      <c r="BC225" s="39"/>
      <c r="BD225" s="39"/>
      <c r="BE225" s="39"/>
      <c r="BF225" s="39"/>
      <c r="BG225" s="39"/>
      <c r="BH225" s="39"/>
      <c r="BI225" s="2"/>
    </row>
    <row r="226" spans="1:72" ht="78" customHeight="1" x14ac:dyDescent="0.25">
      <c r="P226" s="178" t="s">
        <v>22</v>
      </c>
      <c r="Q226" s="179" t="s">
        <v>54</v>
      </c>
      <c r="R226" s="179" t="s">
        <v>69</v>
      </c>
      <c r="S226" s="179" t="s">
        <v>204</v>
      </c>
      <c r="T226" s="179" t="s">
        <v>26</v>
      </c>
      <c r="U226" s="180" t="s">
        <v>23</v>
      </c>
      <c r="V226" s="181"/>
      <c r="W226" s="181"/>
      <c r="X226" s="181"/>
      <c r="Y226" s="182"/>
      <c r="Z226" s="44"/>
      <c r="AA226" s="235"/>
      <c r="AB226" s="235"/>
      <c r="AC226" s="44"/>
      <c r="AD226" s="44"/>
      <c r="AE226" s="2"/>
      <c r="AT226" s="43"/>
      <c r="AU226" s="43"/>
      <c r="AV226" s="43"/>
      <c r="AW226" s="43"/>
      <c r="AX226" s="43"/>
      <c r="AY226" s="43"/>
      <c r="AZ226" s="43"/>
      <c r="BA226" s="43"/>
      <c r="BB226" s="43"/>
      <c r="BC226" s="45"/>
      <c r="BD226" s="46"/>
      <c r="BE226" s="46"/>
      <c r="BF226" s="43"/>
      <c r="BG226" s="43"/>
      <c r="BH226" s="43"/>
      <c r="BI226" s="2"/>
    </row>
    <row r="227" spans="1:72" x14ac:dyDescent="0.25">
      <c r="P227" s="169" t="s">
        <v>11</v>
      </c>
      <c r="Q227" s="184" t="s">
        <v>55</v>
      </c>
      <c r="R227" s="170" t="s">
        <v>121</v>
      </c>
      <c r="S227" s="254">
        <v>5</v>
      </c>
      <c r="T227" s="249">
        <f>$AT$218</f>
        <v>1.1009330270275186</v>
      </c>
      <c r="U227" s="252" t="s">
        <v>227</v>
      </c>
      <c r="V227" s="171"/>
      <c r="W227" s="171"/>
      <c r="X227" s="172"/>
      <c r="Y227" s="173"/>
      <c r="Z227" s="44"/>
      <c r="AA227" s="235"/>
      <c r="AB227" s="235"/>
      <c r="AC227" s="235"/>
      <c r="AD227" s="235"/>
      <c r="AE227" s="8"/>
      <c r="AT227" s="43"/>
      <c r="AU227" s="43"/>
      <c r="AV227" s="43"/>
      <c r="AW227" s="43"/>
      <c r="AX227" s="43"/>
      <c r="AY227" s="43"/>
      <c r="AZ227" s="43"/>
      <c r="BA227" s="43"/>
      <c r="BB227" s="43"/>
      <c r="BC227" s="45"/>
      <c r="BD227" s="46"/>
      <c r="BE227" s="46"/>
      <c r="BF227" s="43"/>
      <c r="BG227" s="43"/>
      <c r="BH227" s="43"/>
      <c r="BI227" s="2"/>
      <c r="BT227" s="16"/>
    </row>
    <row r="228" spans="1:72" x14ac:dyDescent="0.25">
      <c r="P228" s="185" t="s">
        <v>57</v>
      </c>
      <c r="Q228" s="174" t="s">
        <v>56</v>
      </c>
      <c r="R228" s="186" t="s">
        <v>119</v>
      </c>
      <c r="S228" s="255">
        <v>5</v>
      </c>
      <c r="T228" s="244">
        <f>$BB$218</f>
        <v>1.3942549721391375</v>
      </c>
      <c r="U228" s="251" t="s">
        <v>220</v>
      </c>
      <c r="V228" s="175"/>
      <c r="W228" s="175"/>
      <c r="X228" s="175"/>
      <c r="Y228" s="183"/>
      <c r="Z228" s="8"/>
      <c r="AA228" s="8"/>
      <c r="AB228" s="8"/>
      <c r="AC228" s="8"/>
      <c r="AD228" s="235"/>
      <c r="AE228" s="8"/>
      <c r="AT228" s="48"/>
      <c r="AU228" s="48"/>
      <c r="AV228" s="48"/>
      <c r="AW228" s="48"/>
      <c r="AX228" s="48"/>
      <c r="AY228" s="48"/>
      <c r="AZ228" s="48"/>
      <c r="BA228" s="48"/>
      <c r="BB228" s="48"/>
      <c r="BC228" s="26"/>
      <c r="BD228" s="49"/>
      <c r="BE228" s="31"/>
      <c r="BF228" s="47"/>
      <c r="BG228" s="47"/>
      <c r="BH228" s="47"/>
      <c r="BI228" s="2"/>
    </row>
    <row r="229" spans="1:72" x14ac:dyDescent="0.25">
      <c r="P229" s="185" t="s">
        <v>27</v>
      </c>
      <c r="Q229" s="174" t="s">
        <v>56</v>
      </c>
      <c r="R229" s="186" t="s">
        <v>119</v>
      </c>
      <c r="S229" s="255">
        <v>5</v>
      </c>
      <c r="T229" s="244">
        <f>$P$218</f>
        <v>1.2970719938919162</v>
      </c>
      <c r="U229" s="251" t="s">
        <v>211</v>
      </c>
      <c r="V229" s="175"/>
      <c r="W229" s="175"/>
      <c r="X229" s="175"/>
      <c r="Y229" s="183"/>
      <c r="Z229" s="8"/>
      <c r="AA229" s="8"/>
      <c r="AB229" s="8"/>
      <c r="AC229" s="8"/>
      <c r="AD229" s="235"/>
      <c r="AE229" s="8"/>
      <c r="AT229" s="2"/>
      <c r="AU229" s="2"/>
      <c r="AV229" s="2"/>
      <c r="AW229" s="2"/>
      <c r="AX229" s="2"/>
      <c r="AY229" s="2"/>
      <c r="AZ229" s="2"/>
      <c r="BA229" s="2"/>
      <c r="BB229" s="2"/>
      <c r="BC229" s="2"/>
      <c r="BD229" s="2"/>
      <c r="BE229" s="50"/>
      <c r="BF229" s="2"/>
      <c r="BG229" s="2"/>
      <c r="BH229" s="2"/>
      <c r="BI229" s="2"/>
    </row>
    <row r="230" spans="1:72" x14ac:dyDescent="0.25">
      <c r="M230" s="290"/>
      <c r="P230" s="185" t="s">
        <v>28</v>
      </c>
      <c r="Q230" s="174" t="s">
        <v>55</v>
      </c>
      <c r="R230" s="186" t="s">
        <v>0</v>
      </c>
      <c r="S230" s="255">
        <v>5</v>
      </c>
      <c r="T230" s="244">
        <f>$W$218</f>
        <v>1.648027973733514</v>
      </c>
      <c r="U230" s="251" t="s">
        <v>249</v>
      </c>
      <c r="V230" s="175"/>
      <c r="W230" s="175"/>
      <c r="X230" s="175"/>
      <c r="Y230" s="183"/>
      <c r="Z230" s="8"/>
      <c r="AA230" s="8"/>
      <c r="AB230" s="8"/>
      <c r="AC230" s="8"/>
      <c r="AD230" s="235"/>
      <c r="AE230" s="8"/>
      <c r="AT230" s="2"/>
      <c r="AU230" s="2"/>
      <c r="AV230" s="2"/>
      <c r="AW230" s="2"/>
      <c r="AX230" s="2"/>
      <c r="AY230" s="2"/>
      <c r="AZ230" s="2"/>
      <c r="BA230" s="2"/>
      <c r="BB230" s="2"/>
      <c r="BC230" s="2"/>
      <c r="BD230" s="2"/>
      <c r="BE230" s="50"/>
      <c r="BF230" s="2"/>
      <c r="BG230" s="2"/>
      <c r="BH230" s="2"/>
      <c r="BI230" s="2"/>
    </row>
    <row r="231" spans="1:72" x14ac:dyDescent="0.25">
      <c r="P231" s="185" t="s">
        <v>6</v>
      </c>
      <c r="Q231" s="174" t="s">
        <v>55</v>
      </c>
      <c r="R231" s="186" t="s">
        <v>0</v>
      </c>
      <c r="S231" s="255">
        <v>5</v>
      </c>
      <c r="T231" s="244">
        <f>$AC$218</f>
        <v>1.7584796570824706</v>
      </c>
      <c r="U231" s="251" t="s">
        <v>237</v>
      </c>
      <c r="V231" s="175"/>
      <c r="W231" s="175"/>
      <c r="X231" s="175"/>
      <c r="Y231" s="183"/>
      <c r="Z231" s="8"/>
      <c r="AA231" s="8"/>
      <c r="AB231" s="8"/>
      <c r="AC231" s="8"/>
      <c r="AD231" s="235"/>
      <c r="AE231" s="8"/>
      <c r="AT231" s="43"/>
      <c r="AU231" s="43"/>
      <c r="AV231" s="43"/>
      <c r="AW231" s="43"/>
      <c r="AX231" s="43"/>
      <c r="AY231" s="43"/>
      <c r="AZ231" s="43"/>
      <c r="BA231" s="43"/>
      <c r="BB231" s="43"/>
      <c r="BC231" s="45"/>
      <c r="BD231" s="46"/>
      <c r="BE231" s="46"/>
      <c r="BF231" s="43"/>
      <c r="BG231" s="43"/>
      <c r="BH231" s="43"/>
      <c r="BI231" s="2"/>
    </row>
    <row r="232" spans="1:72" x14ac:dyDescent="0.25">
      <c r="P232" s="185" t="s">
        <v>7</v>
      </c>
      <c r="Q232" s="174" t="s">
        <v>56</v>
      </c>
      <c r="R232" s="186" t="s">
        <v>120</v>
      </c>
      <c r="S232" s="255" t="s">
        <v>29</v>
      </c>
      <c r="T232" s="250" t="s">
        <v>29</v>
      </c>
      <c r="U232" s="251" t="s">
        <v>212</v>
      </c>
      <c r="V232" s="175"/>
      <c r="W232" s="175"/>
      <c r="X232" s="175"/>
      <c r="Y232" s="183"/>
      <c r="Z232" s="8"/>
      <c r="AA232" s="8"/>
      <c r="AB232" s="8"/>
      <c r="AC232" s="8"/>
      <c r="AD232" s="235"/>
      <c r="AE232" s="8"/>
      <c r="AT232" s="2"/>
      <c r="AU232" s="2"/>
      <c r="AV232" s="2"/>
      <c r="AW232" s="2"/>
      <c r="AX232" s="2"/>
      <c r="AY232" s="2"/>
      <c r="AZ232" s="2"/>
      <c r="BA232" s="2"/>
      <c r="BB232" s="2"/>
      <c r="BC232" s="2"/>
      <c r="BD232" s="2"/>
      <c r="BE232" s="50"/>
      <c r="BF232" s="2"/>
      <c r="BG232" s="2"/>
      <c r="BH232" s="2"/>
      <c r="BI232" s="2"/>
    </row>
    <row r="233" spans="1:72" x14ac:dyDescent="0.25">
      <c r="A233" s="51"/>
      <c r="B233" s="52"/>
      <c r="C233" s="52"/>
      <c r="D233" s="52"/>
      <c r="E233" s="44"/>
      <c r="F233" s="44"/>
      <c r="G233" s="44"/>
      <c r="H233" s="44"/>
      <c r="M233" s="44"/>
      <c r="P233" s="185" t="s">
        <v>8</v>
      </c>
      <c r="Q233" s="174" t="s">
        <v>56</v>
      </c>
      <c r="R233" s="186" t="s">
        <v>0</v>
      </c>
      <c r="S233" s="255">
        <v>5</v>
      </c>
      <c r="T233" s="250">
        <f>$AI$218</f>
        <v>1.6164093025269155</v>
      </c>
      <c r="U233" s="251" t="s">
        <v>228</v>
      </c>
      <c r="V233" s="175"/>
      <c r="W233" s="175"/>
      <c r="X233" s="175"/>
      <c r="Y233" s="183"/>
      <c r="Z233" s="8"/>
      <c r="AA233" s="8"/>
      <c r="AB233" s="8"/>
      <c r="AC233" s="8"/>
      <c r="AD233" s="235"/>
      <c r="AE233" s="8"/>
      <c r="AT233" s="91"/>
      <c r="AU233" s="91"/>
      <c r="AV233" s="91"/>
      <c r="AW233" s="2"/>
      <c r="AX233" s="2"/>
      <c r="AY233" s="2"/>
      <c r="AZ233" s="2"/>
      <c r="BA233" s="2"/>
      <c r="BB233" s="2"/>
      <c r="BC233" s="92"/>
      <c r="BD233" s="93"/>
      <c r="BE233" s="92"/>
      <c r="BF233" s="88"/>
      <c r="BG233" s="88"/>
      <c r="BH233" s="88"/>
      <c r="BI233" s="2"/>
    </row>
    <row r="234" spans="1:72" x14ac:dyDescent="0.25">
      <c r="A234" s="94"/>
      <c r="B234" s="95"/>
      <c r="C234" s="96"/>
      <c r="D234" s="97"/>
      <c r="E234" s="98"/>
      <c r="F234" s="44"/>
      <c r="G234" s="44"/>
      <c r="H234" s="44"/>
      <c r="M234" s="44"/>
      <c r="P234" s="185" t="s">
        <v>9</v>
      </c>
      <c r="Q234" s="174" t="s">
        <v>56</v>
      </c>
      <c r="R234" s="187" t="s">
        <v>120</v>
      </c>
      <c r="S234" s="255">
        <v>5</v>
      </c>
      <c r="T234" s="244">
        <f>$AL$218</f>
        <v>1.8322686247934008</v>
      </c>
      <c r="U234" s="251" t="s">
        <v>238</v>
      </c>
      <c r="V234" s="175"/>
      <c r="W234" s="175"/>
      <c r="X234" s="175"/>
      <c r="Y234" s="183"/>
      <c r="Z234" s="8"/>
      <c r="AA234" s="8"/>
      <c r="AB234" s="8"/>
      <c r="AC234" s="8"/>
      <c r="AD234" s="235"/>
      <c r="AE234" s="8"/>
      <c r="AT234" s="91"/>
      <c r="AU234" s="91"/>
      <c r="AV234" s="91"/>
      <c r="AW234" s="2"/>
      <c r="AX234" s="2"/>
      <c r="AY234" s="2"/>
      <c r="AZ234" s="2"/>
      <c r="BA234" s="2"/>
      <c r="BB234" s="2"/>
      <c r="BC234" s="92"/>
      <c r="BD234" s="93"/>
      <c r="BE234" s="92"/>
      <c r="BF234" s="88"/>
      <c r="BG234" s="88"/>
      <c r="BH234" s="88"/>
      <c r="BI234" s="2"/>
    </row>
    <row r="235" spans="1:72" x14ac:dyDescent="0.25">
      <c r="A235" s="2"/>
      <c r="B235" s="91"/>
      <c r="C235" s="93"/>
      <c r="D235" s="53"/>
      <c r="E235" s="8"/>
      <c r="F235" s="8"/>
      <c r="G235" s="8"/>
      <c r="H235" s="8"/>
      <c r="M235" s="8"/>
      <c r="P235" s="185" t="s">
        <v>10</v>
      </c>
      <c r="Q235" s="174" t="s">
        <v>56</v>
      </c>
      <c r="R235" s="187" t="s">
        <v>120</v>
      </c>
      <c r="S235" s="255" t="s">
        <v>29</v>
      </c>
      <c r="T235" s="250" t="s">
        <v>29</v>
      </c>
      <c r="U235" s="251" t="s">
        <v>212</v>
      </c>
      <c r="V235" s="175"/>
      <c r="W235" s="175"/>
      <c r="X235" s="175"/>
      <c r="Y235" s="183"/>
      <c r="Z235" s="8"/>
      <c r="AA235" s="8"/>
      <c r="AB235" s="8"/>
      <c r="AC235" s="8"/>
      <c r="AD235" s="235"/>
      <c r="AE235" s="8"/>
      <c r="AT235" s="91"/>
      <c r="AU235" s="91"/>
      <c r="AV235" s="91"/>
      <c r="AW235" s="2"/>
      <c r="AX235" s="2"/>
      <c r="AY235" s="2"/>
      <c r="AZ235" s="2"/>
      <c r="BA235" s="2"/>
      <c r="BB235" s="2"/>
      <c r="BC235" s="91"/>
      <c r="BD235" s="93"/>
      <c r="BE235" s="91"/>
      <c r="BF235" s="88"/>
      <c r="BG235" s="88"/>
      <c r="BH235" s="88"/>
      <c r="BI235" s="2"/>
    </row>
    <row r="236" spans="1:72" x14ac:dyDescent="0.25">
      <c r="A236" s="2"/>
      <c r="B236" s="91"/>
      <c r="C236" s="93"/>
      <c r="D236" s="53"/>
      <c r="E236" s="99"/>
      <c r="F236" s="8"/>
      <c r="G236" s="8"/>
      <c r="H236" s="8"/>
      <c r="M236" s="8"/>
      <c r="P236" s="185" t="s">
        <v>12</v>
      </c>
      <c r="Q236" s="176" t="s">
        <v>56</v>
      </c>
      <c r="R236" s="241" t="s">
        <v>119</v>
      </c>
      <c r="S236" s="242">
        <v>5</v>
      </c>
      <c r="T236" s="244">
        <f>$BI$218</f>
        <v>1.4559531472504166</v>
      </c>
      <c r="U236" s="251" t="s">
        <v>229</v>
      </c>
      <c r="V236" s="138"/>
      <c r="W236" s="138"/>
      <c r="X236" s="138"/>
      <c r="Y236" s="139"/>
      <c r="Z236" s="2"/>
      <c r="AA236" s="2"/>
      <c r="AB236" s="2"/>
      <c r="AC236" s="2"/>
      <c r="AD236" s="235"/>
      <c r="AE236" s="8"/>
      <c r="AT236" s="91"/>
      <c r="AU236" s="91"/>
      <c r="AV236" s="91"/>
      <c r="AW236" s="100"/>
      <c r="AX236" s="100"/>
      <c r="AY236" s="100"/>
      <c r="AZ236" s="100"/>
      <c r="BA236" s="100"/>
      <c r="BB236" s="100"/>
      <c r="BC236" s="92"/>
      <c r="BD236" s="93"/>
      <c r="BE236" s="92"/>
      <c r="BF236" s="88"/>
      <c r="BG236" s="88"/>
      <c r="BH236" s="88"/>
      <c r="BI236" s="2"/>
    </row>
    <row r="237" spans="1:72" x14ac:dyDescent="0.25">
      <c r="A237" s="2"/>
      <c r="B237" s="91"/>
      <c r="C237" s="93"/>
      <c r="D237" s="53"/>
      <c r="E237" s="8"/>
      <c r="F237" s="8"/>
      <c r="G237" s="8"/>
      <c r="H237" s="8"/>
      <c r="M237" s="290"/>
      <c r="P237" s="236" t="s">
        <v>13</v>
      </c>
      <c r="Q237" s="238" t="s">
        <v>55</v>
      </c>
      <c r="R237" s="239" t="s">
        <v>0</v>
      </c>
      <c r="S237" s="242">
        <f>($BT$153-$B$3)/365</f>
        <v>6.9534246575342467</v>
      </c>
      <c r="T237" s="244">
        <f>BT215</f>
        <v>1.7520297853499973</v>
      </c>
      <c r="U237" s="251" t="s">
        <v>256</v>
      </c>
      <c r="V237" s="177"/>
      <c r="W237" s="177"/>
      <c r="X237" s="138"/>
      <c r="Y237" s="139"/>
      <c r="Z237" s="2"/>
      <c r="AA237" s="2"/>
      <c r="AB237" s="2"/>
      <c r="AC237" s="2"/>
      <c r="AD237" s="235"/>
      <c r="AE237" s="8"/>
      <c r="AT237" s="91"/>
      <c r="AU237" s="91"/>
      <c r="AV237" s="91"/>
      <c r="AW237" s="2"/>
      <c r="AX237" s="2"/>
      <c r="AY237" s="2"/>
      <c r="AZ237" s="2"/>
      <c r="BA237" s="2"/>
      <c r="BB237" s="2"/>
      <c r="BC237" s="91"/>
      <c r="BD237" s="93"/>
      <c r="BE237" s="91"/>
      <c r="BF237" s="88"/>
      <c r="BG237" s="88"/>
      <c r="BH237" s="88"/>
      <c r="BI237" s="2"/>
    </row>
    <row r="238" spans="1:72" x14ac:dyDescent="0.25">
      <c r="A238" s="2"/>
      <c r="B238" s="91"/>
      <c r="C238" s="93"/>
      <c r="D238" s="53"/>
      <c r="E238" s="8"/>
      <c r="F238" s="8"/>
      <c r="G238" s="8"/>
      <c r="H238" s="8"/>
      <c r="M238" s="8"/>
      <c r="P238" s="237" t="s">
        <v>14</v>
      </c>
      <c r="Q238" s="247" t="s">
        <v>55</v>
      </c>
      <c r="R238" s="240" t="s">
        <v>0</v>
      </c>
      <c r="S238" s="243">
        <v>5</v>
      </c>
      <c r="T238" s="245">
        <f>$BU$218</f>
        <v>1.5776224765376288</v>
      </c>
      <c r="U238" s="246" t="s">
        <v>213</v>
      </c>
      <c r="V238" s="168"/>
      <c r="W238" s="162"/>
      <c r="X238" s="162"/>
      <c r="Y238" s="163"/>
      <c r="Z238" s="2"/>
      <c r="AA238" s="2"/>
      <c r="AB238" s="2"/>
      <c r="AC238" s="2"/>
      <c r="AD238" s="235"/>
      <c r="AE238" s="8"/>
      <c r="AT238" s="91"/>
      <c r="AU238" s="91"/>
      <c r="AV238" s="91"/>
      <c r="AW238" s="2"/>
      <c r="AX238" s="2"/>
      <c r="AY238" s="2"/>
      <c r="AZ238" s="2"/>
      <c r="BA238" s="2"/>
      <c r="BB238" s="2"/>
      <c r="BC238" s="92"/>
      <c r="BD238" s="93"/>
      <c r="BE238" s="92"/>
      <c r="BF238" s="88"/>
      <c r="BG238" s="88"/>
      <c r="BH238" s="88"/>
      <c r="BI238" s="2"/>
    </row>
    <row r="239" spans="1:72" x14ac:dyDescent="0.25">
      <c r="A239" s="2"/>
      <c r="B239" s="91"/>
      <c r="C239" s="93"/>
      <c r="D239" s="53"/>
      <c r="E239" s="8"/>
      <c r="F239" s="8"/>
      <c r="G239" s="8"/>
      <c r="H239" s="8"/>
      <c r="I239" s="8"/>
      <c r="J239" s="8"/>
      <c r="K239" s="8"/>
      <c r="L239" s="8"/>
      <c r="M239" s="8"/>
      <c r="N239" s="8"/>
      <c r="Z239" s="2"/>
      <c r="AA239" s="2"/>
      <c r="AB239" s="2"/>
      <c r="AC239" s="2"/>
      <c r="AD239" s="2"/>
      <c r="AT239" s="91"/>
      <c r="AU239" s="91"/>
      <c r="AV239" s="91"/>
      <c r="AW239" s="2"/>
      <c r="AX239" s="2"/>
      <c r="AY239" s="2"/>
      <c r="AZ239" s="2"/>
      <c r="BA239" s="2"/>
      <c r="BB239" s="2"/>
      <c r="BC239" s="91"/>
      <c r="BD239" s="93"/>
      <c r="BE239" s="92"/>
      <c r="BF239" s="88"/>
      <c r="BG239" s="88"/>
      <c r="BH239" s="88"/>
      <c r="BI239" s="2"/>
    </row>
    <row r="240" spans="1:72" x14ac:dyDescent="0.25">
      <c r="AF240" s="2"/>
      <c r="AG240" s="2"/>
      <c r="AH240" s="2"/>
      <c r="AI240" s="2"/>
      <c r="AJ240" s="2"/>
      <c r="AK240" s="2"/>
      <c r="AL240" s="2"/>
      <c r="AM240" s="2"/>
      <c r="AN240" s="2"/>
      <c r="AO240" s="2"/>
      <c r="AP240" s="2"/>
      <c r="AQ240" s="2"/>
      <c r="AR240" s="2"/>
      <c r="AS240" s="2"/>
    </row>
    <row r="241" spans="32:45" x14ac:dyDescent="0.25">
      <c r="AF241" s="2"/>
      <c r="AG241" s="2"/>
      <c r="AH241" s="2"/>
      <c r="AI241" s="2"/>
      <c r="AJ241" s="2"/>
      <c r="AK241" s="2"/>
      <c r="AL241" s="2"/>
      <c r="AM241" s="2"/>
      <c r="AN241" s="2"/>
      <c r="AO241" s="2"/>
      <c r="AP241" s="2"/>
      <c r="AQ241" s="2"/>
      <c r="AR241" s="2"/>
      <c r="AS241" s="2"/>
    </row>
  </sheetData>
  <mergeCells count="11">
    <mergeCell ref="B144:L144"/>
    <mergeCell ref="B7:L7"/>
    <mergeCell ref="B8:L8"/>
    <mergeCell ref="B74:L74"/>
    <mergeCell ref="B75:L75"/>
    <mergeCell ref="B141:L141"/>
    <mergeCell ref="P7:BV7"/>
    <mergeCell ref="P8:BV8"/>
    <mergeCell ref="P74:BV74"/>
    <mergeCell ref="P75:BV75"/>
    <mergeCell ref="P149:BV149"/>
  </mergeCells>
  <pageMargins left="0.7" right="0.7" top="0.75" bottom="0.75" header="0.3" footer="0.3"/>
  <pageSetup paperSize="8" scale="1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62"/>
  <sheetViews>
    <sheetView zoomScale="85" zoomScaleNormal="85" workbookViewId="0"/>
  </sheetViews>
  <sheetFormatPr defaultColWidth="9.140625" defaultRowHeight="15" x14ac:dyDescent="0.25"/>
  <cols>
    <col min="1" max="1" width="2.42578125" style="3" customWidth="1"/>
    <col min="2" max="2" width="12.85546875" style="3" customWidth="1"/>
    <col min="3" max="3" width="16.140625" style="3" customWidth="1"/>
    <col min="4" max="4" width="10.85546875" style="3" customWidth="1"/>
    <col min="5" max="5" width="11.42578125" style="3" customWidth="1"/>
    <col min="6" max="6" width="13.7109375" style="3" customWidth="1"/>
    <col min="7" max="7" width="17.140625" style="3" customWidth="1"/>
    <col min="8" max="8" width="12.7109375" style="3" customWidth="1"/>
    <col min="9" max="16384" width="9.140625" style="3"/>
  </cols>
  <sheetData>
    <row r="1" spans="1:8" ht="23.25" x14ac:dyDescent="0.35">
      <c r="A1" s="1" t="s">
        <v>254</v>
      </c>
    </row>
    <row r="3" spans="1:8" s="137" customFormat="1" ht="19.5" customHeight="1" x14ac:dyDescent="0.25">
      <c r="B3" s="330" t="s">
        <v>215</v>
      </c>
      <c r="C3" s="331"/>
      <c r="D3" s="331"/>
      <c r="E3" s="331"/>
      <c r="F3" s="331"/>
      <c r="G3" s="331"/>
      <c r="H3" s="331"/>
    </row>
    <row r="4" spans="1:8" ht="15.75" thickBot="1" x14ac:dyDescent="0.3">
      <c r="A4" s="2"/>
      <c r="B4" s="127"/>
      <c r="C4" s="121"/>
      <c r="D4" s="121"/>
      <c r="E4" s="121"/>
      <c r="F4" s="121"/>
      <c r="G4" s="121"/>
      <c r="H4" s="121"/>
    </row>
    <row r="5" spans="1:8" ht="47.25" customHeight="1" thickBot="1" x14ac:dyDescent="0.3">
      <c r="A5" s="2"/>
      <c r="B5" s="132"/>
      <c r="C5" s="132"/>
      <c r="D5" s="132"/>
      <c r="E5" s="209" t="s">
        <v>24</v>
      </c>
      <c r="F5" s="209" t="s">
        <v>25</v>
      </c>
      <c r="G5" s="196" t="s">
        <v>230</v>
      </c>
      <c r="H5" s="196" t="s">
        <v>26</v>
      </c>
    </row>
    <row r="6" spans="1:8" ht="20.100000000000001" customHeight="1" x14ac:dyDescent="0.25">
      <c r="A6" s="2"/>
      <c r="B6" s="117"/>
      <c r="C6" s="117"/>
      <c r="D6" s="117"/>
      <c r="E6" s="123"/>
      <c r="F6" s="123"/>
      <c r="G6" s="124"/>
      <c r="H6" s="124"/>
    </row>
    <row r="7" spans="1:8" ht="20.100000000000001" customHeight="1" x14ac:dyDescent="0.25">
      <c r="A7" s="2"/>
      <c r="B7" s="122" t="s">
        <v>203</v>
      </c>
      <c r="C7" s="210"/>
      <c r="D7" s="210"/>
      <c r="E7" s="211" t="s">
        <v>59</v>
      </c>
      <c r="F7" s="211" t="s">
        <v>0</v>
      </c>
      <c r="G7" s="212">
        <v>5</v>
      </c>
      <c r="H7" s="213">
        <v>1.65</v>
      </c>
    </row>
    <row r="8" spans="1:8" ht="25.5" customHeight="1" x14ac:dyDescent="0.25">
      <c r="A8" s="2"/>
      <c r="B8" s="210"/>
      <c r="C8" s="218"/>
      <c r="D8" s="218"/>
      <c r="E8" s="218"/>
      <c r="F8" s="218"/>
      <c r="G8" s="218"/>
      <c r="H8" s="218"/>
    </row>
    <row r="9" spans="1:8" ht="20.100000000000001" customHeight="1" thickBot="1" x14ac:dyDescent="0.3">
      <c r="A9" s="2"/>
      <c r="B9" s="219"/>
      <c r="C9" s="219"/>
      <c r="D9" s="219"/>
      <c r="E9" s="219"/>
      <c r="F9" s="219"/>
      <c r="G9" s="219"/>
      <c r="H9" s="131"/>
    </row>
    <row r="10" spans="1:8" ht="45" customHeight="1" thickBot="1" x14ac:dyDescent="0.3">
      <c r="A10" s="2"/>
      <c r="B10" s="195" t="s">
        <v>60</v>
      </c>
      <c r="C10" s="195" t="s">
        <v>22</v>
      </c>
      <c r="D10" s="195" t="s">
        <v>65</v>
      </c>
      <c r="E10" s="195" t="s">
        <v>24</v>
      </c>
      <c r="F10" s="195" t="s">
        <v>25</v>
      </c>
      <c r="G10" s="193" t="s">
        <v>230</v>
      </c>
      <c r="H10" s="193" t="s">
        <v>26</v>
      </c>
    </row>
    <row r="11" spans="1:8" ht="15" customHeight="1" x14ac:dyDescent="0.25">
      <c r="A11" s="2"/>
      <c r="B11" s="220" t="s">
        <v>61</v>
      </c>
      <c r="C11" s="220" t="s">
        <v>29</v>
      </c>
      <c r="D11" s="221"/>
      <c r="E11" s="221" t="s">
        <v>29</v>
      </c>
      <c r="F11" s="221" t="s">
        <v>29</v>
      </c>
      <c r="G11" s="221" t="s">
        <v>29</v>
      </c>
      <c r="H11" s="221" t="s">
        <v>29</v>
      </c>
    </row>
    <row r="12" spans="1:8" ht="15" customHeight="1" thickBot="1" x14ac:dyDescent="0.3">
      <c r="A12" s="2"/>
      <c r="B12" s="222"/>
      <c r="C12" s="222"/>
      <c r="D12" s="222"/>
      <c r="E12" s="222"/>
      <c r="F12" s="222"/>
      <c r="G12" s="223"/>
      <c r="H12" s="223"/>
    </row>
    <row r="13" spans="1:8" ht="15" customHeight="1" x14ac:dyDescent="0.25">
      <c r="A13" s="2"/>
      <c r="B13" s="220" t="s">
        <v>62</v>
      </c>
      <c r="C13" s="220" t="s">
        <v>8</v>
      </c>
      <c r="D13" s="221">
        <v>1</v>
      </c>
      <c r="E13" s="221" t="s">
        <v>30</v>
      </c>
      <c r="F13" s="221" t="str">
        <f>VLOOKUP(C13,'RFR and Debt Premium'!$P$227:$U$238,3,FALSE)</f>
        <v>BBB+</v>
      </c>
      <c r="G13" s="224">
        <f>VLOOKUP(C13,'RFR and Debt Premium'!$P$227:$U$238,4,FALSE)</f>
        <v>5</v>
      </c>
      <c r="H13" s="225">
        <f>VLOOKUP(C13,'RFR and Debt Premium'!$P$227:$U$238,5,FALSE)</f>
        <v>1.6164093025269155</v>
      </c>
    </row>
    <row r="14" spans="1:8" ht="15" customHeight="1" thickBot="1" x14ac:dyDescent="0.3">
      <c r="A14" s="2"/>
      <c r="B14" s="133"/>
      <c r="C14" s="133"/>
      <c r="D14" s="133"/>
      <c r="E14" s="133"/>
      <c r="F14" s="133"/>
      <c r="G14" s="133"/>
      <c r="H14" s="133"/>
    </row>
    <row r="15" spans="1:8" ht="15" customHeight="1" x14ac:dyDescent="0.25">
      <c r="A15" s="2"/>
      <c r="B15" s="226"/>
      <c r="C15" s="226" t="s">
        <v>28</v>
      </c>
      <c r="D15" s="227">
        <v>2</v>
      </c>
      <c r="E15" s="227" t="s">
        <v>30</v>
      </c>
      <c r="F15" s="227" t="str">
        <f>VLOOKUP(C15,'RFR and Debt Premium'!$P$227:$U$238,3,FALSE)</f>
        <v>BBB+</v>
      </c>
      <c r="G15" s="228">
        <f>VLOOKUP(C15,'RFR and Debt Premium'!$P$227:$U$238,4,FALSE)</f>
        <v>5</v>
      </c>
      <c r="H15" s="229">
        <f>VLOOKUP(C15,'RFR and Debt Premium'!$P$227:$U$238,5,FALSE)</f>
        <v>1.648027973733514</v>
      </c>
    </row>
    <row r="16" spans="1:8" ht="15" customHeight="1" thickBot="1" x14ac:dyDescent="0.3">
      <c r="A16" s="2"/>
      <c r="B16" s="226"/>
      <c r="C16" s="226"/>
      <c r="D16" s="227"/>
      <c r="E16" s="227"/>
      <c r="F16" s="227"/>
      <c r="G16" s="228"/>
      <c r="H16" s="229"/>
    </row>
    <row r="17" spans="1:8" ht="15" customHeight="1" x14ac:dyDescent="0.25">
      <c r="A17" s="2"/>
      <c r="B17" s="220"/>
      <c r="C17" s="220" t="s">
        <v>6</v>
      </c>
      <c r="D17" s="221">
        <v>3</v>
      </c>
      <c r="E17" s="221" t="s">
        <v>30</v>
      </c>
      <c r="F17" s="221" t="str">
        <f>VLOOKUP(C17,'RFR and Debt Premium'!$P$227:$U$238,3,FALSE)</f>
        <v>BBB+</v>
      </c>
      <c r="G17" s="224">
        <f>VLOOKUP(C17,'RFR and Debt Premium'!$P$227:$U$238,4,FALSE)</f>
        <v>5</v>
      </c>
      <c r="H17" s="225">
        <f>VLOOKUP(C17,'RFR and Debt Premium'!$P$227:$U$238,5,FALSE)</f>
        <v>1.7584796570824706</v>
      </c>
    </row>
    <row r="18" spans="1:8" ht="15" customHeight="1" thickBot="1" x14ac:dyDescent="0.3">
      <c r="A18" s="2"/>
      <c r="B18" s="222"/>
      <c r="C18" s="222"/>
      <c r="D18" s="223"/>
      <c r="E18" s="223"/>
      <c r="F18" s="223"/>
      <c r="G18" s="230"/>
      <c r="H18" s="231"/>
    </row>
    <row r="19" spans="1:8" ht="15" customHeight="1" x14ac:dyDescent="0.25">
      <c r="A19" s="2"/>
      <c r="B19" s="220"/>
      <c r="C19" s="220" t="s">
        <v>14</v>
      </c>
      <c r="D19" s="221">
        <v>4</v>
      </c>
      <c r="E19" s="221" t="s">
        <v>30</v>
      </c>
      <c r="F19" s="221" t="str">
        <f>VLOOKUP(C19,'RFR and Debt Premium'!$P$227:$U$238,3,FALSE)</f>
        <v>BBB+</v>
      </c>
      <c r="G19" s="224">
        <f>VLOOKUP(C19,'RFR and Debt Premium'!$P$227:$U$238,4,FALSE)</f>
        <v>5</v>
      </c>
      <c r="H19" s="225">
        <f>VLOOKUP(C19,'RFR and Debt Premium'!$P$227:$U$238,5,FALSE)</f>
        <v>1.5776224765376288</v>
      </c>
    </row>
    <row r="20" spans="1:8" ht="15" customHeight="1" thickBot="1" x14ac:dyDescent="0.3">
      <c r="A20" s="2"/>
      <c r="B20" s="222"/>
      <c r="C20" s="222"/>
      <c r="D20" s="223"/>
      <c r="E20" s="223"/>
      <c r="F20" s="223"/>
      <c r="G20" s="230"/>
      <c r="H20" s="231"/>
    </row>
    <row r="21" spans="1:8" ht="15" customHeight="1" x14ac:dyDescent="0.25">
      <c r="A21" s="2"/>
      <c r="B21" s="220"/>
      <c r="C21" s="220" t="s">
        <v>13</v>
      </c>
      <c r="D21" s="221">
        <v>5</v>
      </c>
      <c r="E21" s="221" t="s">
        <v>30</v>
      </c>
      <c r="F21" s="221" t="str">
        <f>VLOOKUP(C21,'RFR and Debt Premium'!$P$227:$U$238,3,FALSE)</f>
        <v>BBB+</v>
      </c>
      <c r="G21" s="224">
        <f>VLOOKUP(C21,'RFR and Debt Premium'!$P$227:$U$238,4,FALSE)</f>
        <v>6.9534246575342467</v>
      </c>
      <c r="H21" s="225">
        <f>VLOOKUP(C21,'RFR and Debt Premium'!$P$227:$U$238,5,FALSE)</f>
        <v>1.7520297853499973</v>
      </c>
    </row>
    <row r="22" spans="1:8" ht="15" customHeight="1" thickBot="1" x14ac:dyDescent="0.3">
      <c r="A22" s="2"/>
      <c r="B22" s="204"/>
      <c r="C22" s="204"/>
      <c r="D22" s="205"/>
      <c r="E22" s="205"/>
      <c r="F22" s="205"/>
      <c r="G22" s="205"/>
      <c r="H22" s="205"/>
    </row>
    <row r="23" spans="1:8" ht="15" customHeight="1" x14ac:dyDescent="0.25">
      <c r="A23" s="2"/>
      <c r="B23" s="220" t="s">
        <v>63</v>
      </c>
      <c r="C23" s="220" t="s">
        <v>29</v>
      </c>
      <c r="D23" s="221"/>
      <c r="E23" s="221" t="s">
        <v>29</v>
      </c>
      <c r="F23" s="221" t="s">
        <v>29</v>
      </c>
      <c r="G23" s="224" t="s">
        <v>29</v>
      </c>
      <c r="H23" s="225" t="s">
        <v>29</v>
      </c>
    </row>
    <row r="24" spans="1:8" ht="15" customHeight="1" thickBot="1" x14ac:dyDescent="0.3">
      <c r="A24" s="2"/>
      <c r="B24" s="222"/>
      <c r="C24" s="222"/>
      <c r="D24" s="223"/>
      <c r="E24" s="223"/>
      <c r="F24" s="223"/>
      <c r="G24" s="230"/>
      <c r="H24" s="231"/>
    </row>
    <row r="25" spans="1:8" ht="15" customHeight="1" x14ac:dyDescent="0.25">
      <c r="A25" s="2"/>
      <c r="B25" s="220" t="s">
        <v>64</v>
      </c>
      <c r="C25" s="220" t="s">
        <v>57</v>
      </c>
      <c r="D25" s="221">
        <v>6</v>
      </c>
      <c r="E25" s="221" t="s">
        <v>30</v>
      </c>
      <c r="F25" s="221" t="str">
        <f>VLOOKUP(C25,'RFR and Debt Premium'!$P$227:$U$238,3,FALSE)</f>
        <v>A-</v>
      </c>
      <c r="G25" s="224">
        <f>VLOOKUP(C25,'RFR and Debt Premium'!$P$227:$U$238,4,FALSE)</f>
        <v>5</v>
      </c>
      <c r="H25" s="225">
        <f>VLOOKUP(C25,'RFR and Debt Premium'!$P$227:$U$238,5,FALSE)</f>
        <v>1.3942549721391375</v>
      </c>
    </row>
    <row r="26" spans="1:8" ht="15" customHeight="1" thickBot="1" x14ac:dyDescent="0.3">
      <c r="A26" s="2"/>
      <c r="B26" s="222"/>
      <c r="C26" s="222"/>
      <c r="D26" s="223"/>
      <c r="E26" s="223"/>
      <c r="F26" s="223"/>
      <c r="G26" s="230"/>
      <c r="H26" s="231"/>
    </row>
    <row r="27" spans="1:8" ht="15" customHeight="1" x14ac:dyDescent="0.25">
      <c r="A27" s="2"/>
      <c r="B27" s="220"/>
      <c r="C27" s="220" t="s">
        <v>27</v>
      </c>
      <c r="D27" s="221">
        <v>7</v>
      </c>
      <c r="E27" s="221" t="s">
        <v>30</v>
      </c>
      <c r="F27" s="221" t="str">
        <f>VLOOKUP(C27,'RFR and Debt Premium'!$P$227:$U$238,3,FALSE)</f>
        <v>A-</v>
      </c>
      <c r="G27" s="224">
        <f>VLOOKUP(C27,'RFR and Debt Premium'!$P$227:$U$238,4,FALSE)</f>
        <v>5</v>
      </c>
      <c r="H27" s="225">
        <f>VLOOKUP(C27,'RFR and Debt Premium'!$P$227:$U$238,5,FALSE)</f>
        <v>1.2970719938919162</v>
      </c>
    </row>
    <row r="28" spans="1:8" ht="15" customHeight="1" thickBot="1" x14ac:dyDescent="0.3">
      <c r="A28" s="2"/>
      <c r="B28" s="222"/>
      <c r="C28" s="222"/>
      <c r="D28" s="223"/>
      <c r="E28" s="223"/>
      <c r="F28" s="223"/>
      <c r="G28" s="230"/>
      <c r="H28" s="231"/>
    </row>
    <row r="29" spans="1:8" ht="15" customHeight="1" x14ac:dyDescent="0.25">
      <c r="A29" s="2"/>
      <c r="B29" s="220"/>
      <c r="C29" s="220" t="s">
        <v>9</v>
      </c>
      <c r="D29" s="221">
        <v>8</v>
      </c>
      <c r="E29" s="221" t="s">
        <v>30</v>
      </c>
      <c r="F29" s="221" t="str">
        <f>VLOOKUP(C29,'RFR and Debt Premium'!$P$227:$U$238,3,FALSE)</f>
        <v>BBB</v>
      </c>
      <c r="G29" s="224">
        <f>VLOOKUP(C29,'RFR and Debt Premium'!$P$227:$U$238,4,FALSE)</f>
        <v>5</v>
      </c>
      <c r="H29" s="225">
        <f>VLOOKUP(C29,'RFR and Debt Premium'!$P$227:$U$238,5,FALSE)</f>
        <v>1.8322686247934008</v>
      </c>
    </row>
    <row r="30" spans="1:8" ht="15" customHeight="1" thickBot="1" x14ac:dyDescent="0.3">
      <c r="A30" s="2"/>
      <c r="B30" s="204"/>
      <c r="C30" s="204"/>
      <c r="D30" s="205"/>
      <c r="E30" s="205"/>
      <c r="F30" s="205"/>
      <c r="G30" s="205"/>
      <c r="H30" s="205"/>
    </row>
    <row r="31" spans="1:8" ht="15" customHeight="1" x14ac:dyDescent="0.25">
      <c r="A31" s="2"/>
      <c r="B31" s="226"/>
      <c r="C31" s="226" t="s">
        <v>12</v>
      </c>
      <c r="D31" s="227">
        <v>9</v>
      </c>
      <c r="E31" s="227" t="s">
        <v>30</v>
      </c>
      <c r="F31" s="221" t="str">
        <f>VLOOKUP(C31,'RFR and Debt Premium'!$P$227:$U$238,3,FALSE)</f>
        <v>A-</v>
      </c>
      <c r="G31" s="224">
        <f>VLOOKUP(C31,'RFR and Debt Premium'!$P$227:$U$238,4,FALSE)</f>
        <v>5</v>
      </c>
      <c r="H31" s="225">
        <f>VLOOKUP(C31,'RFR and Debt Premium'!$P$227:$U$238,5,FALSE)</f>
        <v>1.4559531472504166</v>
      </c>
    </row>
    <row r="32" spans="1:8" ht="15" customHeight="1" thickBot="1" x14ac:dyDescent="0.3">
      <c r="A32" s="2"/>
      <c r="B32" s="133"/>
      <c r="C32" s="133"/>
      <c r="D32" s="133"/>
      <c r="E32" s="133"/>
      <c r="F32" s="203"/>
      <c r="G32" s="203"/>
      <c r="H32" s="203"/>
    </row>
    <row r="33" spans="1:8" ht="15" customHeight="1" x14ac:dyDescent="0.25">
      <c r="A33" s="2"/>
      <c r="B33" s="226"/>
      <c r="C33" s="226" t="s">
        <v>11</v>
      </c>
      <c r="D33" s="227">
        <v>10</v>
      </c>
      <c r="E33" s="227" t="s">
        <v>30</v>
      </c>
      <c r="F33" s="221" t="str">
        <f>VLOOKUP(C33,'RFR and Debt Premium'!$P$227:$U$238,3,FALSE)</f>
        <v>AA-</v>
      </c>
      <c r="G33" s="224">
        <f>VLOOKUP(C33,'RFR and Debt Premium'!$P$227:$U$238,4,FALSE)</f>
        <v>5</v>
      </c>
      <c r="H33" s="225">
        <f>VLOOKUP(C33,'RFR and Debt Premium'!$P$227:$U$238,5,FALSE)</f>
        <v>1.1009330270275186</v>
      </c>
    </row>
    <row r="34" spans="1:8" ht="15" customHeight="1" thickBot="1" x14ac:dyDescent="0.3">
      <c r="A34" s="2"/>
      <c r="B34" s="206"/>
      <c r="C34" s="206"/>
      <c r="D34" s="207"/>
      <c r="E34" s="207"/>
      <c r="F34" s="207"/>
      <c r="G34" s="207"/>
      <c r="H34" s="207"/>
    </row>
    <row r="35" spans="1:8" ht="28.5" customHeight="1" thickBot="1" x14ac:dyDescent="0.3">
      <c r="A35" s="2"/>
      <c r="B35" s="332" t="s">
        <v>259</v>
      </c>
      <c r="C35" s="332"/>
      <c r="D35" s="333"/>
      <c r="E35" s="333"/>
      <c r="F35" s="333"/>
      <c r="G35" s="335">
        <v>5</v>
      </c>
      <c r="H35" s="333">
        <v>1.66</v>
      </c>
    </row>
    <row r="36" spans="1:8" ht="15" customHeight="1" x14ac:dyDescent="0.25">
      <c r="A36" s="2"/>
      <c r="B36" s="218"/>
      <c r="C36" s="218"/>
      <c r="D36" s="218"/>
      <c r="E36" s="218"/>
      <c r="F36" s="218"/>
      <c r="G36" s="232"/>
      <c r="H36" s="233"/>
    </row>
    <row r="37" spans="1:8" ht="15" customHeight="1" x14ac:dyDescent="0.25">
      <c r="A37" s="2"/>
      <c r="B37" s="125" t="s">
        <v>31</v>
      </c>
      <c r="C37" s="90"/>
      <c r="D37" s="90"/>
    </row>
    <row r="38" spans="1:8" ht="15" customHeight="1" x14ac:dyDescent="0.25">
      <c r="A38" s="2"/>
      <c r="B38" s="37">
        <v>1</v>
      </c>
      <c r="C38" s="214" t="str">
        <f>VLOOKUP(C13,'RFR and Debt Premium'!$P$227:$U$238,6,FALSE)</f>
        <v>WIAL 5.27% bond maturing 11/06/2020; 6.25% bond maturing 15/05/2021.</v>
      </c>
      <c r="D38" s="214"/>
    </row>
    <row r="39" spans="1:8" ht="15" customHeight="1" x14ac:dyDescent="0.25">
      <c r="A39" s="2"/>
      <c r="B39" s="37">
        <v>2</v>
      </c>
      <c r="C39" s="216" t="str">
        <f>VLOOKUP(C15,'RFR and Debt Premium'!$P$227:$U$238,6,FALSE)</f>
        <v>Genesis Energy 8.3% bond maturing 23/06/2020; 4.14% bond maturing 18/03/2022.</v>
      </c>
      <c r="D39" s="216"/>
    </row>
    <row r="40" spans="1:8" ht="15" customHeight="1" x14ac:dyDescent="0.25">
      <c r="A40" s="2"/>
      <c r="B40" s="37">
        <v>3</v>
      </c>
      <c r="C40" s="217" t="str">
        <f>VLOOKUP(C17,'RFR and Debt Premium'!$P$227:$U$238,6,FALSE)</f>
        <v>MRP 8.21% bond maturing 11/02/2020; 5.79% bond maturing 6/03/2023.</v>
      </c>
      <c r="D40" s="217"/>
    </row>
    <row r="41" spans="1:8" ht="15" customHeight="1" x14ac:dyDescent="0.25">
      <c r="A41" s="2"/>
      <c r="B41" s="37">
        <v>4</v>
      </c>
      <c r="C41" s="215" t="str">
        <f>VLOOKUP(C19,'RFR and Debt Premium'!$P$227:$U$238,6,FALSE)</f>
        <v>CIAL 5.15% bond maturing 6/12/2019; 6.25% bond maturing 4/10/2021.</v>
      </c>
      <c r="D41" s="215"/>
    </row>
    <row r="42" spans="1:8" ht="15" customHeight="1" x14ac:dyDescent="0.25">
      <c r="A42" s="2"/>
      <c r="B42" s="37">
        <v>5</v>
      </c>
      <c r="C42" s="214" t="str">
        <f>VLOOKUP(C21,'RFR and Debt Premium'!$P$227:$U$238,6,FALSE)</f>
        <v>Meridian 4.53% bond maturing 14/03/2023.</v>
      </c>
      <c r="D42" s="214"/>
    </row>
    <row r="43" spans="1:8" ht="15" customHeight="1" x14ac:dyDescent="0.25">
      <c r="A43" s="2"/>
      <c r="B43" s="37">
        <v>6</v>
      </c>
      <c r="C43" s="214" t="str">
        <f>VLOOKUP(C25,'RFR and Debt Premium'!$P$227:$U$238,6,FALSE)</f>
        <v xml:space="preserve">Spark 5.25% bond maturing 25/10/2019; 4.5% bond maturing 25/03/2022. </v>
      </c>
      <c r="D43" s="215"/>
    </row>
    <row r="44" spans="1:8" ht="15" customHeight="1" x14ac:dyDescent="0.25">
      <c r="A44" s="2"/>
      <c r="B44" s="37">
        <v>7</v>
      </c>
      <c r="C44" s="214" t="str">
        <f>VLOOKUP(C27,'RFR and Debt Premium'!$P$227:$U$238,6,FALSE)</f>
        <v>AIAL 4.73% bond maturing 13/12/2019; 5.52% bond maturing 28/05/2021.</v>
      </c>
      <c r="D44" s="215"/>
    </row>
    <row r="45" spans="1:8" ht="15" customHeight="1" x14ac:dyDescent="0.25">
      <c r="A45" s="2"/>
      <c r="B45" s="37">
        <v>8</v>
      </c>
      <c r="C45" s="214" t="str">
        <f>VLOOKUP(C29,'RFR and Debt Premium'!$P$227:$U$238,6,FALSE)</f>
        <v>Contact Energy 5.28% bond maturing 27/05/2020; 4.40% bond maturing 15/11/2021.</v>
      </c>
      <c r="D45" s="214"/>
    </row>
    <row r="46" spans="1:8" ht="15" customHeight="1" x14ac:dyDescent="0.25">
      <c r="A46" s="2"/>
      <c r="B46" s="37">
        <v>9</v>
      </c>
      <c r="C46" s="214" t="str">
        <f>VLOOKUP(C31,'RFR and Debt Premium'!$P$227:$U$238,6,FALSE)</f>
        <v>Fonterra 5.52% bond maturing 25/02/2020; 4.33% bond maturing 20/10/2021.</v>
      </c>
      <c r="D46" s="214"/>
    </row>
    <row r="47" spans="1:8" ht="15" customHeight="1" x14ac:dyDescent="0.25">
      <c r="A47" s="2"/>
      <c r="B47" s="37">
        <v>10</v>
      </c>
      <c r="C47" s="214" t="str">
        <f>VLOOKUP(C33,'RFR and Debt Premium'!$P$227:$U$238,6,FALSE)</f>
        <v>Transpower 6.95% bond maturing 10/06/2020; 4.3% bond maturing 30/06/2022.</v>
      </c>
      <c r="D47" s="214"/>
    </row>
    <row r="48" spans="1:8" x14ac:dyDescent="0.25">
      <c r="A48" s="2"/>
    </row>
    <row r="49" spans="1:1" x14ac:dyDescent="0.25">
      <c r="A49" s="2"/>
    </row>
    <row r="53" spans="1:1" ht="20.100000000000001" customHeight="1" x14ac:dyDescent="0.25"/>
    <row r="54" spans="1:1" ht="20.100000000000001" customHeight="1" x14ac:dyDescent="0.25"/>
    <row r="55" spans="1:1" ht="20.100000000000001" customHeight="1" x14ac:dyDescent="0.25"/>
    <row r="56" spans="1:1" ht="20.100000000000001" customHeight="1" x14ac:dyDescent="0.25"/>
    <row r="57" spans="1:1" ht="20.100000000000001" customHeight="1" x14ac:dyDescent="0.25"/>
    <row r="58" spans="1:1" ht="20.100000000000001" customHeight="1" x14ac:dyDescent="0.25"/>
    <row r="59" spans="1:1" ht="20.100000000000001" customHeight="1" x14ac:dyDescent="0.25"/>
    <row r="60" spans="1:1" ht="20.100000000000001" customHeight="1" x14ac:dyDescent="0.25"/>
    <row r="61" spans="1:1" ht="20.100000000000001" customHeight="1" x14ac:dyDescent="0.25"/>
    <row r="62" spans="1:1" ht="20.100000000000001" customHeight="1" x14ac:dyDescent="0.25"/>
  </sheetData>
  <pageMargins left="0.7" right="0.7" top="0.75" bottom="0.75" header="0.3" footer="0.3"/>
  <pageSetup paperSize="9" scale="3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45"/>
  <sheetViews>
    <sheetView zoomScale="85" zoomScaleNormal="85" workbookViewId="0"/>
  </sheetViews>
  <sheetFormatPr defaultColWidth="9.140625" defaultRowHeight="15" x14ac:dyDescent="0.25"/>
  <cols>
    <col min="1" max="1" width="2.42578125" style="3" customWidth="1"/>
    <col min="2" max="2" width="12.85546875" style="3" customWidth="1"/>
    <col min="3" max="3" width="16.140625" style="3" customWidth="1"/>
    <col min="4" max="4" width="10.85546875" style="3" customWidth="1"/>
    <col min="5" max="5" width="11.42578125" style="3" customWidth="1"/>
    <col min="6" max="6" width="13.7109375" style="3" customWidth="1"/>
    <col min="7" max="7" width="17.140625" style="3" customWidth="1"/>
    <col min="8" max="8" width="12.7109375" style="3" customWidth="1"/>
    <col min="9" max="16384" width="9.140625" style="3"/>
  </cols>
  <sheetData>
    <row r="1" spans="1:8" ht="23.25" x14ac:dyDescent="0.35">
      <c r="A1" s="1" t="s">
        <v>260</v>
      </c>
    </row>
    <row r="3" spans="1:8" s="137" customFormat="1" ht="18.75" customHeight="1" x14ac:dyDescent="0.25">
      <c r="B3" s="330" t="s">
        <v>216</v>
      </c>
      <c r="C3" s="331"/>
      <c r="D3" s="331"/>
      <c r="E3" s="331"/>
      <c r="F3" s="331"/>
      <c r="G3" s="331"/>
      <c r="H3" s="331"/>
    </row>
    <row r="4" spans="1:8" ht="15.75" thickBot="1" x14ac:dyDescent="0.3">
      <c r="A4" s="2"/>
      <c r="B4" s="127"/>
      <c r="C4" s="121"/>
      <c r="D4" s="121"/>
      <c r="E4" s="121"/>
      <c r="F4" s="121"/>
      <c r="G4" s="121"/>
      <c r="H4" s="121"/>
    </row>
    <row r="5" spans="1:8" ht="47.25" customHeight="1" thickBot="1" x14ac:dyDescent="0.3">
      <c r="A5" s="2"/>
      <c r="B5" s="132"/>
      <c r="C5" s="132"/>
      <c r="D5" s="132"/>
      <c r="E5" s="198" t="s">
        <v>24</v>
      </c>
      <c r="F5" s="198" t="s">
        <v>25</v>
      </c>
      <c r="G5" s="196" t="s">
        <v>214</v>
      </c>
      <c r="H5" s="196" t="s">
        <v>26</v>
      </c>
    </row>
    <row r="6" spans="1:8" ht="20.100000000000001" customHeight="1" x14ac:dyDescent="0.25">
      <c r="A6" s="2"/>
      <c r="B6" s="117"/>
      <c r="C6" s="117"/>
      <c r="D6" s="117"/>
      <c r="E6" s="123"/>
      <c r="F6" s="123"/>
      <c r="G6" s="124"/>
      <c r="H6" s="124"/>
    </row>
    <row r="7" spans="1:8" ht="20.100000000000001" customHeight="1" x14ac:dyDescent="0.25">
      <c r="A7" s="2"/>
      <c r="B7" s="122" t="s">
        <v>203</v>
      </c>
      <c r="C7" s="128"/>
      <c r="D7" s="128"/>
      <c r="E7" s="202" t="s">
        <v>217</v>
      </c>
      <c r="F7" s="202" t="s">
        <v>119</v>
      </c>
      <c r="G7" s="129">
        <v>5</v>
      </c>
      <c r="H7" s="161">
        <v>1.4</v>
      </c>
    </row>
    <row r="8" spans="1:8" ht="20.100000000000001" customHeight="1" x14ac:dyDescent="0.25">
      <c r="A8" s="2"/>
      <c r="B8" s="128"/>
      <c r="C8" s="118"/>
      <c r="D8" s="118"/>
      <c r="E8" s="118"/>
      <c r="F8" s="118"/>
      <c r="G8" s="118"/>
      <c r="H8" s="118"/>
    </row>
    <row r="9" spans="1:8" ht="20.100000000000001" customHeight="1" thickBot="1" x14ac:dyDescent="0.3">
      <c r="A9" s="2"/>
      <c r="B9" s="130"/>
      <c r="C9" s="130"/>
      <c r="D9" s="130"/>
      <c r="E9" s="130"/>
      <c r="F9" s="130"/>
      <c r="G9" s="130"/>
      <c r="H9" s="131"/>
    </row>
    <row r="10" spans="1:8" ht="45" customHeight="1" thickBot="1" x14ac:dyDescent="0.3">
      <c r="A10" s="2"/>
      <c r="B10" s="195" t="s">
        <v>60</v>
      </c>
      <c r="C10" s="195" t="s">
        <v>22</v>
      </c>
      <c r="D10" s="195" t="s">
        <v>65</v>
      </c>
      <c r="E10" s="195" t="s">
        <v>24</v>
      </c>
      <c r="F10" s="195" t="s">
        <v>25</v>
      </c>
      <c r="G10" s="193" t="s">
        <v>214</v>
      </c>
      <c r="H10" s="193" t="s">
        <v>26</v>
      </c>
    </row>
    <row r="11" spans="1:8" ht="15" customHeight="1" x14ac:dyDescent="0.25">
      <c r="A11" s="2"/>
      <c r="B11" s="336" t="s">
        <v>61</v>
      </c>
      <c r="C11" s="336" t="s">
        <v>27</v>
      </c>
      <c r="D11" s="337">
        <v>1</v>
      </c>
      <c r="E11" s="337" t="s">
        <v>217</v>
      </c>
      <c r="F11" s="337" t="str">
        <f>VLOOKUP(C11,'RFR and Debt Premium'!$P$227:$U$238,3,FALSE)</f>
        <v>A-</v>
      </c>
      <c r="G11" s="338">
        <f>VLOOKUP(C11,'RFR and Debt Premium'!$P$227:$U$238,4,FALSE)</f>
        <v>5</v>
      </c>
      <c r="H11" s="339">
        <f>VLOOKUP(C11,'RFR and Debt Premium'!$P$227:$U$238,5,FALSE)</f>
        <v>1.2970719938919162</v>
      </c>
    </row>
    <row r="12" spans="1:8" ht="15" customHeight="1" thickBot="1" x14ac:dyDescent="0.3">
      <c r="A12" s="2"/>
      <c r="B12" s="340"/>
      <c r="C12" s="340"/>
      <c r="D12" s="340"/>
      <c r="E12" s="341"/>
      <c r="F12" s="341"/>
      <c r="G12" s="341"/>
      <c r="H12" s="341"/>
    </row>
    <row r="13" spans="1:8" ht="15" customHeight="1" x14ac:dyDescent="0.25">
      <c r="A13" s="2"/>
      <c r="B13" s="336" t="s">
        <v>62</v>
      </c>
      <c r="C13" s="336" t="s">
        <v>57</v>
      </c>
      <c r="D13" s="337">
        <v>2</v>
      </c>
      <c r="E13" s="337" t="s">
        <v>30</v>
      </c>
      <c r="F13" s="337" t="str">
        <f>VLOOKUP(C13,'RFR and Debt Premium'!$P$227:$U$238,3,FALSE)</f>
        <v>A-</v>
      </c>
      <c r="G13" s="338">
        <f>VLOOKUP(C13,'RFR and Debt Premium'!$P$227:$U$238,4,FALSE)</f>
        <v>5</v>
      </c>
      <c r="H13" s="339">
        <f>VLOOKUP(C13,'RFR and Debt Premium'!$P$227:$U$238,5,FALSE)</f>
        <v>1.3942549721391375</v>
      </c>
    </row>
    <row r="14" spans="1:8" ht="15" customHeight="1" thickBot="1" x14ac:dyDescent="0.3">
      <c r="A14" s="2"/>
      <c r="B14" s="218"/>
      <c r="C14" s="218"/>
      <c r="D14" s="342"/>
      <c r="E14" s="342"/>
      <c r="F14" s="342"/>
      <c r="G14" s="232"/>
      <c r="H14" s="233"/>
    </row>
    <row r="15" spans="1:8" ht="15" customHeight="1" x14ac:dyDescent="0.25">
      <c r="A15" s="2"/>
      <c r="B15" s="336"/>
      <c r="C15" s="336" t="s">
        <v>12</v>
      </c>
      <c r="D15" s="337">
        <v>3</v>
      </c>
      <c r="E15" s="337" t="s">
        <v>30</v>
      </c>
      <c r="F15" s="337" t="str">
        <f>VLOOKUP(C15,'RFR and Debt Premium'!$P$227:$U$238,3,FALSE)</f>
        <v>A-</v>
      </c>
      <c r="G15" s="338">
        <f>VLOOKUP(C15,'RFR and Debt Premium'!$P$227:$U$238,4,FALSE)</f>
        <v>5</v>
      </c>
      <c r="H15" s="339">
        <f>VLOOKUP(C15,'RFR and Debt Premium'!$P$227:$U$238,5,FALSE)</f>
        <v>1.4559531472504166</v>
      </c>
    </row>
    <row r="16" spans="1:8" ht="15" customHeight="1" thickBot="1" x14ac:dyDescent="0.3">
      <c r="A16" s="2"/>
      <c r="B16" s="340"/>
      <c r="C16" s="133"/>
      <c r="D16" s="192"/>
      <c r="E16" s="192"/>
      <c r="F16" s="192"/>
      <c r="G16" s="192"/>
      <c r="H16" s="192"/>
    </row>
    <row r="17" spans="1:8" ht="15" customHeight="1" x14ac:dyDescent="0.25">
      <c r="A17" s="2"/>
      <c r="B17" s="336" t="s">
        <v>63</v>
      </c>
      <c r="C17" s="336" t="s">
        <v>8</v>
      </c>
      <c r="D17" s="337">
        <v>4</v>
      </c>
      <c r="E17" s="337" t="s">
        <v>217</v>
      </c>
      <c r="F17" s="337" t="str">
        <f>VLOOKUP(C17,'RFR and Debt Premium'!$P$227:$U$238,3,FALSE)</f>
        <v>BBB+</v>
      </c>
      <c r="G17" s="338">
        <f>VLOOKUP(C17,'RFR and Debt Premium'!$P$227:$U$238,4,FALSE)</f>
        <v>5</v>
      </c>
      <c r="H17" s="339">
        <f>VLOOKUP(C17,'RFR and Debt Premium'!$P$227:$U$238,5,FALSE)</f>
        <v>1.6164093025269155</v>
      </c>
    </row>
    <row r="18" spans="1:8" ht="15" customHeight="1" thickBot="1" x14ac:dyDescent="0.3">
      <c r="A18" s="2"/>
      <c r="B18" s="218"/>
      <c r="C18" s="218"/>
      <c r="D18" s="342"/>
      <c r="E18" s="342"/>
      <c r="F18" s="342"/>
      <c r="G18" s="232"/>
      <c r="H18" s="233"/>
    </row>
    <row r="19" spans="1:8" ht="15" customHeight="1" x14ac:dyDescent="0.25">
      <c r="A19" s="2"/>
      <c r="B19" s="336"/>
      <c r="C19" s="336" t="s">
        <v>14</v>
      </c>
      <c r="D19" s="337">
        <v>5</v>
      </c>
      <c r="E19" s="337" t="s">
        <v>217</v>
      </c>
      <c r="F19" s="337" t="str">
        <f>VLOOKUP(C19,'RFR and Debt Premium'!$P$227:$U$238,3,FALSE)</f>
        <v>BBB+</v>
      </c>
      <c r="G19" s="338">
        <f>VLOOKUP(C19,'RFR and Debt Premium'!$P$227:$U$238,4,FALSE)</f>
        <v>5</v>
      </c>
      <c r="H19" s="339">
        <f>VLOOKUP(C19,'RFR and Debt Premium'!$P$227:$U$238,5,FALSE)</f>
        <v>1.5776224765376288</v>
      </c>
    </row>
    <row r="20" spans="1:8" ht="15" customHeight="1" thickBot="1" x14ac:dyDescent="0.3">
      <c r="A20" s="2"/>
      <c r="B20" s="340"/>
      <c r="C20" s="340"/>
      <c r="D20" s="341"/>
      <c r="E20" s="341"/>
      <c r="F20" s="341"/>
      <c r="G20" s="343"/>
      <c r="H20" s="344"/>
    </row>
    <row r="21" spans="1:8" ht="15" customHeight="1" x14ac:dyDescent="0.25">
      <c r="A21" s="2"/>
      <c r="B21" s="336" t="s">
        <v>64</v>
      </c>
      <c r="C21" s="336" t="s">
        <v>9</v>
      </c>
      <c r="D21" s="337">
        <v>6</v>
      </c>
      <c r="E21" s="337" t="s">
        <v>30</v>
      </c>
      <c r="F21" s="337" t="str">
        <f>VLOOKUP(C21,'RFR and Debt Premium'!$P$227:$U$238,3,FALSE)</f>
        <v>BBB</v>
      </c>
      <c r="G21" s="338">
        <f>VLOOKUP(C21,'RFR and Debt Premium'!$P$227:$U$238,4,FALSE)</f>
        <v>5</v>
      </c>
      <c r="H21" s="339">
        <f>VLOOKUP(C21,'RFR and Debt Premium'!$P$227:$U$238,5,FALSE)</f>
        <v>1.8322686247934008</v>
      </c>
    </row>
    <row r="22" spans="1:8" ht="15" customHeight="1" thickBot="1" x14ac:dyDescent="0.3">
      <c r="A22" s="2"/>
      <c r="B22" s="340"/>
      <c r="C22" s="340"/>
      <c r="D22" s="341"/>
      <c r="E22" s="341"/>
      <c r="F22" s="341"/>
      <c r="G22" s="343"/>
      <c r="H22" s="344"/>
    </row>
    <row r="23" spans="1:8" ht="15" customHeight="1" x14ac:dyDescent="0.25">
      <c r="A23" s="2"/>
      <c r="B23" s="336"/>
      <c r="C23" s="336" t="s">
        <v>13</v>
      </c>
      <c r="D23" s="337">
        <v>7</v>
      </c>
      <c r="E23" s="337" t="s">
        <v>30</v>
      </c>
      <c r="F23" s="337" t="str">
        <f>VLOOKUP(C23,'RFR and Debt Premium'!$P$227:$U$238,3,FALSE)</f>
        <v>BBB+</v>
      </c>
      <c r="G23" s="338">
        <f>VLOOKUP(C23,'RFR and Debt Premium'!$P$227:$U$238,4,FALSE)</f>
        <v>6.9534246575342467</v>
      </c>
      <c r="H23" s="339">
        <f>VLOOKUP(C23,'RFR and Debt Premium'!$P$227:$U$238,5,FALSE)</f>
        <v>1.7520297853499973</v>
      </c>
    </row>
    <row r="24" spans="1:8" ht="15" customHeight="1" thickBot="1" x14ac:dyDescent="0.3">
      <c r="A24" s="2"/>
      <c r="B24" s="133"/>
      <c r="C24" s="133"/>
      <c r="D24" s="192"/>
      <c r="E24" s="192"/>
      <c r="F24" s="192"/>
      <c r="G24" s="192"/>
      <c r="H24" s="192"/>
    </row>
    <row r="25" spans="1:8" ht="15" customHeight="1" x14ac:dyDescent="0.25">
      <c r="A25" s="2"/>
      <c r="B25" s="218"/>
      <c r="C25" s="218" t="s">
        <v>28</v>
      </c>
      <c r="D25" s="342">
        <v>8</v>
      </c>
      <c r="E25" s="342" t="s">
        <v>30</v>
      </c>
      <c r="F25" s="337" t="str">
        <f>VLOOKUP(C25,'RFR and Debt Premium'!$P$227:$U$238,3,FALSE)</f>
        <v>BBB+</v>
      </c>
      <c r="G25" s="338">
        <f>VLOOKUP(C25,'RFR and Debt Premium'!$P$227:$U$238,4,FALSE)</f>
        <v>5</v>
      </c>
      <c r="H25" s="339">
        <f>VLOOKUP(C25,'RFR and Debt Premium'!$P$227:$U$238,5,FALSE)</f>
        <v>1.648027973733514</v>
      </c>
    </row>
    <row r="26" spans="1:8" ht="15" customHeight="1" thickBot="1" x14ac:dyDescent="0.3">
      <c r="A26" s="2"/>
      <c r="B26" s="218"/>
      <c r="C26" s="218"/>
      <c r="D26" s="342"/>
      <c r="E26" s="342"/>
      <c r="F26" s="342"/>
      <c r="G26" s="232"/>
      <c r="H26" s="233"/>
    </row>
    <row r="27" spans="1:8" ht="15" customHeight="1" x14ac:dyDescent="0.25">
      <c r="A27" s="2"/>
      <c r="B27" s="336"/>
      <c r="C27" s="336" t="s">
        <v>6</v>
      </c>
      <c r="D27" s="337">
        <v>9</v>
      </c>
      <c r="E27" s="337" t="s">
        <v>30</v>
      </c>
      <c r="F27" s="337" t="str">
        <f>VLOOKUP(C27,'RFR and Debt Premium'!$P$227:$U$238,3,FALSE)</f>
        <v>BBB+</v>
      </c>
      <c r="G27" s="338">
        <f>VLOOKUP(C27,'RFR and Debt Premium'!$P$227:$U$238,4,FALSE)</f>
        <v>5</v>
      </c>
      <c r="H27" s="339">
        <f>VLOOKUP(C27,'RFR and Debt Premium'!$P$227:$U$238,5,FALSE)</f>
        <v>1.7584796570824706</v>
      </c>
    </row>
    <row r="28" spans="1:8" ht="15" customHeight="1" thickBot="1" x14ac:dyDescent="0.3">
      <c r="A28" s="2"/>
      <c r="B28" s="340"/>
      <c r="C28" s="340"/>
      <c r="D28" s="341"/>
      <c r="E28" s="341"/>
      <c r="F28" s="341"/>
      <c r="G28" s="343"/>
      <c r="H28" s="344"/>
    </row>
    <row r="29" spans="1:8" ht="15" customHeight="1" x14ac:dyDescent="0.25">
      <c r="A29" s="2"/>
      <c r="B29" s="218"/>
      <c r="C29" s="218" t="s">
        <v>11</v>
      </c>
      <c r="D29" s="342">
        <v>10</v>
      </c>
      <c r="E29" s="342" t="s">
        <v>30</v>
      </c>
      <c r="F29" s="337" t="str">
        <f>VLOOKUP(C29,'RFR and Debt Premium'!$P$227:$U$238,3,FALSE)</f>
        <v>AA-</v>
      </c>
      <c r="G29" s="338">
        <f>VLOOKUP(C29,'RFR and Debt Premium'!$P$227:$U$238,4,FALSE)</f>
        <v>5</v>
      </c>
      <c r="H29" s="339">
        <f>VLOOKUP(C29,'RFR and Debt Premium'!$P$227:$U$238,5,FALSE)</f>
        <v>1.1009330270275186</v>
      </c>
    </row>
    <row r="30" spans="1:8" ht="15" customHeight="1" thickBot="1" x14ac:dyDescent="0.3">
      <c r="A30" s="2"/>
      <c r="B30" s="134"/>
      <c r="C30" s="134"/>
      <c r="D30" s="194"/>
      <c r="E30" s="194"/>
      <c r="F30" s="194"/>
      <c r="G30" s="194"/>
      <c r="H30" s="194"/>
    </row>
    <row r="31" spans="1:8" ht="27" customHeight="1" thickBot="1" x14ac:dyDescent="0.3">
      <c r="A31" s="2"/>
      <c r="B31" s="332" t="s">
        <v>258</v>
      </c>
      <c r="C31" s="332"/>
      <c r="D31" s="333"/>
      <c r="E31" s="333"/>
      <c r="F31" s="333"/>
      <c r="G31" s="335">
        <v>5</v>
      </c>
      <c r="H31" s="334">
        <v>1.4</v>
      </c>
    </row>
    <row r="32" spans="1:8" ht="15" customHeight="1" x14ac:dyDescent="0.25">
      <c r="A32" s="2"/>
      <c r="B32" s="116"/>
      <c r="C32" s="116"/>
      <c r="D32" s="116"/>
      <c r="E32" s="118"/>
      <c r="F32" s="116"/>
      <c r="G32" s="119"/>
      <c r="H32" s="120"/>
    </row>
    <row r="33" spans="2:4" ht="20.100000000000001" customHeight="1" x14ac:dyDescent="0.25">
      <c r="B33" s="125" t="s">
        <v>31</v>
      </c>
      <c r="C33" s="90"/>
      <c r="D33" s="90"/>
    </row>
    <row r="34" spans="2:4" ht="20.100000000000001" customHeight="1" x14ac:dyDescent="0.25">
      <c r="B34" s="37">
        <v>1</v>
      </c>
      <c r="C34" s="101" t="str">
        <f>VLOOKUP(C11,'RFR and Debt Premium'!$P$227:$U$238,6,FALSE)</f>
        <v>AIAL 4.73% bond maturing 13/12/2019; 5.52% bond maturing 28/05/2021.</v>
      </c>
      <c r="D34" s="101"/>
    </row>
    <row r="35" spans="2:4" ht="20.100000000000001" customHeight="1" x14ac:dyDescent="0.25">
      <c r="B35" s="37">
        <v>2</v>
      </c>
      <c r="C35" s="101" t="str">
        <f>VLOOKUP(C13,'RFR and Debt Premium'!$P$227:$U$238,6,FALSE)</f>
        <v xml:space="preserve">Spark 5.25% bond maturing 25/10/2019; 4.5% bond maturing 25/03/2022. </v>
      </c>
      <c r="D35" s="101"/>
    </row>
    <row r="36" spans="2:4" ht="20.100000000000001" customHeight="1" x14ac:dyDescent="0.25">
      <c r="B36" s="37">
        <v>3</v>
      </c>
      <c r="C36" s="101" t="str">
        <f>VLOOKUP(C15,'RFR and Debt Premium'!$P$227:$U$238,6,FALSE)</f>
        <v>Fonterra 5.52% bond maturing 25/02/2020; 4.33% bond maturing 20/10/2021.</v>
      </c>
      <c r="D36" s="101"/>
    </row>
    <row r="37" spans="2:4" ht="20.100000000000001" customHeight="1" x14ac:dyDescent="0.25">
      <c r="B37" s="37">
        <v>4</v>
      </c>
      <c r="C37" s="101" t="str">
        <f>VLOOKUP(C17,'RFR and Debt Premium'!$P$227:$U$238,6,FALSE)</f>
        <v>WIAL 5.27% bond maturing 11/06/2020; 6.25% bond maturing 15/05/2021.</v>
      </c>
      <c r="D37" s="103"/>
    </row>
    <row r="38" spans="2:4" ht="20.100000000000001" customHeight="1" x14ac:dyDescent="0.25">
      <c r="B38" s="37">
        <v>5</v>
      </c>
      <c r="C38" s="101" t="str">
        <f>VLOOKUP(C19,'RFR and Debt Premium'!$P$227:$U$238,6,FALSE)</f>
        <v>CIAL 5.15% bond maturing 6/12/2019; 6.25% bond maturing 4/10/2021.</v>
      </c>
      <c r="D38" s="103"/>
    </row>
    <row r="39" spans="2:4" ht="20.100000000000001" customHeight="1" x14ac:dyDescent="0.25">
      <c r="B39" s="37">
        <v>6</v>
      </c>
      <c r="C39" s="101" t="str">
        <f>VLOOKUP(C21,'RFR and Debt Premium'!$P$227:$U$238,6,FALSE)</f>
        <v>Contact Energy 5.28% bond maturing 27/05/2020; 4.40% bond maturing 15/11/2021.</v>
      </c>
      <c r="D39" s="101"/>
    </row>
    <row r="40" spans="2:4" ht="20.100000000000001" customHeight="1" x14ac:dyDescent="0.25">
      <c r="B40" s="37">
        <v>7</v>
      </c>
      <c r="C40" s="101" t="str">
        <f>VLOOKUP(C23,'RFR and Debt Premium'!$P$227:$U$238,6,FALSE)</f>
        <v>Meridian 4.53% bond maturing 14/03/2023.</v>
      </c>
      <c r="D40" s="101"/>
    </row>
    <row r="41" spans="2:4" ht="20.100000000000001" customHeight="1" x14ac:dyDescent="0.25">
      <c r="B41" s="37">
        <v>8</v>
      </c>
      <c r="C41" s="101" t="str">
        <f>VLOOKUP(C25,'RFR and Debt Premium'!$P$227:$U$238,6,FALSE)</f>
        <v>Genesis Energy 8.3% bond maturing 23/06/2020; 4.14% bond maturing 18/03/2022.</v>
      </c>
      <c r="D41" s="102"/>
    </row>
    <row r="42" spans="2:4" ht="20.100000000000001" customHeight="1" x14ac:dyDescent="0.25">
      <c r="B42" s="37">
        <v>9</v>
      </c>
      <c r="C42" s="101" t="str">
        <f>VLOOKUP(C27,'RFR and Debt Premium'!$P$227:$U$238,6,FALSE)</f>
        <v>MRP 8.21% bond maturing 11/02/2020; 5.79% bond maturing 6/03/2023.</v>
      </c>
      <c r="D42" s="104"/>
    </row>
    <row r="43" spans="2:4" ht="20.100000000000001" customHeight="1" x14ac:dyDescent="0.25">
      <c r="B43" s="37">
        <v>10</v>
      </c>
      <c r="C43" s="101" t="str">
        <f>VLOOKUP(C29,'RFR and Debt Premium'!$P$227:$U$238,6,FALSE)</f>
        <v>Transpower 6.95% bond maturing 10/06/2020; 4.3% bond maturing 30/06/2022.</v>
      </c>
      <c r="D43" s="101"/>
    </row>
    <row r="44" spans="2:4" ht="20.100000000000001" customHeight="1" x14ac:dyDescent="0.25"/>
    <row r="45" spans="2:4" ht="20.100000000000001" customHeight="1" x14ac:dyDescent="0.25"/>
  </sheetData>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WACC estimates</vt:lpstr>
      <vt:lpstr>RFR and Debt Premium</vt:lpstr>
      <vt:lpstr>Debt Premium table (energy)</vt:lpstr>
      <vt:lpstr>Debt Premium table (airports)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2016-06-15T01:47:43Z</dcterms:created>
  <dcterms:modified xsi:type="dcterms:W3CDTF">2016-06-15T02:18:45Z</dcterms:modified>
</cp:coreProperties>
</file>