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drawings/drawing3.xml" ContentType="application/vnd.openxmlformats-officedocument.drawingml.chartshapes+xml"/>
  <Override PartName="/xl/charts/chart4.xml" ContentType="application/vnd.openxmlformats-officedocument.drawingml.chart+xml"/>
  <Override PartName="/xl/charts/chart5.xml" ContentType="application/vnd.openxmlformats-officedocument.drawingml.chart+xml"/>
  <Override PartName="/xl/drawings/drawing4.xml" ContentType="application/vnd.openxmlformats-officedocument.drawingml.chartshapes+xml"/>
  <Override PartName="/xl/charts/chart6.xml" ContentType="application/vnd.openxmlformats-officedocument.drawingml.chart+xml"/>
  <Override PartName="/xl/drawings/drawing5.xml" ContentType="application/vnd.openxmlformats-officedocument.drawingml.chartshapes+xml"/>
  <Override PartName="/xl/charts/chart7.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12.xml" ContentType="application/vnd.openxmlformats-officedocument.drawingml.chart+xml"/>
  <Override PartName="/xl/drawings/drawing12.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13.xml" ContentType="application/vnd.openxmlformats-officedocument.drawingml.chartshapes+xml"/>
  <Override PartName="/xl/charts/chart15.xml" ContentType="application/vnd.openxmlformats-officedocument.drawingml.chart+xml"/>
  <Override PartName="/xl/drawings/drawing14.xml" ContentType="application/vnd.openxmlformats-officedocument.drawingml.chartshapes+xml"/>
  <Override PartName="/xl/charts/chart16.xml" ContentType="application/vnd.openxmlformats-officedocument.drawingml.chart+xml"/>
  <Override PartName="/xl/drawings/drawing15.xml" ContentType="application/vnd.openxmlformats-officedocument.drawingml.chartshapes+xml"/>
  <Override PartName="/xl/charts/chart17.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omments1.xml" ContentType="application/vnd.openxmlformats-officedocument.spreadsheetml.comments+xml"/>
  <Override PartName="/xl/charts/chart18.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charts/chart19.xml" ContentType="application/vnd.openxmlformats-officedocument.drawingml.chart+xml"/>
  <Override PartName="/xl/drawings/drawing2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05" windowWidth="5625" windowHeight="3810"/>
  </bookViews>
  <sheets>
    <sheet name="1. Stylised opex" sheetId="1" r:id="rId1"/>
    <sheet name="2. Simplified DPP opex" sheetId="11" r:id="rId2"/>
    <sheet name="3. Simplified CPP opex" sheetId="12" r:id="rId3"/>
    <sheet name="4. Simplified IPP opex" sheetId="14" r:id="rId4"/>
    <sheet name="5. Stylised capex" sheetId="2" r:id="rId5"/>
    <sheet name="6. Simplified DPP&amp;CPP capex" sheetId="9" r:id="rId6"/>
    <sheet name="7. Simplified IPP base capex" sheetId="13" r:id="rId7"/>
    <sheet name="Graphs Summary" sheetId="16" r:id="rId8"/>
    <sheet name="Data validation" sheetId="3" state="hidden" r:id="rId9"/>
  </sheets>
  <externalReferences>
    <externalReference r:id="rId10"/>
  </externalReferences>
  <definedNames>
    <definedName name="INPUTS">'[1]2.1 NI Cap Scenarios'!$A$12:$I$35</definedName>
    <definedName name="_xlnm.Print_Area" localSheetId="0">'1. Stylised opex'!$A$1:$W$110</definedName>
    <definedName name="_xlnm.Print_Area" localSheetId="1">'2. Simplified DPP opex'!$A$1:$W$83</definedName>
    <definedName name="_xlnm.Print_Area" localSheetId="2">'3. Simplified CPP opex'!$A$1:$W$112</definedName>
    <definedName name="_xlnm.Print_Area" localSheetId="3">'4. Simplified IPP opex'!$A$1:$W$110</definedName>
    <definedName name="_xlnm.Print_Area" localSheetId="4">'5. Stylised capex'!$A$1:$BK$120</definedName>
    <definedName name="_xlnm.Print_Area" localSheetId="5">'6. Simplified DPP&amp;CPP capex'!$A$1:$BJ$129</definedName>
    <definedName name="_xlnm.Print_Area" localSheetId="6">'7. Simplified IPP base capex'!$A$1:$BK$146</definedName>
    <definedName name="_xlnm.Print_Area" localSheetId="7">'Graphs Summary'!$A$1:$V$135</definedName>
    <definedName name="_xlnm.Print_Titles" localSheetId="4">'5. Stylised capex'!$A:$E</definedName>
    <definedName name="_xlnm.Print_Titles" localSheetId="5">'6. Simplified DPP&amp;CPP capex'!$A:$G</definedName>
    <definedName name="_xlnm.Print_Titles" localSheetId="6">'7. Simplified IPP base capex'!$A:$G</definedName>
  </definedNames>
  <calcPr calcId="145621"/>
</workbook>
</file>

<file path=xl/calcChain.xml><?xml version="1.0" encoding="utf-8"?>
<calcChain xmlns="http://schemas.openxmlformats.org/spreadsheetml/2006/main">
  <c r="I84" i="9" l="1"/>
  <c r="J84" i="9" s="1"/>
  <c r="K84" i="9" s="1"/>
  <c r="L84" i="9" s="1"/>
  <c r="J74" i="2"/>
  <c r="K74" i="2" s="1"/>
  <c r="L74" i="2" s="1"/>
  <c r="M74" i="2" s="1"/>
  <c r="J123" i="13"/>
  <c r="K123" i="13" s="1"/>
  <c r="L123" i="13" s="1"/>
  <c r="M123" i="13" s="1"/>
  <c r="J99" i="13"/>
  <c r="K99" i="13" s="1"/>
  <c r="L99" i="13" s="1"/>
  <c r="M99" i="13" s="1"/>
  <c r="M84" i="9" l="1"/>
  <c r="N84" i="9" s="1"/>
  <c r="O84" i="9" s="1"/>
  <c r="P84" i="9" s="1"/>
  <c r="Q84" i="9" s="1"/>
  <c r="J83" i="9"/>
  <c r="K73" i="2"/>
  <c r="N74" i="2"/>
  <c r="O74" i="2" s="1"/>
  <c r="P74" i="2" s="1"/>
  <c r="Q74" i="2" s="1"/>
  <c r="R74" i="2" s="1"/>
  <c r="K122" i="13"/>
  <c r="N123" i="13"/>
  <c r="O123" i="13" s="1"/>
  <c r="P123" i="13" s="1"/>
  <c r="Q123" i="13" s="1"/>
  <c r="R123" i="13" s="1"/>
  <c r="K98" i="13"/>
  <c r="N99" i="13"/>
  <c r="O99" i="13" s="1"/>
  <c r="P99" i="13" s="1"/>
  <c r="Q99" i="13" s="1"/>
  <c r="R99" i="13" s="1"/>
  <c r="Y6" i="1"/>
  <c r="Y7" i="1"/>
  <c r="O83" i="9" l="1"/>
  <c r="R84" i="9"/>
  <c r="S84" i="9" s="1"/>
  <c r="T84" i="9" s="1"/>
  <c r="U84" i="9" s="1"/>
  <c r="V84" i="9" s="1"/>
  <c r="S74" i="2"/>
  <c r="T74" i="2" s="1"/>
  <c r="U74" i="2" s="1"/>
  <c r="V74" i="2" s="1"/>
  <c r="W74" i="2" s="1"/>
  <c r="P73" i="2"/>
  <c r="S123" i="13"/>
  <c r="T123" i="13" s="1"/>
  <c r="U123" i="13" s="1"/>
  <c r="V123" i="13" s="1"/>
  <c r="W123" i="13" s="1"/>
  <c r="P122" i="13"/>
  <c r="S99" i="13"/>
  <c r="T99" i="13" s="1"/>
  <c r="U99" i="13" s="1"/>
  <c r="V99" i="13" s="1"/>
  <c r="W99" i="13" s="1"/>
  <c r="P98" i="13"/>
  <c r="O116" i="2"/>
  <c r="P116" i="2" s="1"/>
  <c r="Q116" i="2" s="1"/>
  <c r="R116" i="2" s="1"/>
  <c r="S116" i="2" s="1"/>
  <c r="T116" i="2" s="1"/>
  <c r="U116" i="2" s="1"/>
  <c r="V116" i="2" s="1"/>
  <c r="W116" i="2" s="1"/>
  <c r="W84" i="9" l="1"/>
  <c r="X84" i="9" s="1"/>
  <c r="Y84" i="9" s="1"/>
  <c r="Z84" i="9" s="1"/>
  <c r="AA84" i="9" s="1"/>
  <c r="T83" i="9"/>
  <c r="U73" i="2"/>
  <c r="X74" i="2"/>
  <c r="Y74" i="2" s="1"/>
  <c r="Z74" i="2" s="1"/>
  <c r="AA74" i="2" s="1"/>
  <c r="AB74" i="2" s="1"/>
  <c r="U122" i="13"/>
  <c r="X123" i="13"/>
  <c r="Y123" i="13" s="1"/>
  <c r="Z123" i="13" s="1"/>
  <c r="AA123" i="13" s="1"/>
  <c r="AB123" i="13" s="1"/>
  <c r="U98" i="13"/>
  <c r="X99" i="13"/>
  <c r="Y99" i="13" s="1"/>
  <c r="Z99" i="13" s="1"/>
  <c r="AA99" i="13" s="1"/>
  <c r="AB99" i="13" s="1"/>
  <c r="I135" i="13"/>
  <c r="C114" i="13"/>
  <c r="C108" i="13"/>
  <c r="I88" i="13"/>
  <c r="I87" i="13"/>
  <c r="I89" i="13" s="1"/>
  <c r="I94" i="13" s="1"/>
  <c r="I76" i="13"/>
  <c r="I74" i="13"/>
  <c r="BK73" i="13"/>
  <c r="BJ73" i="13"/>
  <c r="BI73" i="13"/>
  <c r="BH73" i="13"/>
  <c r="BG73" i="13"/>
  <c r="BF73" i="13"/>
  <c r="BE73" i="13"/>
  <c r="BD73" i="13"/>
  <c r="BC73" i="13"/>
  <c r="BB73" i="13"/>
  <c r="BA73" i="13"/>
  <c r="AZ73" i="13"/>
  <c r="AY73" i="13"/>
  <c r="AX73" i="13"/>
  <c r="AW73" i="13"/>
  <c r="AV73" i="13"/>
  <c r="AU73" i="13"/>
  <c r="AT73" i="13"/>
  <c r="AS73" i="13"/>
  <c r="AR73" i="13"/>
  <c r="AQ73" i="13"/>
  <c r="AP73" i="13"/>
  <c r="AO73" i="13"/>
  <c r="AN73" i="13"/>
  <c r="AM73" i="13"/>
  <c r="AL73" i="13"/>
  <c r="AK73" i="13"/>
  <c r="AJ73" i="13"/>
  <c r="AI73" i="13"/>
  <c r="AH73" i="13"/>
  <c r="AG73" i="13"/>
  <c r="AF73" i="13"/>
  <c r="AE73" i="13"/>
  <c r="AD73" i="13"/>
  <c r="AC73" i="13"/>
  <c r="AB73" i="13"/>
  <c r="AA73" i="13"/>
  <c r="Z73" i="13"/>
  <c r="Y73" i="13"/>
  <c r="X73" i="13"/>
  <c r="W73" i="13"/>
  <c r="V73" i="13"/>
  <c r="U73" i="13"/>
  <c r="T73" i="13"/>
  <c r="S73" i="13"/>
  <c r="R73" i="13"/>
  <c r="Q73" i="13"/>
  <c r="P73" i="13"/>
  <c r="O73" i="13"/>
  <c r="N73" i="13"/>
  <c r="I71" i="13"/>
  <c r="I73" i="13" s="1"/>
  <c r="I61" i="13"/>
  <c r="I60" i="13"/>
  <c r="I49" i="13"/>
  <c r="I47" i="13"/>
  <c r="BK46" i="13"/>
  <c r="BJ46" i="13"/>
  <c r="BI46" i="13"/>
  <c r="BH46" i="13"/>
  <c r="BG46" i="13"/>
  <c r="BF46" i="13"/>
  <c r="BE46" i="13"/>
  <c r="BD46" i="13"/>
  <c r="BC46" i="13"/>
  <c r="BB46" i="13"/>
  <c r="BA46" i="13"/>
  <c r="AZ46" i="13"/>
  <c r="AY46" i="13"/>
  <c r="AX46" i="13"/>
  <c r="AW46" i="13"/>
  <c r="AV46" i="13"/>
  <c r="AU46" i="13"/>
  <c r="AT46" i="13"/>
  <c r="AS46" i="13"/>
  <c r="AR46" i="13"/>
  <c r="AQ46" i="13"/>
  <c r="AP46" i="13"/>
  <c r="AO46" i="13"/>
  <c r="AN46" i="13"/>
  <c r="AM46" i="13"/>
  <c r="AL46" i="13"/>
  <c r="AK46" i="13"/>
  <c r="AJ46" i="13"/>
  <c r="AI46" i="13"/>
  <c r="AH46" i="13"/>
  <c r="AG46" i="13"/>
  <c r="AF46" i="13"/>
  <c r="AE46" i="13"/>
  <c r="AD46" i="13"/>
  <c r="AC46" i="13"/>
  <c r="AB46" i="13"/>
  <c r="AA46" i="13"/>
  <c r="Z46" i="13"/>
  <c r="Y46" i="13"/>
  <c r="X46" i="13"/>
  <c r="W46" i="13"/>
  <c r="V46" i="13"/>
  <c r="U46" i="13"/>
  <c r="T46" i="13"/>
  <c r="S46" i="13"/>
  <c r="R46" i="13"/>
  <c r="Q46" i="13"/>
  <c r="P46" i="13"/>
  <c r="O46" i="13"/>
  <c r="N46" i="13"/>
  <c r="BK44" i="13"/>
  <c r="BJ44" i="13"/>
  <c r="BI44" i="13"/>
  <c r="BH44" i="13"/>
  <c r="BG44" i="13"/>
  <c r="BF44" i="13"/>
  <c r="BE44" i="13"/>
  <c r="BD44" i="13"/>
  <c r="BC44" i="13"/>
  <c r="BB44" i="13"/>
  <c r="BA44" i="13"/>
  <c r="AZ44" i="13"/>
  <c r="AY44" i="13"/>
  <c r="AX44" i="13"/>
  <c r="AW44" i="13"/>
  <c r="AV44" i="13"/>
  <c r="AU44" i="13"/>
  <c r="AT44" i="13"/>
  <c r="AS44" i="13"/>
  <c r="AR44" i="13"/>
  <c r="AQ44" i="13"/>
  <c r="AP44" i="13"/>
  <c r="AO44" i="13"/>
  <c r="AN44" i="13"/>
  <c r="AM44" i="13"/>
  <c r="AL44" i="13"/>
  <c r="AK44" i="13"/>
  <c r="AJ44" i="13"/>
  <c r="AI44" i="13"/>
  <c r="AH44" i="13"/>
  <c r="AG44" i="13"/>
  <c r="AF44" i="13"/>
  <c r="AE44" i="13"/>
  <c r="AD44" i="13"/>
  <c r="AC44" i="13"/>
  <c r="AB44" i="13"/>
  <c r="AA44" i="13"/>
  <c r="Z44" i="13"/>
  <c r="Y44" i="13"/>
  <c r="X44" i="13"/>
  <c r="W44" i="13"/>
  <c r="V44" i="13"/>
  <c r="U44" i="13"/>
  <c r="T44" i="13"/>
  <c r="S44" i="13"/>
  <c r="R44" i="13"/>
  <c r="Q44" i="13"/>
  <c r="P44" i="13"/>
  <c r="O44" i="13"/>
  <c r="N44" i="13"/>
  <c r="I40" i="13"/>
  <c r="I38" i="13"/>
  <c r="I35" i="13"/>
  <c r="I46" i="13" s="1"/>
  <c r="I48" i="13" s="1"/>
  <c r="J45" i="13" s="1"/>
  <c r="I33" i="13"/>
  <c r="I31" i="13"/>
  <c r="I32" i="13" s="1"/>
  <c r="J30" i="13"/>
  <c r="H119" i="9"/>
  <c r="H68" i="9"/>
  <c r="H66" i="9"/>
  <c r="H69" i="9" s="1"/>
  <c r="BJ65" i="9"/>
  <c r="BI65" i="9"/>
  <c r="BH65" i="9"/>
  <c r="BG65" i="9"/>
  <c r="BF65" i="9"/>
  <c r="BE65" i="9"/>
  <c r="BD65" i="9"/>
  <c r="BC65" i="9"/>
  <c r="BB65" i="9"/>
  <c r="BA65" i="9"/>
  <c r="AZ65" i="9"/>
  <c r="AY65" i="9"/>
  <c r="AX65" i="9"/>
  <c r="AW65" i="9"/>
  <c r="AV65" i="9"/>
  <c r="AU65" i="9"/>
  <c r="AT65" i="9"/>
  <c r="AS65" i="9"/>
  <c r="AR65" i="9"/>
  <c r="AQ65" i="9"/>
  <c r="AP65" i="9"/>
  <c r="AO65" i="9"/>
  <c r="AN65" i="9"/>
  <c r="AM65" i="9"/>
  <c r="AL65" i="9"/>
  <c r="AK65" i="9"/>
  <c r="AJ65" i="9"/>
  <c r="AI65" i="9"/>
  <c r="AH65" i="9"/>
  <c r="AG65" i="9"/>
  <c r="AF65" i="9"/>
  <c r="AE65" i="9"/>
  <c r="AD65" i="9"/>
  <c r="AC65" i="9"/>
  <c r="AB65" i="9"/>
  <c r="AA65" i="9"/>
  <c r="Z65" i="9"/>
  <c r="Y65" i="9"/>
  <c r="X65" i="9"/>
  <c r="W65" i="9"/>
  <c r="V65" i="9"/>
  <c r="U65" i="9"/>
  <c r="T65" i="9"/>
  <c r="S65" i="9"/>
  <c r="R65" i="9"/>
  <c r="Q65" i="9"/>
  <c r="P65" i="9"/>
  <c r="O65" i="9"/>
  <c r="N65" i="9"/>
  <c r="M65" i="9"/>
  <c r="H63" i="9"/>
  <c r="H65" i="9" s="1"/>
  <c r="H48" i="9"/>
  <c r="H46" i="9"/>
  <c r="BJ45" i="9"/>
  <c r="BI45" i="9"/>
  <c r="BH45" i="9"/>
  <c r="BG45" i="9"/>
  <c r="BF45" i="9"/>
  <c r="BE45" i="9"/>
  <c r="BD45" i="9"/>
  <c r="BC45" i="9"/>
  <c r="BB45" i="9"/>
  <c r="BA45" i="9"/>
  <c r="AZ45" i="9"/>
  <c r="AY45" i="9"/>
  <c r="AX45" i="9"/>
  <c r="AW45" i="9"/>
  <c r="AV45" i="9"/>
  <c r="AU45" i="9"/>
  <c r="AT45" i="9"/>
  <c r="AS45" i="9"/>
  <c r="AR45" i="9"/>
  <c r="AQ45" i="9"/>
  <c r="AP45" i="9"/>
  <c r="AO45" i="9"/>
  <c r="AN45" i="9"/>
  <c r="AM45" i="9"/>
  <c r="AL45" i="9"/>
  <c r="AK45" i="9"/>
  <c r="AJ45" i="9"/>
  <c r="AI45" i="9"/>
  <c r="AH45" i="9"/>
  <c r="AG45" i="9"/>
  <c r="AF45" i="9"/>
  <c r="AE45" i="9"/>
  <c r="AD45" i="9"/>
  <c r="AC45" i="9"/>
  <c r="AB45" i="9"/>
  <c r="AA45" i="9"/>
  <c r="Z45" i="9"/>
  <c r="Y45" i="9"/>
  <c r="X45" i="9"/>
  <c r="W45" i="9"/>
  <c r="V45" i="9"/>
  <c r="U45" i="9"/>
  <c r="T45" i="9"/>
  <c r="S45" i="9"/>
  <c r="R45" i="9"/>
  <c r="Q45" i="9"/>
  <c r="P45" i="9"/>
  <c r="O45" i="9"/>
  <c r="N45" i="9"/>
  <c r="M45" i="9"/>
  <c r="BJ43" i="9"/>
  <c r="BJ85" i="9" s="1"/>
  <c r="BI43" i="9"/>
  <c r="BI85" i="9" s="1"/>
  <c r="BH43" i="9"/>
  <c r="BH85" i="9" s="1"/>
  <c r="BG43" i="9"/>
  <c r="BG85" i="9" s="1"/>
  <c r="BF43" i="9"/>
  <c r="BF85" i="9" s="1"/>
  <c r="BE43" i="9"/>
  <c r="BE85" i="9" s="1"/>
  <c r="BD43" i="9"/>
  <c r="BD85" i="9" s="1"/>
  <c r="BC43" i="9"/>
  <c r="BC85" i="9" s="1"/>
  <c r="BB43" i="9"/>
  <c r="BB85" i="9" s="1"/>
  <c r="BA43" i="9"/>
  <c r="BA85" i="9" s="1"/>
  <c r="AZ43" i="9"/>
  <c r="AZ85" i="9" s="1"/>
  <c r="AY43" i="9"/>
  <c r="AY85" i="9" s="1"/>
  <c r="AX43" i="9"/>
  <c r="AX85" i="9" s="1"/>
  <c r="AW43" i="9"/>
  <c r="AW85" i="9" s="1"/>
  <c r="AV43" i="9"/>
  <c r="AV85" i="9" s="1"/>
  <c r="AU43" i="9"/>
  <c r="AU85" i="9" s="1"/>
  <c r="AT43" i="9"/>
  <c r="AT85" i="9" s="1"/>
  <c r="AS43" i="9"/>
  <c r="AS85" i="9" s="1"/>
  <c r="AR43" i="9"/>
  <c r="AR85" i="9" s="1"/>
  <c r="AQ43" i="9"/>
  <c r="AQ85" i="9" s="1"/>
  <c r="AP43" i="9"/>
  <c r="AP85" i="9" s="1"/>
  <c r="AO43" i="9"/>
  <c r="AO85" i="9" s="1"/>
  <c r="AN43" i="9"/>
  <c r="AN85" i="9" s="1"/>
  <c r="AM43" i="9"/>
  <c r="AM85" i="9" s="1"/>
  <c r="AL43" i="9"/>
  <c r="AL85" i="9" s="1"/>
  <c r="AK43" i="9"/>
  <c r="AK85" i="9" s="1"/>
  <c r="AJ43" i="9"/>
  <c r="AJ85" i="9" s="1"/>
  <c r="AI43" i="9"/>
  <c r="AI85" i="9" s="1"/>
  <c r="AH43" i="9"/>
  <c r="AH85" i="9" s="1"/>
  <c r="AG43" i="9"/>
  <c r="AG85" i="9" s="1"/>
  <c r="AF43" i="9"/>
  <c r="AF85" i="9" s="1"/>
  <c r="AE43" i="9"/>
  <c r="AE85" i="9" s="1"/>
  <c r="AD43" i="9"/>
  <c r="AD85" i="9" s="1"/>
  <c r="AC43" i="9"/>
  <c r="AC85" i="9" s="1"/>
  <c r="AB43" i="9"/>
  <c r="AB85" i="9" s="1"/>
  <c r="AA43" i="9"/>
  <c r="AA85" i="9" s="1"/>
  <c r="Z43" i="9"/>
  <c r="Z85" i="9" s="1"/>
  <c r="Y43" i="9"/>
  <c r="Y85" i="9" s="1"/>
  <c r="X43" i="9"/>
  <c r="X85" i="9" s="1"/>
  <c r="W43" i="9"/>
  <c r="W85" i="9" s="1"/>
  <c r="V43" i="9"/>
  <c r="V85" i="9" s="1"/>
  <c r="U43" i="9"/>
  <c r="U85" i="9" s="1"/>
  <c r="T43" i="9"/>
  <c r="T85" i="9" s="1"/>
  <c r="S43" i="9"/>
  <c r="S85" i="9" s="1"/>
  <c r="R43" i="9"/>
  <c r="R85" i="9" s="1"/>
  <c r="Q43" i="9"/>
  <c r="Q85" i="9" s="1"/>
  <c r="P43" i="9"/>
  <c r="P85" i="9" s="1"/>
  <c r="O43" i="9"/>
  <c r="O85" i="9" s="1"/>
  <c r="N43" i="9"/>
  <c r="N85" i="9" s="1"/>
  <c r="M43" i="9"/>
  <c r="M85" i="9" s="1"/>
  <c r="H39" i="9"/>
  <c r="H37" i="9"/>
  <c r="H34" i="9"/>
  <c r="H45" i="9" s="1"/>
  <c r="H32" i="9"/>
  <c r="H30" i="9"/>
  <c r="H31" i="9" s="1"/>
  <c r="I29" i="9"/>
  <c r="I109" i="2"/>
  <c r="I102" i="2"/>
  <c r="N117" i="2" s="1"/>
  <c r="I99" i="2"/>
  <c r="N118" i="2" s="1"/>
  <c r="I65" i="2"/>
  <c r="I66" i="2" s="1"/>
  <c r="I63" i="2"/>
  <c r="BK62" i="2"/>
  <c r="BJ62" i="2"/>
  <c r="BI62" i="2"/>
  <c r="BH62" i="2"/>
  <c r="BG62" i="2"/>
  <c r="BF62" i="2"/>
  <c r="BE62" i="2"/>
  <c r="BD62" i="2"/>
  <c r="BC62" i="2"/>
  <c r="BB62" i="2"/>
  <c r="BA62" i="2"/>
  <c r="AZ62" i="2"/>
  <c r="AY62" i="2"/>
  <c r="AX62" i="2"/>
  <c r="AW62" i="2"/>
  <c r="AV62" i="2"/>
  <c r="AU62" i="2"/>
  <c r="AT62" i="2"/>
  <c r="AS62" i="2"/>
  <c r="AR62" i="2"/>
  <c r="AQ62" i="2"/>
  <c r="AP62" i="2"/>
  <c r="AO62" i="2"/>
  <c r="AN62" i="2"/>
  <c r="AM62" i="2"/>
  <c r="AL62" i="2"/>
  <c r="AK62" i="2"/>
  <c r="AJ62" i="2"/>
  <c r="AI62" i="2"/>
  <c r="AH62" i="2"/>
  <c r="AG62" i="2"/>
  <c r="AF62" i="2"/>
  <c r="AE62" i="2"/>
  <c r="AD62" i="2"/>
  <c r="AC62" i="2"/>
  <c r="AB62" i="2"/>
  <c r="AA62" i="2"/>
  <c r="Z62" i="2"/>
  <c r="Y62" i="2"/>
  <c r="X62" i="2"/>
  <c r="W62" i="2"/>
  <c r="V62" i="2"/>
  <c r="U62" i="2"/>
  <c r="T62" i="2"/>
  <c r="S62" i="2"/>
  <c r="R62" i="2"/>
  <c r="Q62" i="2"/>
  <c r="P62" i="2"/>
  <c r="O62" i="2"/>
  <c r="N62" i="2"/>
  <c r="I54" i="2"/>
  <c r="I55" i="2" s="1"/>
  <c r="I52" i="2"/>
  <c r="BK51" i="2"/>
  <c r="BJ51" i="2"/>
  <c r="BI51" i="2"/>
  <c r="BH51" i="2"/>
  <c r="BG51" i="2"/>
  <c r="BF51" i="2"/>
  <c r="BE51" i="2"/>
  <c r="BD51" i="2"/>
  <c r="BC51" i="2"/>
  <c r="BB51" i="2"/>
  <c r="BA51" i="2"/>
  <c r="AZ51" i="2"/>
  <c r="AY51" i="2"/>
  <c r="AX51" i="2"/>
  <c r="AW51" i="2"/>
  <c r="AV51" i="2"/>
  <c r="AU51" i="2"/>
  <c r="AT51" i="2"/>
  <c r="AS51" i="2"/>
  <c r="AR51" i="2"/>
  <c r="AQ51" i="2"/>
  <c r="AP51" i="2"/>
  <c r="AO51" i="2"/>
  <c r="AN51" i="2"/>
  <c r="AM51" i="2"/>
  <c r="AL51" i="2"/>
  <c r="AK51" i="2"/>
  <c r="AJ51" i="2"/>
  <c r="AI51" i="2"/>
  <c r="AH51" i="2"/>
  <c r="AG51" i="2"/>
  <c r="AF51" i="2"/>
  <c r="AE51" i="2"/>
  <c r="AD51" i="2"/>
  <c r="AC51" i="2"/>
  <c r="AB51" i="2"/>
  <c r="AA51" i="2"/>
  <c r="Z51" i="2"/>
  <c r="Y51" i="2"/>
  <c r="X51" i="2"/>
  <c r="W51" i="2"/>
  <c r="V51" i="2"/>
  <c r="U51" i="2"/>
  <c r="T51" i="2"/>
  <c r="S51" i="2"/>
  <c r="R51" i="2"/>
  <c r="Q51" i="2"/>
  <c r="P51" i="2"/>
  <c r="O51" i="2"/>
  <c r="N51" i="2"/>
  <c r="BK49" i="2"/>
  <c r="BK75" i="2" s="1"/>
  <c r="BJ49" i="2"/>
  <c r="BJ75" i="2" s="1"/>
  <c r="BI49" i="2"/>
  <c r="BI75" i="2" s="1"/>
  <c r="BH49" i="2"/>
  <c r="BH75" i="2" s="1"/>
  <c r="BG49" i="2"/>
  <c r="BG75" i="2" s="1"/>
  <c r="BF49" i="2"/>
  <c r="BF75" i="2" s="1"/>
  <c r="BE49" i="2"/>
  <c r="BE75" i="2" s="1"/>
  <c r="BD49" i="2"/>
  <c r="BD75" i="2" s="1"/>
  <c r="BC49" i="2"/>
  <c r="BC75" i="2" s="1"/>
  <c r="BB49" i="2"/>
  <c r="BB75" i="2" s="1"/>
  <c r="BA49" i="2"/>
  <c r="BA75" i="2" s="1"/>
  <c r="AZ49" i="2"/>
  <c r="AZ75" i="2" s="1"/>
  <c r="AY49" i="2"/>
  <c r="AY75" i="2" s="1"/>
  <c r="AX49" i="2"/>
  <c r="AX75" i="2" s="1"/>
  <c r="AW49" i="2"/>
  <c r="AW75" i="2" s="1"/>
  <c r="AV49" i="2"/>
  <c r="AV75" i="2" s="1"/>
  <c r="AU49" i="2"/>
  <c r="AU75" i="2" s="1"/>
  <c r="AT49" i="2"/>
  <c r="AT75" i="2" s="1"/>
  <c r="AS49" i="2"/>
  <c r="AS75" i="2" s="1"/>
  <c r="AR49" i="2"/>
  <c r="AR75" i="2" s="1"/>
  <c r="AQ49" i="2"/>
  <c r="AQ75" i="2" s="1"/>
  <c r="AP49" i="2"/>
  <c r="AP75" i="2" s="1"/>
  <c r="AO49" i="2"/>
  <c r="AO75" i="2" s="1"/>
  <c r="AN49" i="2"/>
  <c r="AN75" i="2" s="1"/>
  <c r="AM49" i="2"/>
  <c r="AM75" i="2" s="1"/>
  <c r="AL49" i="2"/>
  <c r="AL75" i="2" s="1"/>
  <c r="AK49" i="2"/>
  <c r="AK75" i="2" s="1"/>
  <c r="AJ49" i="2"/>
  <c r="AJ75" i="2" s="1"/>
  <c r="AI49" i="2"/>
  <c r="AI75" i="2" s="1"/>
  <c r="AH49" i="2"/>
  <c r="AH75" i="2" s="1"/>
  <c r="AG49" i="2"/>
  <c r="AG75" i="2" s="1"/>
  <c r="AF49" i="2"/>
  <c r="AF75" i="2" s="1"/>
  <c r="AE49" i="2"/>
  <c r="AE75" i="2" s="1"/>
  <c r="AD49" i="2"/>
  <c r="AD75" i="2" s="1"/>
  <c r="AC49" i="2"/>
  <c r="AC75" i="2" s="1"/>
  <c r="AB49" i="2"/>
  <c r="AB75" i="2" s="1"/>
  <c r="AA49" i="2"/>
  <c r="AA75" i="2" s="1"/>
  <c r="Z49" i="2"/>
  <c r="Z75" i="2" s="1"/>
  <c r="Y49" i="2"/>
  <c r="Y75" i="2" s="1"/>
  <c r="X49" i="2"/>
  <c r="X75" i="2" s="1"/>
  <c r="W49" i="2"/>
  <c r="W75" i="2" s="1"/>
  <c r="V49" i="2"/>
  <c r="V75" i="2" s="1"/>
  <c r="U49" i="2"/>
  <c r="U75" i="2" s="1"/>
  <c r="T49" i="2"/>
  <c r="T75" i="2" s="1"/>
  <c r="S49" i="2"/>
  <c r="S75" i="2" s="1"/>
  <c r="R49" i="2"/>
  <c r="R75" i="2" s="1"/>
  <c r="Q49" i="2"/>
  <c r="Q75" i="2" s="1"/>
  <c r="P49" i="2"/>
  <c r="P75" i="2" s="1"/>
  <c r="O49" i="2"/>
  <c r="O75" i="2" s="1"/>
  <c r="N49" i="2"/>
  <c r="N75" i="2" s="1"/>
  <c r="I45" i="2"/>
  <c r="I46" i="2" s="1"/>
  <c r="I43" i="2"/>
  <c r="I40" i="2"/>
  <c r="I51" i="2" s="1"/>
  <c r="I53" i="2" s="1"/>
  <c r="J50" i="2" s="1"/>
  <c r="I38" i="2"/>
  <c r="I36" i="2"/>
  <c r="I37" i="2" s="1"/>
  <c r="J35" i="2"/>
  <c r="J38" i="2" s="1"/>
  <c r="P97" i="14"/>
  <c r="O97" i="14"/>
  <c r="N97" i="14"/>
  <c r="M97" i="14"/>
  <c r="L97" i="14"/>
  <c r="P96" i="14"/>
  <c r="O96" i="14"/>
  <c r="N96" i="14"/>
  <c r="M96" i="14"/>
  <c r="L96" i="14"/>
  <c r="P95" i="14"/>
  <c r="O95" i="14"/>
  <c r="N95" i="14"/>
  <c r="M95" i="14"/>
  <c r="L95" i="14"/>
  <c r="G95" i="14"/>
  <c r="F95" i="14"/>
  <c r="G94" i="14"/>
  <c r="F94" i="14"/>
  <c r="G93" i="14"/>
  <c r="F93" i="14"/>
  <c r="H93" i="14" s="1"/>
  <c r="P92" i="14"/>
  <c r="O92" i="14"/>
  <c r="N92" i="14"/>
  <c r="M92" i="14"/>
  <c r="L92" i="14"/>
  <c r="G92" i="14"/>
  <c r="F92" i="14"/>
  <c r="P91" i="14"/>
  <c r="O91" i="14"/>
  <c r="N91" i="14"/>
  <c r="M91" i="14"/>
  <c r="L91" i="14"/>
  <c r="G91" i="14"/>
  <c r="F91" i="14"/>
  <c r="H91" i="14" s="1"/>
  <c r="P90" i="14"/>
  <c r="O90" i="14"/>
  <c r="N90" i="14"/>
  <c r="M90" i="14"/>
  <c r="L90" i="14"/>
  <c r="Q88" i="14"/>
  <c r="Q92" i="14" s="1"/>
  <c r="I82" i="14"/>
  <c r="W71" i="14"/>
  <c r="W73" i="14" s="1"/>
  <c r="V71" i="14"/>
  <c r="V73" i="14" s="1"/>
  <c r="U71" i="14"/>
  <c r="U73" i="14" s="1"/>
  <c r="T71" i="14"/>
  <c r="T73" i="14" s="1"/>
  <c r="W63" i="14"/>
  <c r="V63" i="14"/>
  <c r="U63" i="14"/>
  <c r="T63" i="14"/>
  <c r="R63" i="14"/>
  <c r="Q63" i="14"/>
  <c r="P63" i="14"/>
  <c r="O63" i="14"/>
  <c r="M63" i="14"/>
  <c r="N69" i="14" s="1"/>
  <c r="O69" i="14" s="1"/>
  <c r="P69" i="14" s="1"/>
  <c r="Q69" i="14" s="1"/>
  <c r="R69" i="14" s="1"/>
  <c r="M54" i="14"/>
  <c r="L54" i="14"/>
  <c r="K54" i="14"/>
  <c r="J54" i="14"/>
  <c r="I54" i="14"/>
  <c r="W53" i="14"/>
  <c r="W57" i="14" s="1"/>
  <c r="W58" i="14" s="1"/>
  <c r="V53" i="14"/>
  <c r="V57" i="14" s="1"/>
  <c r="V58" i="14" s="1"/>
  <c r="U53" i="14"/>
  <c r="U57" i="14" s="1"/>
  <c r="U58" i="14" s="1"/>
  <c r="T53" i="14"/>
  <c r="T57" i="14" s="1"/>
  <c r="T58" i="14" s="1"/>
  <c r="S53" i="14"/>
  <c r="S57" i="14" s="1"/>
  <c r="S58" i="14" s="1"/>
  <c r="N52" i="14"/>
  <c r="S44" i="14"/>
  <c r="S45" i="14" s="1"/>
  <c r="R43" i="14"/>
  <c r="R47" i="14" s="1"/>
  <c r="R49" i="14" s="1"/>
  <c r="Q43" i="14"/>
  <c r="Q45" i="14" s="1"/>
  <c r="P43" i="14"/>
  <c r="P47" i="14" s="1"/>
  <c r="P49" i="14" s="1"/>
  <c r="O43" i="14"/>
  <c r="O45" i="14" s="1"/>
  <c r="N43" i="14"/>
  <c r="N47" i="14" s="1"/>
  <c r="N49" i="14" s="1"/>
  <c r="I39" i="14"/>
  <c r="I51" i="14" s="1"/>
  <c r="M36" i="14"/>
  <c r="M37" i="14" s="1"/>
  <c r="L36" i="14"/>
  <c r="L37" i="14" s="1"/>
  <c r="K36" i="14"/>
  <c r="K37" i="14" s="1"/>
  <c r="J36" i="14"/>
  <c r="J37" i="14" s="1"/>
  <c r="I36" i="14"/>
  <c r="I37" i="14" s="1"/>
  <c r="N35" i="14"/>
  <c r="O35" i="14" s="1"/>
  <c r="K34" i="14"/>
  <c r="X7" i="14"/>
  <c r="A107" i="12"/>
  <c r="P98" i="12"/>
  <c r="O98" i="12"/>
  <c r="N98" i="12"/>
  <c r="M98" i="12"/>
  <c r="L98" i="12"/>
  <c r="A98" i="12"/>
  <c r="P97" i="12"/>
  <c r="O97" i="12"/>
  <c r="N97" i="12"/>
  <c r="M97" i="12"/>
  <c r="L97" i="12"/>
  <c r="P96" i="12"/>
  <c r="O96" i="12"/>
  <c r="N96" i="12"/>
  <c r="M96" i="12"/>
  <c r="L96" i="12"/>
  <c r="G95" i="12"/>
  <c r="F95" i="12"/>
  <c r="G94" i="12"/>
  <c r="F94" i="12"/>
  <c r="H94" i="12" s="1"/>
  <c r="P93" i="12"/>
  <c r="O93" i="12"/>
  <c r="N93" i="12"/>
  <c r="M93" i="12"/>
  <c r="L93" i="12"/>
  <c r="G93" i="12"/>
  <c r="F93" i="12"/>
  <c r="P92" i="12"/>
  <c r="O92" i="12"/>
  <c r="N92" i="12"/>
  <c r="M92" i="12"/>
  <c r="L92" i="12"/>
  <c r="G92" i="12"/>
  <c r="F92" i="12"/>
  <c r="H92" i="12" s="1"/>
  <c r="P91" i="12"/>
  <c r="O91" i="12"/>
  <c r="N91" i="12"/>
  <c r="M91" i="12"/>
  <c r="L91" i="12"/>
  <c r="G91" i="12"/>
  <c r="F91" i="12"/>
  <c r="Q89" i="12"/>
  <c r="Q98" i="12" s="1"/>
  <c r="I82" i="12"/>
  <c r="W71" i="12"/>
  <c r="W73" i="12" s="1"/>
  <c r="V71" i="12"/>
  <c r="V73" i="12" s="1"/>
  <c r="U71" i="12"/>
  <c r="U73" i="12" s="1"/>
  <c r="T71" i="12"/>
  <c r="T73" i="12" s="1"/>
  <c r="W63" i="12"/>
  <c r="V63" i="12"/>
  <c r="U63" i="12"/>
  <c r="T63" i="12"/>
  <c r="S63" i="12"/>
  <c r="R63" i="12"/>
  <c r="Q63" i="12"/>
  <c r="P63" i="12"/>
  <c r="O63" i="12"/>
  <c r="M63" i="12"/>
  <c r="N69" i="12" s="1"/>
  <c r="O69" i="12" s="1"/>
  <c r="P69" i="12" s="1"/>
  <c r="Q69" i="12" s="1"/>
  <c r="R69" i="12" s="1"/>
  <c r="M54" i="12"/>
  <c r="L54" i="12"/>
  <c r="K54" i="12"/>
  <c r="J54" i="12"/>
  <c r="I54" i="12"/>
  <c r="W53" i="12"/>
  <c r="W57" i="12" s="1"/>
  <c r="W58" i="12" s="1"/>
  <c r="V53" i="12"/>
  <c r="V57" i="12" s="1"/>
  <c r="V58" i="12" s="1"/>
  <c r="U53" i="12"/>
  <c r="U57" i="12" s="1"/>
  <c r="U58" i="12" s="1"/>
  <c r="T53" i="12"/>
  <c r="T57" i="12" s="1"/>
  <c r="T58" i="12" s="1"/>
  <c r="S53" i="12"/>
  <c r="S57" i="12" s="1"/>
  <c r="S58" i="12" s="1"/>
  <c r="S44" i="12"/>
  <c r="S45" i="12" s="1"/>
  <c r="R43" i="12"/>
  <c r="R47" i="12" s="1"/>
  <c r="R49" i="12" s="1"/>
  <c r="Q43" i="12"/>
  <c r="Q45" i="12" s="1"/>
  <c r="P43" i="12"/>
  <c r="P47" i="12" s="1"/>
  <c r="P49" i="12" s="1"/>
  <c r="O43" i="12"/>
  <c r="O45" i="12" s="1"/>
  <c r="N43" i="12"/>
  <c r="N47" i="12" s="1"/>
  <c r="N49" i="12" s="1"/>
  <c r="I39" i="12"/>
  <c r="I40" i="12" s="1"/>
  <c r="M36" i="12"/>
  <c r="M37" i="12" s="1"/>
  <c r="L36" i="12"/>
  <c r="L37" i="12" s="1"/>
  <c r="K36" i="12"/>
  <c r="K37" i="12" s="1"/>
  <c r="J36" i="12"/>
  <c r="J37" i="12" s="1"/>
  <c r="I36" i="12"/>
  <c r="I37" i="12" s="1"/>
  <c r="N35" i="12"/>
  <c r="K34" i="12"/>
  <c r="Y7" i="12"/>
  <c r="Y6" i="12"/>
  <c r="P83" i="11"/>
  <c r="O83" i="11"/>
  <c r="N83" i="11"/>
  <c r="M83" i="11"/>
  <c r="L83" i="11"/>
  <c r="P82" i="11"/>
  <c r="O82" i="11"/>
  <c r="N82" i="11"/>
  <c r="M82" i="11"/>
  <c r="L82" i="11"/>
  <c r="P81" i="11"/>
  <c r="O81" i="11"/>
  <c r="N81" i="11"/>
  <c r="M81" i="11"/>
  <c r="L81" i="11"/>
  <c r="G80" i="11"/>
  <c r="F80" i="11"/>
  <c r="G79" i="11"/>
  <c r="F79" i="11"/>
  <c r="P78" i="11"/>
  <c r="O78" i="11"/>
  <c r="N78" i="11"/>
  <c r="M78" i="11"/>
  <c r="L78" i="11"/>
  <c r="G78" i="11"/>
  <c r="F78" i="11"/>
  <c r="P77" i="11"/>
  <c r="O77" i="11"/>
  <c r="N77" i="11"/>
  <c r="M77" i="11"/>
  <c r="L77" i="11"/>
  <c r="G77" i="11"/>
  <c r="F77" i="11"/>
  <c r="H77" i="11" s="1"/>
  <c r="P76" i="11"/>
  <c r="O76" i="11"/>
  <c r="N76" i="11"/>
  <c r="M76" i="11"/>
  <c r="L76" i="11"/>
  <c r="G76" i="11"/>
  <c r="F76" i="11"/>
  <c r="R74" i="11"/>
  <c r="R77" i="11" s="1"/>
  <c r="Q74" i="11"/>
  <c r="Q83" i="11" s="1"/>
  <c r="I67" i="11"/>
  <c r="M54" i="11"/>
  <c r="L54" i="11"/>
  <c r="N52" i="11" s="1"/>
  <c r="N56" i="11" s="1"/>
  <c r="N58" i="11" s="1"/>
  <c r="K54" i="11"/>
  <c r="J54" i="11"/>
  <c r="I54" i="11"/>
  <c r="W53" i="11"/>
  <c r="W57" i="11" s="1"/>
  <c r="W58" i="11" s="1"/>
  <c r="V53" i="11"/>
  <c r="V57" i="11" s="1"/>
  <c r="V58" i="11" s="1"/>
  <c r="U53" i="11"/>
  <c r="U57" i="11" s="1"/>
  <c r="U58" i="11" s="1"/>
  <c r="T53" i="11"/>
  <c r="T57" i="11" s="1"/>
  <c r="T58" i="11" s="1"/>
  <c r="S53" i="11"/>
  <c r="S57" i="11" s="1"/>
  <c r="S58" i="11" s="1"/>
  <c r="S45" i="11"/>
  <c r="Q45" i="11"/>
  <c r="O45" i="11"/>
  <c r="V44" i="11"/>
  <c r="V48" i="11" s="1"/>
  <c r="V49" i="11" s="1"/>
  <c r="T44" i="11"/>
  <c r="T48" i="11" s="1"/>
  <c r="T49" i="11" s="1"/>
  <c r="T61" i="11" s="1"/>
  <c r="T63" i="11" s="1"/>
  <c r="S44" i="11"/>
  <c r="S48" i="11" s="1"/>
  <c r="S49" i="11" s="1"/>
  <c r="R43" i="11"/>
  <c r="R47" i="11" s="1"/>
  <c r="R49" i="11" s="1"/>
  <c r="Q43" i="11"/>
  <c r="Q47" i="11" s="1"/>
  <c r="Q49" i="11" s="1"/>
  <c r="P43" i="11"/>
  <c r="P47" i="11" s="1"/>
  <c r="P49" i="11" s="1"/>
  <c r="O43" i="11"/>
  <c r="O47" i="11" s="1"/>
  <c r="O49" i="11" s="1"/>
  <c r="N43" i="11"/>
  <c r="N47" i="11" s="1"/>
  <c r="N49" i="11" s="1"/>
  <c r="I40" i="11"/>
  <c r="I55" i="11" s="1"/>
  <c r="I58" i="11" s="1"/>
  <c r="J39" i="11"/>
  <c r="J51" i="11" s="1"/>
  <c r="I39" i="11"/>
  <c r="I51" i="11" s="1"/>
  <c r="N36" i="11"/>
  <c r="N37" i="11" s="1"/>
  <c r="M36" i="11"/>
  <c r="M37" i="11" s="1"/>
  <c r="L36" i="11"/>
  <c r="L37" i="11" s="1"/>
  <c r="K36" i="11"/>
  <c r="K37" i="11" s="1"/>
  <c r="J36" i="11"/>
  <c r="J37" i="11" s="1"/>
  <c r="I36" i="11"/>
  <c r="I37" i="11" s="1"/>
  <c r="O35" i="11"/>
  <c r="O54" i="11" s="1"/>
  <c r="N35" i="11"/>
  <c r="N54" i="11" s="1"/>
  <c r="K34" i="11"/>
  <c r="X5" i="11"/>
  <c r="P110" i="1"/>
  <c r="O110" i="1"/>
  <c r="N110" i="1"/>
  <c r="M110" i="1"/>
  <c r="L110" i="1"/>
  <c r="P109" i="1"/>
  <c r="O109" i="1"/>
  <c r="N109" i="1"/>
  <c r="M109" i="1"/>
  <c r="L109" i="1"/>
  <c r="P108" i="1"/>
  <c r="O108" i="1"/>
  <c r="N108" i="1"/>
  <c r="M108" i="1"/>
  <c r="L108" i="1"/>
  <c r="G107" i="1"/>
  <c r="F107" i="1"/>
  <c r="G106" i="1"/>
  <c r="F106" i="1"/>
  <c r="P105" i="1"/>
  <c r="O105" i="1"/>
  <c r="N105" i="1"/>
  <c r="M105" i="1"/>
  <c r="L105" i="1"/>
  <c r="G105" i="1"/>
  <c r="F105" i="1"/>
  <c r="P104" i="1"/>
  <c r="O104" i="1"/>
  <c r="N104" i="1"/>
  <c r="M104" i="1"/>
  <c r="L104" i="1"/>
  <c r="G104" i="1"/>
  <c r="F104" i="1"/>
  <c r="P103" i="1"/>
  <c r="O103" i="1"/>
  <c r="N103" i="1"/>
  <c r="M103" i="1"/>
  <c r="L103" i="1"/>
  <c r="G103" i="1"/>
  <c r="F103" i="1"/>
  <c r="Q101" i="1"/>
  <c r="Q110" i="1" s="1"/>
  <c r="I94" i="1"/>
  <c r="M82" i="1"/>
  <c r="L82" i="1"/>
  <c r="K82" i="1"/>
  <c r="J82" i="1"/>
  <c r="I82" i="1"/>
  <c r="W81" i="1"/>
  <c r="W84" i="1" s="1"/>
  <c r="W85" i="1" s="1"/>
  <c r="V81" i="1"/>
  <c r="V84" i="1" s="1"/>
  <c r="V85" i="1" s="1"/>
  <c r="U81" i="1"/>
  <c r="U84" i="1" s="1"/>
  <c r="U85" i="1" s="1"/>
  <c r="T81" i="1"/>
  <c r="T84" i="1" s="1"/>
  <c r="T85" i="1" s="1"/>
  <c r="S81" i="1"/>
  <c r="S84" i="1" s="1"/>
  <c r="S85" i="1" s="1"/>
  <c r="R81" i="1"/>
  <c r="R84" i="1" s="1"/>
  <c r="R85" i="1" s="1"/>
  <c r="Q81" i="1"/>
  <c r="Q84" i="1" s="1"/>
  <c r="Q85" i="1" s="1"/>
  <c r="P81" i="1"/>
  <c r="P84" i="1" s="1"/>
  <c r="P85" i="1" s="1"/>
  <c r="O81" i="1"/>
  <c r="O84" i="1" s="1"/>
  <c r="O85" i="1" s="1"/>
  <c r="N81" i="1"/>
  <c r="N84" i="1" s="1"/>
  <c r="N85" i="1" s="1"/>
  <c r="N74" i="1"/>
  <c r="N77" i="1" s="1"/>
  <c r="N78" i="1" s="1"/>
  <c r="I70" i="1"/>
  <c r="I80" i="1" s="1"/>
  <c r="M67" i="1"/>
  <c r="M68" i="1" s="1"/>
  <c r="L67" i="1"/>
  <c r="L68" i="1" s="1"/>
  <c r="K67" i="1"/>
  <c r="K68" i="1" s="1"/>
  <c r="J67" i="1"/>
  <c r="J68" i="1" s="1"/>
  <c r="I67" i="1"/>
  <c r="I68" i="1" s="1"/>
  <c r="N66" i="1"/>
  <c r="K65" i="1"/>
  <c r="Y10" i="1"/>
  <c r="Y9" i="1"/>
  <c r="Y8" i="1"/>
  <c r="Y83" i="9" l="1"/>
  <c r="AB84" i="9"/>
  <c r="AC84" i="9" s="1"/>
  <c r="AD84" i="9" s="1"/>
  <c r="AE84" i="9" s="1"/>
  <c r="AF84" i="9" s="1"/>
  <c r="AC74" i="2"/>
  <c r="AD74" i="2" s="1"/>
  <c r="AE74" i="2" s="1"/>
  <c r="AF74" i="2" s="1"/>
  <c r="AG74" i="2" s="1"/>
  <c r="Z73" i="2"/>
  <c r="AC123" i="13"/>
  <c r="AD123" i="13" s="1"/>
  <c r="AE123" i="13" s="1"/>
  <c r="AF123" i="13" s="1"/>
  <c r="AG123" i="13" s="1"/>
  <c r="Z122" i="13"/>
  <c r="AC99" i="13"/>
  <c r="AD99" i="13" s="1"/>
  <c r="AE99" i="13" s="1"/>
  <c r="AF99" i="13" s="1"/>
  <c r="AG99" i="13" s="1"/>
  <c r="Z98" i="13"/>
  <c r="I41" i="13"/>
  <c r="I42" i="13" s="1"/>
  <c r="I91" i="13" s="1"/>
  <c r="I95" i="13" s="1"/>
  <c r="H49" i="9"/>
  <c r="H79" i="11"/>
  <c r="V61" i="11"/>
  <c r="V63" i="11" s="1"/>
  <c r="H91" i="12"/>
  <c r="H93" i="12"/>
  <c r="H95" i="12"/>
  <c r="I75" i="13"/>
  <c r="J72" i="13" s="1"/>
  <c r="I62" i="13"/>
  <c r="I67" i="13" s="1"/>
  <c r="J39" i="14"/>
  <c r="J51" i="14" s="1"/>
  <c r="H94" i="14"/>
  <c r="I40" i="14"/>
  <c r="I55" i="14" s="1"/>
  <c r="I58" i="14" s="1"/>
  <c r="V44" i="14"/>
  <c r="V48" i="14" s="1"/>
  <c r="V49" i="14" s="1"/>
  <c r="H95" i="14"/>
  <c r="T44" i="14"/>
  <c r="T48" i="14" s="1"/>
  <c r="T49" i="14" s="1"/>
  <c r="H92" i="14"/>
  <c r="I77" i="13"/>
  <c r="J49" i="13"/>
  <c r="J47" i="13"/>
  <c r="J88" i="13"/>
  <c r="J87" i="13"/>
  <c r="J61" i="13"/>
  <c r="J71" i="13"/>
  <c r="J73" i="13" s="1"/>
  <c r="J60" i="13"/>
  <c r="J62" i="13" s="1"/>
  <c r="J67" i="13" s="1"/>
  <c r="J35" i="13"/>
  <c r="I37" i="13"/>
  <c r="I39" i="13" s="1"/>
  <c r="J36" i="13" s="1"/>
  <c r="I44" i="13"/>
  <c r="O100" i="13"/>
  <c r="Q100" i="13"/>
  <c r="S100" i="13"/>
  <c r="U100" i="13"/>
  <c r="W100" i="13"/>
  <c r="Y100" i="13"/>
  <c r="AA100" i="13"/>
  <c r="AC100" i="13"/>
  <c r="AE100" i="13"/>
  <c r="AG100" i="13"/>
  <c r="AI100" i="13"/>
  <c r="AK100" i="13"/>
  <c r="AM100" i="13"/>
  <c r="AO100" i="13"/>
  <c r="AQ100" i="13"/>
  <c r="AS100" i="13"/>
  <c r="AU100" i="13"/>
  <c r="AW100" i="13"/>
  <c r="AY100" i="13"/>
  <c r="BA100" i="13"/>
  <c r="BC100" i="13"/>
  <c r="BE100" i="13"/>
  <c r="BG100" i="13"/>
  <c r="BI100" i="13"/>
  <c r="BK100" i="13"/>
  <c r="I50" i="13"/>
  <c r="J76" i="13"/>
  <c r="J74" i="13"/>
  <c r="J75" i="13" s="1"/>
  <c r="K72" i="13" s="1"/>
  <c r="K30" i="13"/>
  <c r="J31" i="13"/>
  <c r="J32" i="13" s="1"/>
  <c r="J33" i="13"/>
  <c r="N100" i="13"/>
  <c r="P100" i="13"/>
  <c r="R100" i="13"/>
  <c r="T100" i="13"/>
  <c r="V100" i="13"/>
  <c r="X100" i="13"/>
  <c r="Z100" i="13"/>
  <c r="AB100" i="13"/>
  <c r="AD100" i="13"/>
  <c r="AF100" i="13"/>
  <c r="AH100" i="13"/>
  <c r="AJ100" i="13"/>
  <c r="AL100" i="13"/>
  <c r="AN100" i="13"/>
  <c r="AP100" i="13"/>
  <c r="AR100" i="13"/>
  <c r="AT100" i="13"/>
  <c r="AV100" i="13"/>
  <c r="AX100" i="13"/>
  <c r="AZ100" i="13"/>
  <c r="BB100" i="13"/>
  <c r="BD100" i="13"/>
  <c r="BF100" i="13"/>
  <c r="BH100" i="13"/>
  <c r="BJ100" i="13"/>
  <c r="I32" i="9"/>
  <c r="I63" i="9"/>
  <c r="I65" i="9" s="1"/>
  <c r="I34" i="9"/>
  <c r="I43" i="9" s="1"/>
  <c r="J29" i="9"/>
  <c r="I30" i="9"/>
  <c r="I31" i="9" s="1"/>
  <c r="H40" i="9"/>
  <c r="H41" i="9" s="1"/>
  <c r="H77" i="9" s="1"/>
  <c r="H80" i="9" s="1"/>
  <c r="H43" i="9"/>
  <c r="H85" i="9" s="1"/>
  <c r="K35" i="2"/>
  <c r="J36" i="2"/>
  <c r="J37" i="2" s="1"/>
  <c r="J60" i="2"/>
  <c r="J62" i="2" s="1"/>
  <c r="J40" i="2"/>
  <c r="J54" i="2"/>
  <c r="J52" i="2"/>
  <c r="I67" i="2"/>
  <c r="I69" i="2" s="1"/>
  <c r="I47" i="2"/>
  <c r="I56" i="2"/>
  <c r="I58" i="2" s="1"/>
  <c r="I42" i="2"/>
  <c r="I44" i="2" s="1"/>
  <c r="J41" i="2" s="1"/>
  <c r="I49" i="2"/>
  <c r="I60" i="2"/>
  <c r="I62" i="2" s="1"/>
  <c r="I64" i="2" s="1"/>
  <c r="J61" i="2" s="1"/>
  <c r="O54" i="14"/>
  <c r="O75" i="14" s="1"/>
  <c r="O36" i="14"/>
  <c r="O37" i="14" s="1"/>
  <c r="N54" i="14"/>
  <c r="N60" i="14" s="1"/>
  <c r="N36" i="14"/>
  <c r="N37" i="14" s="1"/>
  <c r="P35" i="14"/>
  <c r="K39" i="14"/>
  <c r="J40" i="14"/>
  <c r="I42" i="14"/>
  <c r="I45" i="14" s="1"/>
  <c r="U44" i="14"/>
  <c r="W44" i="14"/>
  <c r="N45" i="14"/>
  <c r="P45" i="14"/>
  <c r="R45" i="14"/>
  <c r="T45" i="14"/>
  <c r="V45" i="14"/>
  <c r="I46" i="14"/>
  <c r="I49" i="14" s="1"/>
  <c r="I76" i="14" s="1"/>
  <c r="I78" i="14" s="1"/>
  <c r="O47" i="14"/>
  <c r="O49" i="14" s="1"/>
  <c r="Q47" i="14"/>
  <c r="Q49" i="14" s="1"/>
  <c r="S48" i="14"/>
  <c r="S49" i="14" s="1"/>
  <c r="R88" i="14"/>
  <c r="Q91" i="14"/>
  <c r="Q95" i="14"/>
  <c r="Q96" i="14"/>
  <c r="Q97" i="14"/>
  <c r="J42" i="14"/>
  <c r="J45" i="14" s="1"/>
  <c r="J75" i="14" s="1"/>
  <c r="T76" i="14"/>
  <c r="T78" i="14" s="1"/>
  <c r="V76" i="14"/>
  <c r="V78" i="14" s="1"/>
  <c r="I60" i="14"/>
  <c r="I63" i="14" s="1"/>
  <c r="J65" i="14" s="1"/>
  <c r="K65" i="14" s="1"/>
  <c r="L65" i="14" s="1"/>
  <c r="M65" i="14" s="1"/>
  <c r="N65" i="14" s="1"/>
  <c r="Q90" i="14"/>
  <c r="N54" i="12"/>
  <c r="N36" i="12"/>
  <c r="N37" i="12" s="1"/>
  <c r="I55" i="12"/>
  <c r="I58" i="12" s="1"/>
  <c r="I46" i="12"/>
  <c r="I49" i="12" s="1"/>
  <c r="O35" i="12"/>
  <c r="I42" i="12"/>
  <c r="I45" i="12" s="1"/>
  <c r="U44" i="12"/>
  <c r="W44" i="12"/>
  <c r="N45" i="12"/>
  <c r="P45" i="12"/>
  <c r="R45" i="12"/>
  <c r="O47" i="12"/>
  <c r="O49" i="12" s="1"/>
  <c r="Q47" i="12"/>
  <c r="Q49" i="12" s="1"/>
  <c r="S48" i="12"/>
  <c r="S49" i="12" s="1"/>
  <c r="I51" i="12"/>
  <c r="I75" i="12"/>
  <c r="R89" i="12"/>
  <c r="Q91" i="12"/>
  <c r="Q93" i="12"/>
  <c r="Q96" i="12"/>
  <c r="Q97" i="12"/>
  <c r="J39" i="12"/>
  <c r="T44" i="12"/>
  <c r="V44" i="12"/>
  <c r="Q92" i="12"/>
  <c r="H76" i="11"/>
  <c r="H78" i="11"/>
  <c r="H80" i="11"/>
  <c r="N61" i="11"/>
  <c r="N63" i="11" s="1"/>
  <c r="P35" i="11"/>
  <c r="O36" i="11"/>
  <c r="O37" i="11" s="1"/>
  <c r="K39" i="11"/>
  <c r="J40" i="11"/>
  <c r="I42" i="11"/>
  <c r="I45" i="11" s="1"/>
  <c r="I60" i="11" s="1"/>
  <c r="S61" i="11"/>
  <c r="S63" i="11" s="1"/>
  <c r="U44" i="11"/>
  <c r="W44" i="11"/>
  <c r="N45" i="11"/>
  <c r="N60" i="11" s="1"/>
  <c r="P45" i="11"/>
  <c r="R45" i="11"/>
  <c r="T45" i="11"/>
  <c r="V45" i="11"/>
  <c r="I46" i="11"/>
  <c r="I49" i="11" s="1"/>
  <c r="I61" i="11" s="1"/>
  <c r="I63" i="11" s="1"/>
  <c r="J42" i="11"/>
  <c r="J45" i="11" s="1"/>
  <c r="J60" i="11" s="1"/>
  <c r="O60" i="11"/>
  <c r="O52" i="11"/>
  <c r="R76" i="11"/>
  <c r="Q77" i="11"/>
  <c r="R78" i="11"/>
  <c r="R81" i="11"/>
  <c r="R82" i="11"/>
  <c r="R83" i="11"/>
  <c r="S74" i="11"/>
  <c r="Q76" i="11"/>
  <c r="Q78" i="11"/>
  <c r="Q81" i="11"/>
  <c r="Q82" i="11"/>
  <c r="N52" i="12"/>
  <c r="O52" i="12" s="1"/>
  <c r="O56" i="12" s="1"/>
  <c r="O58" i="12" s="1"/>
  <c r="O52" i="14"/>
  <c r="P52" i="14" s="1"/>
  <c r="I75" i="14"/>
  <c r="I77" i="14" s="1"/>
  <c r="N75" i="14"/>
  <c r="H36" i="9"/>
  <c r="H38" i="9" s="1"/>
  <c r="I35" i="9" s="1"/>
  <c r="I37" i="9" s="1"/>
  <c r="H57" i="9"/>
  <c r="H60" i="9" s="1"/>
  <c r="H47" i="9"/>
  <c r="I44" i="9" s="1"/>
  <c r="H67" i="9"/>
  <c r="I64" i="9" s="1"/>
  <c r="J70" i="1"/>
  <c r="J80" i="1" s="1"/>
  <c r="I71" i="1"/>
  <c r="I83" i="1" s="1"/>
  <c r="I85" i="1" s="1"/>
  <c r="N82" i="1"/>
  <c r="N67" i="1"/>
  <c r="N68" i="1" s="1"/>
  <c r="O66" i="1"/>
  <c r="K70" i="1"/>
  <c r="J71" i="1"/>
  <c r="I73" i="1"/>
  <c r="I75" i="1" s="1"/>
  <c r="O74" i="1"/>
  <c r="Q74" i="1"/>
  <c r="S74" i="1"/>
  <c r="U74" i="1"/>
  <c r="W74" i="1"/>
  <c r="N75" i="1"/>
  <c r="I76" i="1"/>
  <c r="I78" i="1" s="1"/>
  <c r="I88" i="1" s="1"/>
  <c r="I90" i="1" s="1"/>
  <c r="R101" i="1"/>
  <c r="J73" i="1"/>
  <c r="J75" i="1" s="1"/>
  <c r="J87" i="1" s="1"/>
  <c r="P74" i="1"/>
  <c r="R74" i="1"/>
  <c r="T74" i="1"/>
  <c r="V74" i="1"/>
  <c r="N88" i="1"/>
  <c r="N90" i="1" s="1"/>
  <c r="I87" i="1"/>
  <c r="Q103" i="1"/>
  <c r="Q104" i="1"/>
  <c r="Q105" i="1"/>
  <c r="Q108" i="1"/>
  <c r="Q109" i="1"/>
  <c r="H103" i="1"/>
  <c r="H104" i="1"/>
  <c r="H105" i="1"/>
  <c r="H106" i="1"/>
  <c r="H107" i="1"/>
  <c r="N56" i="14"/>
  <c r="N58" i="14" s="1"/>
  <c r="J61" i="14"/>
  <c r="J63" i="14" s="1"/>
  <c r="K66" i="14" s="1"/>
  <c r="L66" i="14" s="1"/>
  <c r="M66" i="14" s="1"/>
  <c r="N66" i="14" s="1"/>
  <c r="O66" i="14" s="1"/>
  <c r="I60" i="12"/>
  <c r="I63" i="12" s="1"/>
  <c r="J65" i="12" s="1"/>
  <c r="K65" i="12" s="1"/>
  <c r="L65" i="12" s="1"/>
  <c r="M65" i="12" s="1"/>
  <c r="N65" i="12" s="1"/>
  <c r="I85" i="9" l="1"/>
  <c r="AG84" i="9"/>
  <c r="AH84" i="9" s="1"/>
  <c r="AI84" i="9" s="1"/>
  <c r="AJ84" i="9" s="1"/>
  <c r="AK84" i="9" s="1"/>
  <c r="AD83" i="9"/>
  <c r="AE73" i="2"/>
  <c r="AH74" i="2"/>
  <c r="AI74" i="2" s="1"/>
  <c r="AJ74" i="2" s="1"/>
  <c r="AK74" i="2" s="1"/>
  <c r="AL74" i="2" s="1"/>
  <c r="AE122" i="13"/>
  <c r="AH123" i="13"/>
  <c r="AI123" i="13" s="1"/>
  <c r="AJ123" i="13" s="1"/>
  <c r="AK123" i="13" s="1"/>
  <c r="AL123" i="13" s="1"/>
  <c r="AE98" i="13"/>
  <c r="AH99" i="13"/>
  <c r="AI99" i="13" s="1"/>
  <c r="AJ99" i="13" s="1"/>
  <c r="AK99" i="13" s="1"/>
  <c r="AL99" i="13" s="1"/>
  <c r="I64" i="13"/>
  <c r="I68" i="13" s="1"/>
  <c r="I101" i="13" s="1"/>
  <c r="I104" i="13" s="1"/>
  <c r="I45" i="9"/>
  <c r="I36" i="9"/>
  <c r="I38" i="9" s="1"/>
  <c r="J35" i="9" s="1"/>
  <c r="K76" i="13"/>
  <c r="K74" i="13"/>
  <c r="K87" i="13"/>
  <c r="K88" i="13"/>
  <c r="K61" i="13"/>
  <c r="K35" i="13"/>
  <c r="K33" i="13"/>
  <c r="K31" i="13"/>
  <c r="K32" i="13" s="1"/>
  <c r="L30" i="13"/>
  <c r="J77" i="13"/>
  <c r="J40" i="13"/>
  <c r="J38" i="13"/>
  <c r="I124" i="13"/>
  <c r="I125" i="13" s="1"/>
  <c r="I106" i="13"/>
  <c r="I100" i="13"/>
  <c r="J44" i="13"/>
  <c r="J37" i="13"/>
  <c r="J46" i="13"/>
  <c r="J48" i="13" s="1"/>
  <c r="K45" i="13" s="1"/>
  <c r="J89" i="13"/>
  <c r="J94" i="13" s="1"/>
  <c r="J50" i="13"/>
  <c r="I127" i="13"/>
  <c r="I110" i="13"/>
  <c r="I39" i="9"/>
  <c r="J63" i="9"/>
  <c r="J65" i="9" s="1"/>
  <c r="J34" i="9"/>
  <c r="J32" i="9"/>
  <c r="J30" i="9"/>
  <c r="J31" i="9" s="1"/>
  <c r="K29" i="9"/>
  <c r="J45" i="2"/>
  <c r="J43" i="2"/>
  <c r="J55" i="2"/>
  <c r="J49" i="2"/>
  <c r="J75" i="2" s="1"/>
  <c r="J42" i="2"/>
  <c r="J44" i="2" s="1"/>
  <c r="K41" i="2" s="1"/>
  <c r="J51" i="2"/>
  <c r="J53" i="2" s="1"/>
  <c r="K50" i="2" s="1"/>
  <c r="J65" i="2"/>
  <c r="J63" i="2"/>
  <c r="J64" i="2" s="1"/>
  <c r="K61" i="2" s="1"/>
  <c r="I75" i="2"/>
  <c r="I98" i="2"/>
  <c r="I79" i="2"/>
  <c r="I81" i="2"/>
  <c r="I76" i="2"/>
  <c r="I101" i="2"/>
  <c r="I103" i="2" s="1"/>
  <c r="I85" i="2"/>
  <c r="K40" i="2"/>
  <c r="K60" i="2"/>
  <c r="K62" i="2" s="1"/>
  <c r="K38" i="2"/>
  <c r="K36" i="2"/>
  <c r="K37" i="2" s="1"/>
  <c r="L35" i="2"/>
  <c r="R97" i="14"/>
  <c r="R96" i="14"/>
  <c r="R95" i="14"/>
  <c r="R91" i="14"/>
  <c r="S88" i="14"/>
  <c r="R92" i="14"/>
  <c r="R90" i="14"/>
  <c r="W45" i="14"/>
  <c r="W48" i="14"/>
  <c r="W49" i="14" s="1"/>
  <c r="W76" i="14" s="1"/>
  <c r="W78" i="14" s="1"/>
  <c r="K40" i="14"/>
  <c r="L39" i="14"/>
  <c r="K51" i="14"/>
  <c r="K42" i="14"/>
  <c r="K45" i="14" s="1"/>
  <c r="U45" i="14"/>
  <c r="U48" i="14"/>
  <c r="U49" i="14" s="1"/>
  <c r="U76" i="14" s="1"/>
  <c r="U78" i="14" s="1"/>
  <c r="J55" i="14"/>
  <c r="J58" i="14" s="1"/>
  <c r="J46" i="14"/>
  <c r="J49" i="14" s="1"/>
  <c r="P54" i="14"/>
  <c r="P75" i="14" s="1"/>
  <c r="P36" i="14"/>
  <c r="P37" i="14" s="1"/>
  <c r="Q35" i="14"/>
  <c r="V48" i="12"/>
  <c r="V49" i="12" s="1"/>
  <c r="V76" i="12" s="1"/>
  <c r="V78" i="12" s="1"/>
  <c r="V45" i="12"/>
  <c r="J51" i="12"/>
  <c r="J42" i="12"/>
  <c r="J45" i="12" s="1"/>
  <c r="J40" i="12"/>
  <c r="K39" i="12"/>
  <c r="W45" i="12"/>
  <c r="W48" i="12"/>
  <c r="W49" i="12" s="1"/>
  <c r="W76" i="12" s="1"/>
  <c r="W78" i="12" s="1"/>
  <c r="I76" i="12"/>
  <c r="I78" i="12" s="1"/>
  <c r="T48" i="12"/>
  <c r="T49" i="12" s="1"/>
  <c r="T76" i="12" s="1"/>
  <c r="T78" i="12" s="1"/>
  <c r="T45" i="12"/>
  <c r="R97" i="12"/>
  <c r="R96" i="12"/>
  <c r="R93" i="12"/>
  <c r="R91" i="12"/>
  <c r="S89" i="12"/>
  <c r="R98" i="12"/>
  <c r="R92" i="12"/>
  <c r="U45" i="12"/>
  <c r="U48" i="12"/>
  <c r="U49" i="12" s="1"/>
  <c r="U76" i="12" s="1"/>
  <c r="U78" i="12" s="1"/>
  <c r="O36" i="12"/>
  <c r="O37" i="12" s="1"/>
  <c r="O54" i="12"/>
  <c r="O75" i="12" s="1"/>
  <c r="P35" i="12"/>
  <c r="N75" i="12"/>
  <c r="N87" i="1"/>
  <c r="N89" i="1" s="1"/>
  <c r="N62" i="11"/>
  <c r="P52" i="11"/>
  <c r="O56" i="11"/>
  <c r="O58" i="11" s="1"/>
  <c r="O61" i="11" s="1"/>
  <c r="O63" i="11" s="1"/>
  <c r="U48" i="11"/>
  <c r="U49" i="11" s="1"/>
  <c r="U61" i="11" s="1"/>
  <c r="U63" i="11" s="1"/>
  <c r="U45" i="11"/>
  <c r="I62" i="11"/>
  <c r="K51" i="11"/>
  <c r="K40" i="11"/>
  <c r="L39" i="11"/>
  <c r="K42" i="11"/>
  <c r="K45" i="11" s="1"/>
  <c r="K60" i="11" s="1"/>
  <c r="P54" i="11"/>
  <c r="P60" i="11" s="1"/>
  <c r="P36" i="11"/>
  <c r="P37" i="11" s="1"/>
  <c r="Q35" i="11"/>
  <c r="S83" i="11"/>
  <c r="S82" i="11"/>
  <c r="S81" i="11"/>
  <c r="S78" i="11"/>
  <c r="S76" i="11"/>
  <c r="S77" i="11"/>
  <c r="T74" i="11"/>
  <c r="O62" i="11"/>
  <c r="W48" i="11"/>
  <c r="W49" i="11" s="1"/>
  <c r="W61" i="11" s="1"/>
  <c r="W63" i="11" s="1"/>
  <c r="W45" i="11"/>
  <c r="J55" i="11"/>
  <c r="J58" i="11" s="1"/>
  <c r="J46" i="11"/>
  <c r="J49" i="11" s="1"/>
  <c r="P52" i="12"/>
  <c r="O56" i="14"/>
  <c r="O58" i="14" s="1"/>
  <c r="I48" i="9"/>
  <c r="I46" i="9"/>
  <c r="H111" i="9"/>
  <c r="H95" i="9"/>
  <c r="I68" i="9"/>
  <c r="I66" i="9"/>
  <c r="I67" i="9" s="1"/>
  <c r="J64" i="9" s="1"/>
  <c r="I40" i="9"/>
  <c r="I41" i="9" s="1"/>
  <c r="H108" i="9"/>
  <c r="H109" i="9" s="1"/>
  <c r="H91" i="9"/>
  <c r="H86" i="9"/>
  <c r="I89" i="1"/>
  <c r="V77" i="1"/>
  <c r="V78" i="1" s="1"/>
  <c r="V88" i="1" s="1"/>
  <c r="V90" i="1" s="1"/>
  <c r="V75" i="1"/>
  <c r="R77" i="1"/>
  <c r="R78" i="1" s="1"/>
  <c r="R88" i="1" s="1"/>
  <c r="R90" i="1" s="1"/>
  <c r="R75" i="1"/>
  <c r="U75" i="1"/>
  <c r="U77" i="1"/>
  <c r="U78" i="1" s="1"/>
  <c r="U88" i="1" s="1"/>
  <c r="U90" i="1" s="1"/>
  <c r="Q75" i="1"/>
  <c r="Q77" i="1"/>
  <c r="Q78" i="1" s="1"/>
  <c r="Q88" i="1" s="1"/>
  <c r="Q90" i="1" s="1"/>
  <c r="K71" i="1"/>
  <c r="L70" i="1"/>
  <c r="K80" i="1"/>
  <c r="K73" i="1"/>
  <c r="K75" i="1" s="1"/>
  <c r="K87" i="1" s="1"/>
  <c r="T77" i="1"/>
  <c r="T78" i="1" s="1"/>
  <c r="T88" i="1" s="1"/>
  <c r="T90" i="1" s="1"/>
  <c r="T75" i="1"/>
  <c r="P77" i="1"/>
  <c r="P78" i="1" s="1"/>
  <c r="P88" i="1" s="1"/>
  <c r="P90" i="1" s="1"/>
  <c r="P75" i="1"/>
  <c r="S101" i="1"/>
  <c r="R110" i="1"/>
  <c r="R109" i="1"/>
  <c r="R108" i="1"/>
  <c r="R105" i="1"/>
  <c r="R104" i="1"/>
  <c r="R103" i="1"/>
  <c r="W75" i="1"/>
  <c r="W77" i="1"/>
  <c r="W78" i="1" s="1"/>
  <c r="W88" i="1" s="1"/>
  <c r="W90" i="1" s="1"/>
  <c r="S75" i="1"/>
  <c r="S77" i="1"/>
  <c r="S78" i="1" s="1"/>
  <c r="S88" i="1" s="1"/>
  <c r="S90" i="1" s="1"/>
  <c r="O75" i="1"/>
  <c r="O77" i="1"/>
  <c r="O78" i="1" s="1"/>
  <c r="O88" i="1" s="1"/>
  <c r="O90" i="1" s="1"/>
  <c r="J83" i="1"/>
  <c r="J85" i="1" s="1"/>
  <c r="J76" i="1"/>
  <c r="J78" i="1" s="1"/>
  <c r="O82" i="1"/>
  <c r="O87" i="1" s="1"/>
  <c r="P66" i="1"/>
  <c r="O67" i="1"/>
  <c r="O68" i="1" s="1"/>
  <c r="Q52" i="14"/>
  <c r="P56" i="14"/>
  <c r="P58" i="14" s="1"/>
  <c r="N56" i="12"/>
  <c r="N58" i="12" s="1"/>
  <c r="Q52" i="12"/>
  <c r="P56" i="12"/>
  <c r="P58" i="12" s="1"/>
  <c r="J39" i="13" l="1"/>
  <c r="K36" i="13" s="1"/>
  <c r="K38" i="13" s="1"/>
  <c r="I47" i="9"/>
  <c r="J44" i="9" s="1"/>
  <c r="J48" i="9" s="1"/>
  <c r="AI83" i="9"/>
  <c r="AL84" i="9"/>
  <c r="AM84" i="9" s="1"/>
  <c r="AN84" i="9" s="1"/>
  <c r="AO84" i="9" s="1"/>
  <c r="AP84" i="9" s="1"/>
  <c r="AM74" i="2"/>
  <c r="AN74" i="2" s="1"/>
  <c r="AO74" i="2" s="1"/>
  <c r="AP74" i="2" s="1"/>
  <c r="AQ74" i="2" s="1"/>
  <c r="AJ73" i="2"/>
  <c r="AM123" i="13"/>
  <c r="AN123" i="13" s="1"/>
  <c r="AO123" i="13" s="1"/>
  <c r="AP123" i="13" s="1"/>
  <c r="AQ123" i="13" s="1"/>
  <c r="AJ122" i="13"/>
  <c r="AM99" i="13"/>
  <c r="AN99" i="13" s="1"/>
  <c r="AO99" i="13" s="1"/>
  <c r="AP99" i="13" s="1"/>
  <c r="AQ99" i="13" s="1"/>
  <c r="AJ98" i="13"/>
  <c r="I103" i="13"/>
  <c r="K60" i="13"/>
  <c r="K62" i="13" s="1"/>
  <c r="K67" i="13" s="1"/>
  <c r="J39" i="9"/>
  <c r="J37" i="9"/>
  <c r="J40" i="9" s="1"/>
  <c r="J41" i="9" s="1"/>
  <c r="I77" i="12"/>
  <c r="J41" i="13"/>
  <c r="J42" i="13" s="1"/>
  <c r="J64" i="13" s="1"/>
  <c r="K40" i="13"/>
  <c r="I128" i="13"/>
  <c r="I129" i="13"/>
  <c r="K46" i="13"/>
  <c r="K44" i="13"/>
  <c r="K37" i="13"/>
  <c r="K49" i="13"/>
  <c r="K47" i="13"/>
  <c r="K48" i="13" s="1"/>
  <c r="L45" i="13" s="1"/>
  <c r="J100" i="13"/>
  <c r="L88" i="13"/>
  <c r="L61" i="13"/>
  <c r="L71" i="13"/>
  <c r="L73" i="13" s="1"/>
  <c r="L33" i="13"/>
  <c r="L31" i="13"/>
  <c r="L32" i="13" s="1"/>
  <c r="M30" i="13"/>
  <c r="L35" i="13"/>
  <c r="K71" i="13"/>
  <c r="K73" i="13" s="1"/>
  <c r="K75" i="13" s="1"/>
  <c r="L72" i="13" s="1"/>
  <c r="K89" i="13"/>
  <c r="K94" i="13" s="1"/>
  <c r="K77" i="13"/>
  <c r="K32" i="9"/>
  <c r="K30" i="9"/>
  <c r="K31" i="9" s="1"/>
  <c r="K63" i="9"/>
  <c r="K65" i="9" s="1"/>
  <c r="K34" i="9"/>
  <c r="L29" i="9"/>
  <c r="J45" i="9"/>
  <c r="J43" i="9"/>
  <c r="J85" i="9" s="1"/>
  <c r="J36" i="9"/>
  <c r="J38" i="9" s="1"/>
  <c r="K35" i="9" s="1"/>
  <c r="K65" i="2"/>
  <c r="K66" i="2" s="1"/>
  <c r="K63" i="2"/>
  <c r="K64" i="2" s="1"/>
  <c r="L61" i="2" s="1"/>
  <c r="K45" i="2"/>
  <c r="K46" i="2" s="1"/>
  <c r="K43" i="2"/>
  <c r="L60" i="2"/>
  <c r="L62" i="2" s="1"/>
  <c r="L40" i="2"/>
  <c r="L38" i="2"/>
  <c r="L36" i="2"/>
  <c r="L37" i="2" s="1"/>
  <c r="M35" i="2"/>
  <c r="K51" i="2"/>
  <c r="K49" i="2"/>
  <c r="K75" i="2" s="1"/>
  <c r="K42" i="2"/>
  <c r="K44" i="2" s="1"/>
  <c r="L41" i="2" s="1"/>
  <c r="I78" i="2"/>
  <c r="J46" i="2"/>
  <c r="J66" i="2"/>
  <c r="K54" i="2"/>
  <c r="K52" i="2"/>
  <c r="K53" i="2" s="1"/>
  <c r="L50" i="2" s="1"/>
  <c r="J76" i="14"/>
  <c r="K61" i="14"/>
  <c r="K63" i="14" s="1"/>
  <c r="L67" i="14" s="1"/>
  <c r="M67" i="14" s="1"/>
  <c r="N67" i="14" s="1"/>
  <c r="K75" i="14"/>
  <c r="L51" i="14"/>
  <c r="L42" i="14"/>
  <c r="L45" i="14" s="1"/>
  <c r="L40" i="14"/>
  <c r="M39" i="14"/>
  <c r="S92" i="14"/>
  <c r="S90" i="14"/>
  <c r="S97" i="14"/>
  <c r="S96" i="14"/>
  <c r="S95" i="14"/>
  <c r="S91" i="14"/>
  <c r="T88" i="14"/>
  <c r="Q54" i="14"/>
  <c r="Q75" i="14" s="1"/>
  <c r="Q36" i="14"/>
  <c r="Q37" i="14" s="1"/>
  <c r="R35" i="14"/>
  <c r="K55" i="14"/>
  <c r="K58" i="14" s="1"/>
  <c r="K46" i="14"/>
  <c r="K49" i="14" s="1"/>
  <c r="K76" i="14" s="1"/>
  <c r="K78" i="14" s="1"/>
  <c r="P54" i="12"/>
  <c r="P75" i="12" s="1"/>
  <c r="P36" i="12"/>
  <c r="P37" i="12" s="1"/>
  <c r="Q35" i="12"/>
  <c r="K40" i="12"/>
  <c r="L39" i="12"/>
  <c r="K51" i="12"/>
  <c r="K42" i="12"/>
  <c r="K45" i="12" s="1"/>
  <c r="J75" i="12"/>
  <c r="J61" i="12"/>
  <c r="J63" i="12" s="1"/>
  <c r="K66" i="12" s="1"/>
  <c r="L66" i="12" s="1"/>
  <c r="M66" i="12" s="1"/>
  <c r="N66" i="12" s="1"/>
  <c r="S98" i="12"/>
  <c r="S92" i="12"/>
  <c r="S97" i="12"/>
  <c r="S96" i="12"/>
  <c r="S93" i="12"/>
  <c r="S91" i="12"/>
  <c r="T89" i="12"/>
  <c r="J46" i="12"/>
  <c r="J49" i="12" s="1"/>
  <c r="J76" i="12" s="1"/>
  <c r="J78" i="12" s="1"/>
  <c r="J55" i="12"/>
  <c r="J58" i="12" s="1"/>
  <c r="J88" i="1"/>
  <c r="J90" i="1" s="1"/>
  <c r="T77" i="11"/>
  <c r="U74" i="11"/>
  <c r="T83" i="11"/>
  <c r="T82" i="11"/>
  <c r="T81" i="11"/>
  <c r="T78" i="11"/>
  <c r="T76" i="11"/>
  <c r="K55" i="11"/>
  <c r="K58" i="11" s="1"/>
  <c r="K46" i="11"/>
  <c r="K49" i="11" s="1"/>
  <c r="J61" i="11"/>
  <c r="Q54" i="11"/>
  <c r="Q60" i="11" s="1"/>
  <c r="Q36" i="11"/>
  <c r="Q37" i="11" s="1"/>
  <c r="R35" i="11"/>
  <c r="L51" i="11"/>
  <c r="L42" i="11"/>
  <c r="L45" i="11" s="1"/>
  <c r="L60" i="11" s="1"/>
  <c r="L40" i="11"/>
  <c r="M39" i="11"/>
  <c r="P56" i="11"/>
  <c r="P58" i="11" s="1"/>
  <c r="P61" i="11" s="1"/>
  <c r="P63" i="11" s="1"/>
  <c r="Q52" i="11"/>
  <c r="I69" i="9"/>
  <c r="I49" i="9"/>
  <c r="J68" i="9"/>
  <c r="J66" i="9"/>
  <c r="J67" i="9" s="1"/>
  <c r="K64" i="9" s="1"/>
  <c r="I77" i="9"/>
  <c r="I80" i="9" s="1"/>
  <c r="I57" i="9"/>
  <c r="I60" i="9" s="1"/>
  <c r="J46" i="9"/>
  <c r="H89" i="9"/>
  <c r="H88" i="9"/>
  <c r="H113" i="9"/>
  <c r="H112" i="9"/>
  <c r="O89" i="1"/>
  <c r="P82" i="1"/>
  <c r="P87" i="1" s="1"/>
  <c r="P89" i="1" s="1"/>
  <c r="P67" i="1"/>
  <c r="P68" i="1" s="1"/>
  <c r="Q66" i="1"/>
  <c r="J89" i="1"/>
  <c r="L80" i="1"/>
  <c r="L73" i="1"/>
  <c r="L75" i="1" s="1"/>
  <c r="L87" i="1" s="1"/>
  <c r="L71" i="1"/>
  <c r="M70" i="1"/>
  <c r="S110" i="1"/>
  <c r="S109" i="1"/>
  <c r="S108" i="1"/>
  <c r="S105" i="1"/>
  <c r="S104" i="1"/>
  <c r="S103" i="1"/>
  <c r="T101" i="1"/>
  <c r="K83" i="1"/>
  <c r="K85" i="1" s="1"/>
  <c r="K76" i="1"/>
  <c r="K78" i="1" s="1"/>
  <c r="Q56" i="14"/>
  <c r="Q58" i="14" s="1"/>
  <c r="R52" i="14"/>
  <c r="R56" i="14" s="1"/>
  <c r="R58" i="14" s="1"/>
  <c r="Q56" i="12"/>
  <c r="Q58" i="12" s="1"/>
  <c r="R52" i="12"/>
  <c r="R56" i="12" s="1"/>
  <c r="R58" i="12" s="1"/>
  <c r="J47" i="9" l="1"/>
  <c r="K44" i="9" s="1"/>
  <c r="K46" i="9" s="1"/>
  <c r="K47" i="9" s="1"/>
  <c r="L44" i="9" s="1"/>
  <c r="AQ84" i="9"/>
  <c r="AR84" i="9" s="1"/>
  <c r="AS84" i="9" s="1"/>
  <c r="AT84" i="9" s="1"/>
  <c r="AU84" i="9" s="1"/>
  <c r="AN83" i="9"/>
  <c r="AO73" i="2"/>
  <c r="AR74" i="2"/>
  <c r="AS74" i="2" s="1"/>
  <c r="AT74" i="2" s="1"/>
  <c r="AU74" i="2" s="1"/>
  <c r="AV74" i="2" s="1"/>
  <c r="AO122" i="13"/>
  <c r="AR123" i="13"/>
  <c r="AS123" i="13" s="1"/>
  <c r="AT123" i="13" s="1"/>
  <c r="AU123" i="13" s="1"/>
  <c r="AV123" i="13" s="1"/>
  <c r="AO98" i="13"/>
  <c r="AR99" i="13"/>
  <c r="AS99" i="13" s="1"/>
  <c r="AT99" i="13" s="1"/>
  <c r="AU99" i="13" s="1"/>
  <c r="AV99" i="13" s="1"/>
  <c r="J91" i="13"/>
  <c r="J68" i="13"/>
  <c r="J106" i="13" s="1"/>
  <c r="L60" i="13"/>
  <c r="L62" i="13" s="1"/>
  <c r="L67" i="13" s="1"/>
  <c r="K39" i="13"/>
  <c r="L36" i="13" s="1"/>
  <c r="L40" i="13" s="1"/>
  <c r="L49" i="13"/>
  <c r="L47" i="13"/>
  <c r="L76" i="13"/>
  <c r="L74" i="13"/>
  <c r="L75" i="13" s="1"/>
  <c r="M72" i="13" s="1"/>
  <c r="M88" i="13"/>
  <c r="M71" i="13"/>
  <c r="M73" i="13" s="1"/>
  <c r="M61" i="13"/>
  <c r="M35" i="13"/>
  <c r="K29" i="13"/>
  <c r="M33" i="13"/>
  <c r="M31" i="13"/>
  <c r="M32" i="13" s="1"/>
  <c r="N30" i="13"/>
  <c r="L44" i="13"/>
  <c r="L37" i="13"/>
  <c r="L46" i="13"/>
  <c r="K50" i="13"/>
  <c r="K100" i="13"/>
  <c r="J124" i="13"/>
  <c r="J125" i="13" s="1"/>
  <c r="K41" i="13"/>
  <c r="K42" i="13" s="1"/>
  <c r="K37" i="9"/>
  <c r="K39" i="9"/>
  <c r="L34" i="9"/>
  <c r="L63" i="9" s="1"/>
  <c r="L65" i="9" s="1"/>
  <c r="L32" i="9"/>
  <c r="L30" i="9"/>
  <c r="L31" i="9" s="1"/>
  <c r="J28" i="9"/>
  <c r="M29" i="9"/>
  <c r="K43" i="9"/>
  <c r="K85" i="9" s="1"/>
  <c r="K36" i="9"/>
  <c r="K45" i="9"/>
  <c r="K55" i="2"/>
  <c r="L45" i="2"/>
  <c r="L43" i="2"/>
  <c r="L65" i="2"/>
  <c r="L63" i="2"/>
  <c r="L64" i="2" s="1"/>
  <c r="M61" i="2" s="1"/>
  <c r="L54" i="2"/>
  <c r="L52" i="2"/>
  <c r="M40" i="2"/>
  <c r="M60" i="2"/>
  <c r="M62" i="2" s="1"/>
  <c r="M38" i="2"/>
  <c r="M36" i="2"/>
  <c r="M37" i="2" s="1"/>
  <c r="N35" i="2"/>
  <c r="K34" i="2"/>
  <c r="J67" i="2"/>
  <c r="J69" i="2" s="1"/>
  <c r="J56" i="2"/>
  <c r="J58" i="2" s="1"/>
  <c r="J47" i="2"/>
  <c r="L49" i="2"/>
  <c r="L75" i="2" s="1"/>
  <c r="L42" i="2"/>
  <c r="L51" i="2"/>
  <c r="L53" i="2" s="1"/>
  <c r="M50" i="2" s="1"/>
  <c r="K67" i="2"/>
  <c r="K69" i="2" s="1"/>
  <c r="K47" i="2"/>
  <c r="K56" i="2"/>
  <c r="K58" i="2" s="1"/>
  <c r="T97" i="14"/>
  <c r="T96" i="14"/>
  <c r="T95" i="14"/>
  <c r="T91" i="14"/>
  <c r="U88" i="14"/>
  <c r="T92" i="14"/>
  <c r="T90" i="14"/>
  <c r="L55" i="14"/>
  <c r="L58" i="14" s="1"/>
  <c r="L46" i="14"/>
  <c r="L49" i="14" s="1"/>
  <c r="O67" i="14"/>
  <c r="R54" i="14"/>
  <c r="R75" i="14" s="1"/>
  <c r="R36" i="14"/>
  <c r="R37" i="14" s="1"/>
  <c r="P34" i="14"/>
  <c r="S35" i="14"/>
  <c r="M40" i="14"/>
  <c r="M51" i="14"/>
  <c r="M42" i="14"/>
  <c r="M45" i="14" s="1"/>
  <c r="L75" i="14"/>
  <c r="L61" i="14"/>
  <c r="L63" i="14" s="1"/>
  <c r="M68" i="14" s="1"/>
  <c r="N68" i="14" s="1"/>
  <c r="O68" i="14" s="1"/>
  <c r="P68" i="14" s="1"/>
  <c r="Q68" i="14" s="1"/>
  <c r="K77" i="14"/>
  <c r="J78" i="14"/>
  <c r="J77" i="14"/>
  <c r="O66" i="12"/>
  <c r="K75" i="12"/>
  <c r="K61" i="12"/>
  <c r="K63" i="12" s="1"/>
  <c r="L67" i="12" s="1"/>
  <c r="M67" i="12" s="1"/>
  <c r="N67" i="12" s="1"/>
  <c r="O67" i="12" s="1"/>
  <c r="P67" i="12" s="1"/>
  <c r="L51" i="12"/>
  <c r="L42" i="12"/>
  <c r="L45" i="12" s="1"/>
  <c r="L40" i="12"/>
  <c r="M39" i="12"/>
  <c r="Q36" i="12"/>
  <c r="Q37" i="12" s="1"/>
  <c r="Q54" i="12"/>
  <c r="Q75" i="12" s="1"/>
  <c r="R35" i="12"/>
  <c r="T97" i="12"/>
  <c r="T96" i="12"/>
  <c r="T93" i="12"/>
  <c r="T91" i="12"/>
  <c r="U89" i="12"/>
  <c r="T98" i="12"/>
  <c r="T92" i="12"/>
  <c r="J77" i="12"/>
  <c r="K55" i="12"/>
  <c r="K58" i="12" s="1"/>
  <c r="K46" i="12"/>
  <c r="K49" i="12" s="1"/>
  <c r="R52" i="11"/>
  <c r="R56" i="11" s="1"/>
  <c r="R58" i="11" s="1"/>
  <c r="R61" i="11" s="1"/>
  <c r="R63" i="11" s="1"/>
  <c r="Q56" i="11"/>
  <c r="Q58" i="11" s="1"/>
  <c r="Q61" i="11" s="1"/>
  <c r="Q63" i="11" s="1"/>
  <c r="L55" i="11"/>
  <c r="L58" i="11" s="1"/>
  <c r="L46" i="11"/>
  <c r="L49" i="11" s="1"/>
  <c r="L61" i="11" s="1"/>
  <c r="L63" i="11" s="1"/>
  <c r="P62" i="11"/>
  <c r="J63" i="11"/>
  <c r="J62" i="11"/>
  <c r="U83" i="11"/>
  <c r="U82" i="11"/>
  <c r="U81" i="11"/>
  <c r="U78" i="11"/>
  <c r="U76" i="11"/>
  <c r="U77" i="11"/>
  <c r="M51" i="11"/>
  <c r="M40" i="11"/>
  <c r="M42" i="11"/>
  <c r="M45" i="11" s="1"/>
  <c r="M60" i="11" s="1"/>
  <c r="R54" i="11"/>
  <c r="R60" i="11" s="1"/>
  <c r="R62" i="11" s="1"/>
  <c r="R36" i="11"/>
  <c r="R37" i="11" s="1"/>
  <c r="S35" i="11"/>
  <c r="P34" i="11"/>
  <c r="Q62" i="11"/>
  <c r="K61" i="11"/>
  <c r="J69" i="9"/>
  <c r="J49" i="9"/>
  <c r="K48" i="9"/>
  <c r="I108" i="9"/>
  <c r="I109" i="9" s="1"/>
  <c r="I91" i="9"/>
  <c r="I86" i="9"/>
  <c r="K68" i="9"/>
  <c r="K66" i="9"/>
  <c r="K67" i="9" s="1"/>
  <c r="L64" i="9" s="1"/>
  <c r="J77" i="9"/>
  <c r="J80" i="9" s="1"/>
  <c r="J57" i="9"/>
  <c r="J60" i="9" s="1"/>
  <c r="I111" i="9"/>
  <c r="I95" i="9"/>
  <c r="M71" i="1"/>
  <c r="M80" i="1"/>
  <c r="M73" i="1"/>
  <c r="M75" i="1" s="1"/>
  <c r="M87" i="1" s="1"/>
  <c r="Q82" i="1"/>
  <c r="Q87" i="1" s="1"/>
  <c r="Q89" i="1" s="1"/>
  <c r="Q67" i="1"/>
  <c r="Q68" i="1" s="1"/>
  <c r="R66" i="1"/>
  <c r="K88" i="1"/>
  <c r="U101" i="1"/>
  <c r="T110" i="1"/>
  <c r="T109" i="1"/>
  <c r="T108" i="1"/>
  <c r="T105" i="1"/>
  <c r="T104" i="1"/>
  <c r="T103" i="1"/>
  <c r="L83" i="1"/>
  <c r="L85" i="1" s="1"/>
  <c r="L76" i="1"/>
  <c r="L78" i="1" s="1"/>
  <c r="L48" i="13" l="1"/>
  <c r="M45" i="13" s="1"/>
  <c r="M49" i="13" s="1"/>
  <c r="AS83" i="9"/>
  <c r="AV84" i="9"/>
  <c r="AW84" i="9" s="1"/>
  <c r="AX84" i="9" s="1"/>
  <c r="AY84" i="9" s="1"/>
  <c r="AZ84" i="9" s="1"/>
  <c r="AW74" i="2"/>
  <c r="AX74" i="2" s="1"/>
  <c r="AY74" i="2" s="1"/>
  <c r="AZ74" i="2" s="1"/>
  <c r="BA74" i="2" s="1"/>
  <c r="AT73" i="2"/>
  <c r="AW123" i="13"/>
  <c r="AX123" i="13" s="1"/>
  <c r="AY123" i="13" s="1"/>
  <c r="AZ123" i="13" s="1"/>
  <c r="BA123" i="13" s="1"/>
  <c r="AT122" i="13"/>
  <c r="AW99" i="13"/>
  <c r="AX99" i="13" s="1"/>
  <c r="AY99" i="13" s="1"/>
  <c r="AZ99" i="13" s="1"/>
  <c r="BA99" i="13" s="1"/>
  <c r="AT98" i="13"/>
  <c r="J95" i="13"/>
  <c r="L87" i="13"/>
  <c r="L89" i="13" s="1"/>
  <c r="L94" i="13" s="1"/>
  <c r="L38" i="13"/>
  <c r="L39" i="13" s="1"/>
  <c r="M36" i="13" s="1"/>
  <c r="K40" i="9"/>
  <c r="K41" i="9" s="1"/>
  <c r="K77" i="9" s="1"/>
  <c r="K80" i="9" s="1"/>
  <c r="K76" i="12"/>
  <c r="K78" i="12" s="1"/>
  <c r="L77" i="13"/>
  <c r="M76" i="13"/>
  <c r="M74" i="13"/>
  <c r="M75" i="13" s="1"/>
  <c r="M47" i="13"/>
  <c r="K91" i="13"/>
  <c r="K64" i="13"/>
  <c r="K68" i="13" s="1"/>
  <c r="L100" i="13"/>
  <c r="N88" i="13"/>
  <c r="N61" i="13"/>
  <c r="N33" i="13"/>
  <c r="N31" i="13"/>
  <c r="N32" i="13" s="1"/>
  <c r="O30" i="13"/>
  <c r="M46" i="13"/>
  <c r="M44" i="13"/>
  <c r="M37" i="13"/>
  <c r="L41" i="13"/>
  <c r="L42" i="13" s="1"/>
  <c r="L50" i="13"/>
  <c r="K57" i="9"/>
  <c r="K60" i="9" s="1"/>
  <c r="M32" i="9"/>
  <c r="M30" i="9"/>
  <c r="M31" i="9" s="1"/>
  <c r="N29" i="9"/>
  <c r="L45" i="9"/>
  <c r="L36" i="9"/>
  <c r="L43" i="9"/>
  <c r="L85" i="9" s="1"/>
  <c r="K38" i="9"/>
  <c r="L35" i="9" s="1"/>
  <c r="L44" i="2"/>
  <c r="M41" i="2" s="1"/>
  <c r="M43" i="2" s="1"/>
  <c r="L55" i="2"/>
  <c r="M54" i="2"/>
  <c r="M52" i="2"/>
  <c r="M65" i="2"/>
  <c r="M63" i="2"/>
  <c r="M64" i="2" s="1"/>
  <c r="N61" i="2" s="1"/>
  <c r="M45" i="2"/>
  <c r="K98" i="2"/>
  <c r="K99" i="2" s="1"/>
  <c r="P118" i="2" s="1"/>
  <c r="K79" i="2"/>
  <c r="K81" i="2"/>
  <c r="K76" i="2"/>
  <c r="K78" i="2" s="1"/>
  <c r="K101" i="2"/>
  <c r="K85" i="2"/>
  <c r="J101" i="2"/>
  <c r="J85" i="2"/>
  <c r="N38" i="2"/>
  <c r="N36" i="2"/>
  <c r="N37" i="2" s="1"/>
  <c r="O35" i="2"/>
  <c r="M51" i="2"/>
  <c r="M53" i="2" s="1"/>
  <c r="N50" i="2" s="1"/>
  <c r="M49" i="2"/>
  <c r="M75" i="2" s="1"/>
  <c r="M42" i="2"/>
  <c r="L46" i="2"/>
  <c r="J98" i="2"/>
  <c r="J99" i="2" s="1"/>
  <c r="O118" i="2" s="1"/>
  <c r="J81" i="2"/>
  <c r="J79" i="2"/>
  <c r="J76" i="2"/>
  <c r="J78" i="2" s="1"/>
  <c r="L66" i="2"/>
  <c r="M75" i="14"/>
  <c r="N62" i="14"/>
  <c r="N63" i="14" s="1"/>
  <c r="O70" i="14" s="1"/>
  <c r="P70" i="14" s="1"/>
  <c r="Q70" i="14" s="1"/>
  <c r="R70" i="14" s="1"/>
  <c r="M55" i="14"/>
  <c r="M58" i="14" s="1"/>
  <c r="M46" i="14"/>
  <c r="M49" i="14" s="1"/>
  <c r="M76" i="14" s="1"/>
  <c r="M78" i="14" s="1"/>
  <c r="N71" i="14"/>
  <c r="N73" i="14" s="1"/>
  <c r="N76" i="14" s="1"/>
  <c r="L76" i="14"/>
  <c r="L78" i="14" s="1"/>
  <c r="U92" i="14"/>
  <c r="U90" i="14"/>
  <c r="U97" i="14"/>
  <c r="U96" i="14"/>
  <c r="U95" i="14"/>
  <c r="U91" i="14"/>
  <c r="S54" i="14"/>
  <c r="S36" i="14"/>
  <c r="S37" i="14" s="1"/>
  <c r="T35" i="14"/>
  <c r="P67" i="14"/>
  <c r="P71" i="14" s="1"/>
  <c r="P73" i="14" s="1"/>
  <c r="P76" i="14" s="1"/>
  <c r="U98" i="12"/>
  <c r="U92" i="12"/>
  <c r="U97" i="12"/>
  <c r="U96" i="12"/>
  <c r="U93" i="12"/>
  <c r="U91" i="12"/>
  <c r="R54" i="12"/>
  <c r="R75" i="12" s="1"/>
  <c r="R36" i="12"/>
  <c r="R37" i="12" s="1"/>
  <c r="S35" i="12"/>
  <c r="P34" i="12"/>
  <c r="L46" i="12"/>
  <c r="L49" i="12" s="1"/>
  <c r="L55" i="12"/>
  <c r="L58" i="12" s="1"/>
  <c r="K77" i="12"/>
  <c r="M40" i="12"/>
  <c r="M51" i="12"/>
  <c r="M42" i="12"/>
  <c r="M45" i="12" s="1"/>
  <c r="L75" i="12"/>
  <c r="L61" i="12"/>
  <c r="L63" i="12" s="1"/>
  <c r="M68" i="12" s="1"/>
  <c r="N68" i="12" s="1"/>
  <c r="O68" i="12" s="1"/>
  <c r="P68" i="12" s="1"/>
  <c r="Q68" i="12" s="1"/>
  <c r="S54" i="11"/>
  <c r="S60" i="11" s="1"/>
  <c r="S62" i="11" s="1"/>
  <c r="S36" i="11"/>
  <c r="S37" i="11" s="1"/>
  <c r="T35" i="11"/>
  <c r="K63" i="11"/>
  <c r="K62" i="11"/>
  <c r="L62" i="11"/>
  <c r="M55" i="11"/>
  <c r="M58" i="11" s="1"/>
  <c r="M46" i="11"/>
  <c r="M49" i="11" s="1"/>
  <c r="M61" i="11" s="1"/>
  <c r="M63" i="11" s="1"/>
  <c r="K49" i="9"/>
  <c r="L68" i="9"/>
  <c r="L66" i="9"/>
  <c r="L67" i="9" s="1"/>
  <c r="M64" i="9" s="1"/>
  <c r="I113" i="9"/>
  <c r="I112" i="9"/>
  <c r="J111" i="9"/>
  <c r="J95" i="9"/>
  <c r="K69" i="9"/>
  <c r="I88" i="9"/>
  <c r="I89" i="9"/>
  <c r="L48" i="9"/>
  <c r="L46" i="9"/>
  <c r="L47" i="9" s="1"/>
  <c r="M44" i="9" s="1"/>
  <c r="J108" i="9"/>
  <c r="J109" i="9" s="1"/>
  <c r="J91" i="9"/>
  <c r="J86" i="9"/>
  <c r="K108" i="9"/>
  <c r="K109" i="9" s="1"/>
  <c r="K91" i="9"/>
  <c r="K90" i="1"/>
  <c r="K89" i="1"/>
  <c r="L88" i="1"/>
  <c r="U110" i="1"/>
  <c r="U109" i="1"/>
  <c r="U108" i="1"/>
  <c r="U105" i="1"/>
  <c r="U104" i="1"/>
  <c r="U103" i="1"/>
  <c r="R82" i="1"/>
  <c r="R87" i="1" s="1"/>
  <c r="R89" i="1" s="1"/>
  <c r="R67" i="1"/>
  <c r="R68" i="1" s="1"/>
  <c r="S66" i="1"/>
  <c r="P65" i="1"/>
  <c r="M83" i="1"/>
  <c r="M85" i="1" s="1"/>
  <c r="M76" i="1"/>
  <c r="M78" i="1" s="1"/>
  <c r="M48" i="13" l="1"/>
  <c r="M55" i="13" s="1"/>
  <c r="N52" i="13" s="1"/>
  <c r="K95" i="9"/>
  <c r="K111" i="9"/>
  <c r="K86" i="9"/>
  <c r="K88" i="9" s="1"/>
  <c r="BA84" i="9"/>
  <c r="BB84" i="9" s="1"/>
  <c r="BC84" i="9" s="1"/>
  <c r="BD84" i="9" s="1"/>
  <c r="BE84" i="9" s="1"/>
  <c r="AX83" i="9"/>
  <c r="AY73" i="2"/>
  <c r="BB74" i="2"/>
  <c r="BC74" i="2" s="1"/>
  <c r="BD74" i="2" s="1"/>
  <c r="BE74" i="2" s="1"/>
  <c r="BF74" i="2" s="1"/>
  <c r="AY122" i="13"/>
  <c r="BB123" i="13"/>
  <c r="BC123" i="13" s="1"/>
  <c r="BD123" i="13" s="1"/>
  <c r="BE123" i="13" s="1"/>
  <c r="BF123" i="13" s="1"/>
  <c r="AY98" i="13"/>
  <c r="BB99" i="13"/>
  <c r="BC99" i="13" s="1"/>
  <c r="BD99" i="13" s="1"/>
  <c r="BE99" i="13" s="1"/>
  <c r="BF99" i="13" s="1"/>
  <c r="J110" i="13"/>
  <c r="J127" i="13"/>
  <c r="J101" i="13"/>
  <c r="M38" i="13"/>
  <c r="M40" i="13"/>
  <c r="M39" i="13"/>
  <c r="L49" i="9"/>
  <c r="N71" i="12"/>
  <c r="N73" i="12" s="1"/>
  <c r="N76" i="12" s="1"/>
  <c r="O71" i="14"/>
  <c r="O73" i="14" s="1"/>
  <c r="O76" i="14" s="1"/>
  <c r="O77" i="14" s="1"/>
  <c r="N45" i="13"/>
  <c r="M82" i="13"/>
  <c r="N79" i="13" s="1"/>
  <c r="N72" i="13"/>
  <c r="K124" i="13"/>
  <c r="K125" i="13" s="1"/>
  <c r="K106" i="13"/>
  <c r="L91" i="13"/>
  <c r="L64" i="13"/>
  <c r="L68" i="13" s="1"/>
  <c r="M100" i="13"/>
  <c r="O88" i="13"/>
  <c r="O61" i="13"/>
  <c r="O33" i="13"/>
  <c r="O31" i="13"/>
  <c r="O32" i="13" s="1"/>
  <c r="P30" i="13"/>
  <c r="K95" i="13"/>
  <c r="M87" i="13"/>
  <c r="M89" i="13" s="1"/>
  <c r="M94" i="13" s="1"/>
  <c r="M50" i="13"/>
  <c r="M77" i="13"/>
  <c r="M60" i="13"/>
  <c r="M62" i="13" s="1"/>
  <c r="M67" i="13" s="1"/>
  <c r="L39" i="9"/>
  <c r="L37" i="9"/>
  <c r="L38" i="9" s="1"/>
  <c r="N32" i="9"/>
  <c r="N30" i="9"/>
  <c r="N31" i="9" s="1"/>
  <c r="O29" i="9"/>
  <c r="M44" i="2"/>
  <c r="N65" i="2"/>
  <c r="N63" i="2"/>
  <c r="N64" i="2" s="1"/>
  <c r="O61" i="2" s="1"/>
  <c r="N54" i="2"/>
  <c r="N52" i="2"/>
  <c r="N53" i="2" s="1"/>
  <c r="O50" i="2" s="1"/>
  <c r="L67" i="2"/>
  <c r="L69" i="2" s="1"/>
  <c r="L56" i="2"/>
  <c r="L58" i="2" s="1"/>
  <c r="L47" i="2"/>
  <c r="O38" i="2"/>
  <c r="O36" i="2"/>
  <c r="O37" i="2" s="1"/>
  <c r="P35" i="2"/>
  <c r="J103" i="2"/>
  <c r="J102" i="2"/>
  <c r="O117" i="2" s="1"/>
  <c r="K103" i="2"/>
  <c r="K102" i="2"/>
  <c r="P117" i="2" s="1"/>
  <c r="M46" i="2"/>
  <c r="M66" i="2"/>
  <c r="M55" i="2"/>
  <c r="S60" i="14"/>
  <c r="S63" i="14" s="1"/>
  <c r="S75" i="14"/>
  <c r="P77" i="14"/>
  <c r="P78" i="14"/>
  <c r="L77" i="14"/>
  <c r="N78" i="14"/>
  <c r="N77" i="14"/>
  <c r="M77" i="14"/>
  <c r="O78" i="14"/>
  <c r="T54" i="14"/>
  <c r="T75" i="14" s="1"/>
  <c r="T77" i="14" s="1"/>
  <c r="T36" i="14"/>
  <c r="T37" i="14" s="1"/>
  <c r="U35" i="14"/>
  <c r="R71" i="14"/>
  <c r="R73" i="14" s="1"/>
  <c r="R76" i="14" s="1"/>
  <c r="S70" i="14"/>
  <c r="S71" i="14" s="1"/>
  <c r="S73" i="14" s="1"/>
  <c r="S76" i="14" s="1"/>
  <c r="S78" i="14" s="1"/>
  <c r="Q71" i="14"/>
  <c r="Q73" i="14" s="1"/>
  <c r="Q76" i="14" s="1"/>
  <c r="N78" i="12"/>
  <c r="N77" i="12"/>
  <c r="M75" i="12"/>
  <c r="N62" i="12"/>
  <c r="N63" i="12" s="1"/>
  <c r="O70" i="12" s="1"/>
  <c r="P70" i="12" s="1"/>
  <c r="M55" i="12"/>
  <c r="M58" i="12" s="1"/>
  <c r="M46" i="12"/>
  <c r="M49" i="12" s="1"/>
  <c r="L76" i="12"/>
  <c r="L78" i="12" s="1"/>
  <c r="S36" i="12"/>
  <c r="S37" i="12" s="1"/>
  <c r="S54" i="12"/>
  <c r="S75" i="12" s="1"/>
  <c r="T35" i="12"/>
  <c r="M88" i="1"/>
  <c r="M90" i="1" s="1"/>
  <c r="M62" i="11"/>
  <c r="T54" i="11"/>
  <c r="T60" i="11" s="1"/>
  <c r="T62" i="11" s="1"/>
  <c r="T36" i="11"/>
  <c r="T37" i="11" s="1"/>
  <c r="U35" i="11"/>
  <c r="M68" i="9"/>
  <c r="M66" i="9"/>
  <c r="M67" i="9" s="1"/>
  <c r="N64" i="9" s="1"/>
  <c r="M48" i="9"/>
  <c r="M46" i="9"/>
  <c r="M47" i="9" s="1"/>
  <c r="N44" i="9" s="1"/>
  <c r="J89" i="9"/>
  <c r="J88" i="9"/>
  <c r="K113" i="9"/>
  <c r="K112" i="9"/>
  <c r="J113" i="9"/>
  <c r="J112" i="9"/>
  <c r="K89" i="9"/>
  <c r="L69" i="9"/>
  <c r="M89" i="1"/>
  <c r="S82" i="1"/>
  <c r="S87" i="1" s="1"/>
  <c r="S89" i="1" s="1"/>
  <c r="S67" i="1"/>
  <c r="S68" i="1" s="1"/>
  <c r="T66" i="1"/>
  <c r="L90" i="1"/>
  <c r="L89" i="1"/>
  <c r="BC83" i="9" l="1"/>
  <c r="BF84" i="9"/>
  <c r="BG84" i="9" s="1"/>
  <c r="BH84" i="9" s="1"/>
  <c r="BI84" i="9" s="1"/>
  <c r="BJ84" i="9" s="1"/>
  <c r="BH83" i="9" s="1"/>
  <c r="BG74" i="2"/>
  <c r="BH74" i="2" s="1"/>
  <c r="BI74" i="2" s="1"/>
  <c r="BJ74" i="2" s="1"/>
  <c r="BK74" i="2" s="1"/>
  <c r="BI73" i="2" s="1"/>
  <c r="BD73" i="2"/>
  <c r="BG123" i="13"/>
  <c r="BH123" i="13" s="1"/>
  <c r="BI123" i="13" s="1"/>
  <c r="BJ123" i="13" s="1"/>
  <c r="BK123" i="13" s="1"/>
  <c r="BI122" i="13" s="1"/>
  <c r="BD122" i="13"/>
  <c r="BG99" i="13"/>
  <c r="BH99" i="13" s="1"/>
  <c r="BI99" i="13" s="1"/>
  <c r="BJ99" i="13" s="1"/>
  <c r="BK99" i="13" s="1"/>
  <c r="BI98" i="13" s="1"/>
  <c r="BD98" i="13"/>
  <c r="J128" i="13"/>
  <c r="J129" i="13"/>
  <c r="M41" i="13"/>
  <c r="M42" i="13" s="1"/>
  <c r="M91" i="13" s="1"/>
  <c r="O87" i="13" s="1"/>
  <c r="O89" i="13" s="1"/>
  <c r="O94" i="13" s="1"/>
  <c r="J104" i="13"/>
  <c r="J103" i="13"/>
  <c r="L40" i="9"/>
  <c r="L41" i="9" s="1"/>
  <c r="L77" i="9" s="1"/>
  <c r="L80" i="9" s="1"/>
  <c r="L95" i="9" s="1"/>
  <c r="K127" i="13"/>
  <c r="K110" i="13"/>
  <c r="P88" i="13"/>
  <c r="P61" i="13"/>
  <c r="P33" i="13"/>
  <c r="P31" i="13"/>
  <c r="P32" i="13" s="1"/>
  <c r="Q30" i="13"/>
  <c r="L95" i="13"/>
  <c r="N87" i="13"/>
  <c r="N89" i="13" s="1"/>
  <c r="N94" i="13" s="1"/>
  <c r="K101" i="13"/>
  <c r="N76" i="13"/>
  <c r="N74" i="13"/>
  <c r="N75" i="13" s="1"/>
  <c r="O72" i="13" s="1"/>
  <c r="N49" i="13"/>
  <c r="N47" i="13"/>
  <c r="N48" i="13" s="1"/>
  <c r="O45" i="13" s="1"/>
  <c r="L124" i="13"/>
  <c r="L125" i="13" s="1"/>
  <c r="L101" i="13"/>
  <c r="L106" i="13"/>
  <c r="N60" i="13"/>
  <c r="N62" i="13" s="1"/>
  <c r="N67" i="13" s="1"/>
  <c r="N83" i="13"/>
  <c r="N81" i="13"/>
  <c r="N82" i="13" s="1"/>
  <c r="O79" i="13" s="1"/>
  <c r="N56" i="13"/>
  <c r="N54" i="13"/>
  <c r="N55" i="13" s="1"/>
  <c r="O52" i="13" s="1"/>
  <c r="L54" i="9"/>
  <c r="M51" i="9" s="1"/>
  <c r="L74" i="9"/>
  <c r="M71" i="9" s="1"/>
  <c r="O32" i="9"/>
  <c r="O30" i="9"/>
  <c r="O31" i="9" s="1"/>
  <c r="P29" i="9"/>
  <c r="N66" i="2"/>
  <c r="N68" i="2" s="1"/>
  <c r="N69" i="2" s="1"/>
  <c r="O54" i="2"/>
  <c r="O52" i="2"/>
  <c r="O53" i="2" s="1"/>
  <c r="P50" i="2" s="1"/>
  <c r="L98" i="2"/>
  <c r="L99" i="2" s="1"/>
  <c r="Q118" i="2" s="1"/>
  <c r="L81" i="2"/>
  <c r="L79" i="2"/>
  <c r="L76" i="2"/>
  <c r="L78" i="2" s="1"/>
  <c r="N55" i="2"/>
  <c r="N57" i="2" s="1"/>
  <c r="N58" i="2" s="1"/>
  <c r="M67" i="2"/>
  <c r="M69" i="2" s="1"/>
  <c r="M47" i="2"/>
  <c r="M56" i="2"/>
  <c r="M58" i="2" s="1"/>
  <c r="P38" i="2"/>
  <c r="P36" i="2"/>
  <c r="P37" i="2" s="1"/>
  <c r="Q35" i="2"/>
  <c r="L101" i="2"/>
  <c r="L85" i="2"/>
  <c r="O65" i="2"/>
  <c r="O66" i="2" s="1"/>
  <c r="O68" i="2" s="1"/>
  <c r="O69" i="2" s="1"/>
  <c r="O63" i="2"/>
  <c r="O64" i="2" s="1"/>
  <c r="P61" i="2" s="1"/>
  <c r="N101" i="2"/>
  <c r="N85" i="2"/>
  <c r="U54" i="14"/>
  <c r="U75" i="14" s="1"/>
  <c r="U77" i="14" s="1"/>
  <c r="U36" i="14"/>
  <c r="U37" i="14" s="1"/>
  <c r="V35" i="14"/>
  <c r="Q77" i="14"/>
  <c r="Q78" i="14"/>
  <c r="R77" i="14"/>
  <c r="R78" i="14"/>
  <c r="S77" i="14"/>
  <c r="O71" i="12"/>
  <c r="O73" i="12" s="1"/>
  <c r="O76" i="12" s="1"/>
  <c r="T54" i="12"/>
  <c r="T75" i="12" s="1"/>
  <c r="T77" i="12" s="1"/>
  <c r="T36" i="12"/>
  <c r="T37" i="12" s="1"/>
  <c r="U35" i="12"/>
  <c r="M76" i="12"/>
  <c r="M78" i="12" s="1"/>
  <c r="Q70" i="12"/>
  <c r="P71" i="12"/>
  <c r="P73" i="12" s="1"/>
  <c r="P76" i="12" s="1"/>
  <c r="L77" i="12"/>
  <c r="U54" i="11"/>
  <c r="U60" i="11" s="1"/>
  <c r="U62" i="11" s="1"/>
  <c r="U36" i="11"/>
  <c r="U37" i="11" s="1"/>
  <c r="V35" i="11"/>
  <c r="N48" i="9"/>
  <c r="N46" i="9"/>
  <c r="N47" i="9" s="1"/>
  <c r="O44" i="9" s="1"/>
  <c r="N68" i="9"/>
  <c r="N66" i="9"/>
  <c r="N67" i="9" s="1"/>
  <c r="O64" i="9" s="1"/>
  <c r="L111" i="9"/>
  <c r="M49" i="9"/>
  <c r="M69" i="9"/>
  <c r="T82" i="1"/>
  <c r="T87" i="1" s="1"/>
  <c r="T89" i="1" s="1"/>
  <c r="T67" i="1"/>
  <c r="T68" i="1" s="1"/>
  <c r="U66" i="1"/>
  <c r="M95" i="13" l="1"/>
  <c r="M127" i="13" s="1"/>
  <c r="M64" i="13"/>
  <c r="M68" i="13" s="1"/>
  <c r="O60" i="13"/>
  <c r="O62" i="13" s="1"/>
  <c r="O67" i="13" s="1"/>
  <c r="L57" i="9"/>
  <c r="L60" i="9" s="1"/>
  <c r="N50" i="13"/>
  <c r="O54" i="13"/>
  <c r="O55" i="13" s="1"/>
  <c r="P52" i="13" s="1"/>
  <c r="O56" i="13"/>
  <c r="O76" i="13"/>
  <c r="O74" i="13"/>
  <c r="O75" i="13" s="1"/>
  <c r="P72" i="13" s="1"/>
  <c r="N57" i="13"/>
  <c r="N65" i="13" s="1"/>
  <c r="N68" i="13" s="1"/>
  <c r="L104" i="13"/>
  <c r="L103" i="13"/>
  <c r="N77" i="13"/>
  <c r="M110" i="13"/>
  <c r="L127" i="13"/>
  <c r="L110" i="13"/>
  <c r="O81" i="13"/>
  <c r="O82" i="13" s="1"/>
  <c r="P79" i="13" s="1"/>
  <c r="O83" i="13"/>
  <c r="N84" i="13"/>
  <c r="N92" i="13" s="1"/>
  <c r="N95" i="13" s="1"/>
  <c r="O49" i="13"/>
  <c r="O47" i="13"/>
  <c r="O48" i="13" s="1"/>
  <c r="P45" i="13" s="1"/>
  <c r="K104" i="13"/>
  <c r="K103" i="13"/>
  <c r="Q88" i="13"/>
  <c r="Q61" i="13"/>
  <c r="Q33" i="13"/>
  <c r="Q31" i="13"/>
  <c r="Q32" i="13" s="1"/>
  <c r="R30" i="13"/>
  <c r="K128" i="13"/>
  <c r="K129" i="13"/>
  <c r="P32" i="9"/>
  <c r="P30" i="9"/>
  <c r="P31" i="9" s="1"/>
  <c r="Q29" i="9"/>
  <c r="M75" i="9"/>
  <c r="M73" i="9"/>
  <c r="M74" i="9" s="1"/>
  <c r="N71" i="9" s="1"/>
  <c r="M53" i="9"/>
  <c r="M54" i="9" s="1"/>
  <c r="N51" i="9" s="1"/>
  <c r="M55" i="9"/>
  <c r="O55" i="2"/>
  <c r="O57" i="2" s="1"/>
  <c r="O58" i="2" s="1"/>
  <c r="P54" i="2"/>
  <c r="P52" i="2"/>
  <c r="P53" i="2" s="1"/>
  <c r="Q50" i="2" s="1"/>
  <c r="P65" i="2"/>
  <c r="P63" i="2"/>
  <c r="P64" i="2" s="1"/>
  <c r="Q61" i="2" s="1"/>
  <c r="O101" i="2"/>
  <c r="O85" i="2"/>
  <c r="M98" i="2"/>
  <c r="M99" i="2" s="1"/>
  <c r="R118" i="2" s="1"/>
  <c r="M79" i="2"/>
  <c r="M81" i="2"/>
  <c r="M76" i="2"/>
  <c r="M78" i="2" s="1"/>
  <c r="M101" i="2"/>
  <c r="M85" i="2"/>
  <c r="Q38" i="2"/>
  <c r="Q36" i="2"/>
  <c r="Q37" i="2" s="1"/>
  <c r="R35" i="2"/>
  <c r="N98" i="2"/>
  <c r="N99" i="2" s="1"/>
  <c r="S118" i="2" s="1"/>
  <c r="N81" i="2"/>
  <c r="N79" i="2"/>
  <c r="N76" i="2"/>
  <c r="N78" i="2" s="1"/>
  <c r="N103" i="2"/>
  <c r="N102" i="2"/>
  <c r="S117" i="2" s="1"/>
  <c r="L103" i="2"/>
  <c r="L102" i="2"/>
  <c r="Q117" i="2" s="1"/>
  <c r="O98" i="2"/>
  <c r="O99" i="2" s="1"/>
  <c r="T118" i="2" s="1"/>
  <c r="O79" i="2"/>
  <c r="O81" i="2"/>
  <c r="O76" i="2"/>
  <c r="O78" i="2" s="1"/>
  <c r="V54" i="14"/>
  <c r="V75" i="14" s="1"/>
  <c r="V77" i="14" s="1"/>
  <c r="V36" i="14"/>
  <c r="V37" i="14" s="1"/>
  <c r="W35" i="14"/>
  <c r="R70" i="12"/>
  <c r="Q71" i="12"/>
  <c r="Q73" i="12" s="1"/>
  <c r="Q76" i="12" s="1"/>
  <c r="U36" i="12"/>
  <c r="U37" i="12" s="1"/>
  <c r="U54" i="12"/>
  <c r="U75" i="12" s="1"/>
  <c r="U77" i="12" s="1"/>
  <c r="V35" i="12"/>
  <c r="M77" i="12"/>
  <c r="P78" i="12"/>
  <c r="P77" i="12"/>
  <c r="O78" i="12"/>
  <c r="O77" i="12"/>
  <c r="V54" i="11"/>
  <c r="V60" i="11" s="1"/>
  <c r="V62" i="11" s="1"/>
  <c r="V36" i="11"/>
  <c r="V37" i="11" s="1"/>
  <c r="W35" i="11"/>
  <c r="N69" i="9"/>
  <c r="N49" i="9"/>
  <c r="O48" i="9"/>
  <c r="O46" i="9"/>
  <c r="O47" i="9" s="1"/>
  <c r="P44" i="9" s="1"/>
  <c r="O68" i="9"/>
  <c r="O66" i="9"/>
  <c r="O67" i="9" s="1"/>
  <c r="P64" i="9" s="1"/>
  <c r="L113" i="9"/>
  <c r="L112" i="9"/>
  <c r="U82" i="1"/>
  <c r="U87" i="1" s="1"/>
  <c r="U89" i="1" s="1"/>
  <c r="U67" i="1"/>
  <c r="U68" i="1" s="1"/>
  <c r="V66" i="1"/>
  <c r="M101" i="13" l="1"/>
  <c r="M104" i="13" s="1"/>
  <c r="M106" i="13"/>
  <c r="M124" i="13"/>
  <c r="M125" i="13" s="1"/>
  <c r="M56" i="9"/>
  <c r="M58" i="9" s="1"/>
  <c r="M60" i="9" s="1"/>
  <c r="M108" i="9" s="1"/>
  <c r="M109" i="9" s="1"/>
  <c r="L108" i="9"/>
  <c r="L109" i="9" s="1"/>
  <c r="L86" i="9"/>
  <c r="L91" i="9"/>
  <c r="O50" i="13"/>
  <c r="P49" i="13"/>
  <c r="P47" i="13"/>
  <c r="P48" i="13" s="1"/>
  <c r="Q45" i="13" s="1"/>
  <c r="P83" i="13"/>
  <c r="P81" i="13"/>
  <c r="P82" i="13" s="1"/>
  <c r="Q79" i="13" s="1"/>
  <c r="P76" i="13"/>
  <c r="P74" i="13"/>
  <c r="P75" i="13" s="1"/>
  <c r="Q72" i="13" s="1"/>
  <c r="P56" i="13"/>
  <c r="P54" i="13"/>
  <c r="P55" i="13" s="1"/>
  <c r="Q52" i="13" s="1"/>
  <c r="N127" i="13"/>
  <c r="N110" i="13"/>
  <c r="O84" i="13"/>
  <c r="O92" i="13" s="1"/>
  <c r="O95" i="13" s="1"/>
  <c r="L129" i="13"/>
  <c r="L128" i="13"/>
  <c r="M128" i="13"/>
  <c r="M129" i="13"/>
  <c r="O77" i="13"/>
  <c r="P60" i="13"/>
  <c r="P62" i="13" s="1"/>
  <c r="P67" i="13" s="1"/>
  <c r="R88" i="13"/>
  <c r="R61" i="13"/>
  <c r="R33" i="13"/>
  <c r="R31" i="13"/>
  <c r="R32" i="13" s="1"/>
  <c r="S30" i="13"/>
  <c r="P29" i="13"/>
  <c r="P87" i="13"/>
  <c r="P89" i="13" s="1"/>
  <c r="P94" i="13" s="1"/>
  <c r="N124" i="13"/>
  <c r="N125" i="13" s="1"/>
  <c r="N101" i="13"/>
  <c r="N106" i="13"/>
  <c r="O57" i="13"/>
  <c r="O65" i="13" s="1"/>
  <c r="N53" i="9"/>
  <c r="N54" i="9" s="1"/>
  <c r="O51" i="9" s="1"/>
  <c r="N55" i="9"/>
  <c r="M76" i="9"/>
  <c r="M78" i="9" s="1"/>
  <c r="M80" i="9" s="1"/>
  <c r="N75" i="9"/>
  <c r="N73" i="9"/>
  <c r="N74" i="9" s="1"/>
  <c r="O71" i="9" s="1"/>
  <c r="Q32" i="9"/>
  <c r="Q30" i="9"/>
  <c r="Q31" i="9" s="1"/>
  <c r="R29" i="9"/>
  <c r="O28" i="9"/>
  <c r="Q54" i="2"/>
  <c r="Q52" i="2"/>
  <c r="Q53" i="2" s="1"/>
  <c r="R50" i="2" s="1"/>
  <c r="Q65" i="2"/>
  <c r="Q63" i="2"/>
  <c r="Q64" i="2" s="1"/>
  <c r="R61" i="2" s="1"/>
  <c r="R38" i="2"/>
  <c r="P34" i="2"/>
  <c r="R36" i="2"/>
  <c r="R37" i="2" s="1"/>
  <c r="S35" i="2"/>
  <c r="P66" i="2"/>
  <c r="P68" i="2" s="1"/>
  <c r="P69" i="2" s="1"/>
  <c r="P55" i="2"/>
  <c r="P57" i="2" s="1"/>
  <c r="P58" i="2" s="1"/>
  <c r="M103" i="2"/>
  <c r="M102" i="2"/>
  <c r="R117" i="2" s="1"/>
  <c r="O103" i="2"/>
  <c r="O102" i="2"/>
  <c r="T117" i="2" s="1"/>
  <c r="W54" i="14"/>
  <c r="W75" i="14" s="1"/>
  <c r="W77" i="14" s="1"/>
  <c r="W36" i="14"/>
  <c r="W37" i="14" s="1"/>
  <c r="U34" i="14"/>
  <c r="Q78" i="12"/>
  <c r="Q77" i="12"/>
  <c r="V54" i="12"/>
  <c r="V75" i="12" s="1"/>
  <c r="V77" i="12" s="1"/>
  <c r="V36" i="12"/>
  <c r="V37" i="12" s="1"/>
  <c r="W35" i="12"/>
  <c r="R71" i="12"/>
  <c r="R73" i="12" s="1"/>
  <c r="R76" i="12" s="1"/>
  <c r="S70" i="12"/>
  <c r="S71" i="12" s="1"/>
  <c r="S73" i="12" s="1"/>
  <c r="S76" i="12" s="1"/>
  <c r="W54" i="11"/>
  <c r="W60" i="11" s="1"/>
  <c r="W62" i="11" s="1"/>
  <c r="W36" i="11"/>
  <c r="W37" i="11" s="1"/>
  <c r="U34" i="11"/>
  <c r="O49" i="9"/>
  <c r="P68" i="9"/>
  <c r="P66" i="9"/>
  <c r="P67" i="9" s="1"/>
  <c r="Q64" i="9" s="1"/>
  <c r="P48" i="9"/>
  <c r="P46" i="9"/>
  <c r="P47" i="9" s="1"/>
  <c r="Q44" i="9" s="1"/>
  <c r="O69" i="9"/>
  <c r="V82" i="1"/>
  <c r="V87" i="1" s="1"/>
  <c r="V89" i="1" s="1"/>
  <c r="V67" i="1"/>
  <c r="V68" i="1" s="1"/>
  <c r="W66" i="1"/>
  <c r="M103" i="13" l="1"/>
  <c r="M91" i="9"/>
  <c r="L89" i="9"/>
  <c r="L88" i="9"/>
  <c r="Q76" i="13"/>
  <c r="Q74" i="13"/>
  <c r="Q75" i="13" s="1"/>
  <c r="R72" i="13" s="1"/>
  <c r="Q81" i="13"/>
  <c r="Q82" i="13" s="1"/>
  <c r="R79" i="13" s="1"/>
  <c r="Q83" i="13"/>
  <c r="O68" i="13"/>
  <c r="Q60" i="13"/>
  <c r="Q62" i="13" s="1"/>
  <c r="Q67" i="13" s="1"/>
  <c r="N104" i="13"/>
  <c r="N103" i="13"/>
  <c r="S88" i="13"/>
  <c r="S61" i="13"/>
  <c r="S33" i="13"/>
  <c r="S31" i="13"/>
  <c r="S32" i="13" s="1"/>
  <c r="T30" i="13"/>
  <c r="O127" i="13"/>
  <c r="O110" i="13"/>
  <c r="N129" i="13"/>
  <c r="N128" i="13"/>
  <c r="Q54" i="13"/>
  <c r="Q55" i="13" s="1"/>
  <c r="R52" i="13" s="1"/>
  <c r="Q56" i="13"/>
  <c r="P77" i="13"/>
  <c r="P84" i="13"/>
  <c r="P92" i="13" s="1"/>
  <c r="P95" i="13" s="1"/>
  <c r="Q87" i="13"/>
  <c r="Q89" i="13" s="1"/>
  <c r="Q94" i="13" s="1"/>
  <c r="P57" i="13"/>
  <c r="P65" i="13" s="1"/>
  <c r="P68" i="13" s="1"/>
  <c r="Q49" i="13"/>
  <c r="Q47" i="13"/>
  <c r="Q48" i="13" s="1"/>
  <c r="R45" i="13" s="1"/>
  <c r="P50" i="13"/>
  <c r="R32" i="9"/>
  <c r="R30" i="9"/>
  <c r="R31" i="9" s="1"/>
  <c r="S29" i="9"/>
  <c r="N76" i="9"/>
  <c r="N78" i="9" s="1"/>
  <c r="N80" i="9" s="1"/>
  <c r="N56" i="9"/>
  <c r="N58" i="9" s="1"/>
  <c r="N60" i="9" s="1"/>
  <c r="O75" i="9"/>
  <c r="O73" i="9"/>
  <c r="O74" i="9" s="1"/>
  <c r="P71" i="9" s="1"/>
  <c r="M111" i="9"/>
  <c r="M95" i="9"/>
  <c r="M86" i="9"/>
  <c r="O53" i="9"/>
  <c r="O54" i="9" s="1"/>
  <c r="P51" i="9" s="1"/>
  <c r="O55" i="9"/>
  <c r="R102" i="2"/>
  <c r="W117" i="2" s="1"/>
  <c r="R65" i="2"/>
  <c r="R63" i="2"/>
  <c r="R64" i="2" s="1"/>
  <c r="S61" i="2" s="1"/>
  <c r="R99" i="2"/>
  <c r="W118" i="2" s="1"/>
  <c r="R54" i="2"/>
  <c r="R52" i="2"/>
  <c r="R53" i="2" s="1"/>
  <c r="S50" i="2" s="1"/>
  <c r="P98" i="2"/>
  <c r="P99" i="2" s="1"/>
  <c r="U118" i="2" s="1"/>
  <c r="P81" i="2"/>
  <c r="P79" i="2"/>
  <c r="P76" i="2"/>
  <c r="P78" i="2" s="1"/>
  <c r="S38" i="2"/>
  <c r="S36" i="2"/>
  <c r="S37" i="2" s="1"/>
  <c r="T35" i="2"/>
  <c r="Q66" i="2"/>
  <c r="Q68" i="2" s="1"/>
  <c r="Q69" i="2" s="1"/>
  <c r="P101" i="2"/>
  <c r="P85" i="2"/>
  <c r="Q55" i="2"/>
  <c r="Q57" i="2" s="1"/>
  <c r="Q58" i="2" s="1"/>
  <c r="I83" i="14"/>
  <c r="I84" i="14" s="1"/>
  <c r="A89" i="14" s="1"/>
  <c r="R78" i="12"/>
  <c r="R77" i="12"/>
  <c r="S78" i="12"/>
  <c r="S77" i="12"/>
  <c r="W36" i="12"/>
  <c r="W37" i="12" s="1"/>
  <c r="W54" i="12"/>
  <c r="W75" i="12" s="1"/>
  <c r="W77" i="12" s="1"/>
  <c r="U34" i="12"/>
  <c r="I68" i="11"/>
  <c r="I69" i="11" s="1"/>
  <c r="A75" i="11" s="1"/>
  <c r="Q48" i="9"/>
  <c r="Q46" i="9"/>
  <c r="Q47" i="9" s="1"/>
  <c r="R44" i="9" s="1"/>
  <c r="Q68" i="9"/>
  <c r="Q66" i="9"/>
  <c r="Q67" i="9" s="1"/>
  <c r="R64" i="9" s="1"/>
  <c r="P49" i="9"/>
  <c r="P69" i="9"/>
  <c r="W82" i="1"/>
  <c r="W87" i="1" s="1"/>
  <c r="W89" i="1" s="1"/>
  <c r="W67" i="1"/>
  <c r="W68" i="1" s="1"/>
  <c r="U65" i="1"/>
  <c r="R60" i="13" l="1"/>
  <c r="R62" i="13" s="1"/>
  <c r="R67" i="13" s="1"/>
  <c r="Q57" i="13"/>
  <c r="Q65" i="13" s="1"/>
  <c r="Q68" i="13" s="1"/>
  <c r="Q84" i="13"/>
  <c r="Q92" i="13" s="1"/>
  <c r="R76" i="13"/>
  <c r="R74" i="13"/>
  <c r="R75" i="13" s="1"/>
  <c r="S72" i="13" s="1"/>
  <c r="R49" i="13"/>
  <c r="R47" i="13"/>
  <c r="R48" i="13" s="1"/>
  <c r="S45" i="13" s="1"/>
  <c r="P127" i="13"/>
  <c r="P110" i="13"/>
  <c r="Q124" i="13"/>
  <c r="Q125" i="13" s="1"/>
  <c r="Q106" i="13"/>
  <c r="R56" i="13"/>
  <c r="R55" i="13"/>
  <c r="R54" i="13"/>
  <c r="O128" i="13"/>
  <c r="O129" i="13"/>
  <c r="Q95" i="13"/>
  <c r="Q101" i="13" s="1"/>
  <c r="R83" i="13"/>
  <c r="R82" i="13"/>
  <c r="R81" i="13"/>
  <c r="Q50" i="13"/>
  <c r="S60" i="13" s="1"/>
  <c r="S62" i="13" s="1"/>
  <c r="S67" i="13" s="1"/>
  <c r="P124" i="13"/>
  <c r="P125" i="13" s="1"/>
  <c r="P101" i="13"/>
  <c r="P106" i="13"/>
  <c r="R87" i="13"/>
  <c r="R89" i="13" s="1"/>
  <c r="R94" i="13" s="1"/>
  <c r="T88" i="13"/>
  <c r="T61" i="13"/>
  <c r="T33" i="13"/>
  <c r="T31" i="13"/>
  <c r="T32" i="13" s="1"/>
  <c r="U30" i="13"/>
  <c r="O124" i="13"/>
  <c r="O125" i="13" s="1"/>
  <c r="O101" i="13"/>
  <c r="O106" i="13"/>
  <c r="Q77" i="13"/>
  <c r="S87" i="13" s="1"/>
  <c r="S89" i="13" s="1"/>
  <c r="S94" i="13" s="1"/>
  <c r="O56" i="9"/>
  <c r="O58" i="9" s="1"/>
  <c r="O60" i="9" s="1"/>
  <c r="M89" i="9"/>
  <c r="M88" i="9"/>
  <c r="M112" i="9"/>
  <c r="M113" i="9"/>
  <c r="O76" i="9"/>
  <c r="O78" i="9" s="1"/>
  <c r="O80" i="9" s="1"/>
  <c r="N95" i="9"/>
  <c r="N111" i="9"/>
  <c r="P55" i="9"/>
  <c r="P53" i="9"/>
  <c r="P54" i="9" s="1"/>
  <c r="Q51" i="9" s="1"/>
  <c r="P75" i="9"/>
  <c r="P73" i="9"/>
  <c r="P74" i="9" s="1"/>
  <c r="Q71" i="9" s="1"/>
  <c r="N108" i="9"/>
  <c r="N109" i="9" s="1"/>
  <c r="N86" i="9"/>
  <c r="N91" i="9"/>
  <c r="S32" i="9"/>
  <c r="S30" i="9"/>
  <c r="S31" i="9" s="1"/>
  <c r="T29" i="9"/>
  <c r="S99" i="2"/>
  <c r="S54" i="2"/>
  <c r="S52" i="2"/>
  <c r="S53" i="2" s="1"/>
  <c r="T50" i="2" s="1"/>
  <c r="S102" i="2"/>
  <c r="S65" i="2"/>
  <c r="S66" i="2" s="1"/>
  <c r="S68" i="2" s="1"/>
  <c r="S69" i="2" s="1"/>
  <c r="S63" i="2"/>
  <c r="S64" i="2" s="1"/>
  <c r="T61" i="2" s="1"/>
  <c r="Q101" i="2"/>
  <c r="Q85" i="2"/>
  <c r="R55" i="2"/>
  <c r="R57" i="2" s="1"/>
  <c r="R58" i="2" s="1"/>
  <c r="R66" i="2"/>
  <c r="R68" i="2" s="1"/>
  <c r="R69" i="2" s="1"/>
  <c r="Q98" i="2"/>
  <c r="Q99" i="2" s="1"/>
  <c r="V118" i="2" s="1"/>
  <c r="Q79" i="2"/>
  <c r="Q81" i="2"/>
  <c r="Q76" i="2"/>
  <c r="Q78" i="2" s="1"/>
  <c r="P103" i="2"/>
  <c r="P102" i="2"/>
  <c r="U117" i="2" s="1"/>
  <c r="T38" i="2"/>
  <c r="T36" i="2"/>
  <c r="T37" i="2" s="1"/>
  <c r="U35" i="2"/>
  <c r="I83" i="12"/>
  <c r="I84" i="12" s="1"/>
  <c r="A89" i="12" s="1"/>
  <c r="Q49" i="9"/>
  <c r="Q69" i="9"/>
  <c r="R68" i="9"/>
  <c r="R66" i="9"/>
  <c r="R67" i="9" s="1"/>
  <c r="S64" i="9" s="1"/>
  <c r="R48" i="9"/>
  <c r="R46" i="9"/>
  <c r="R47" i="9" s="1"/>
  <c r="S44" i="9" s="1"/>
  <c r="I95" i="1"/>
  <c r="I96" i="1" s="1"/>
  <c r="A102" i="1" s="1"/>
  <c r="P76" i="9" l="1"/>
  <c r="P78" i="9" s="1"/>
  <c r="P80" i="9" s="1"/>
  <c r="P56" i="9"/>
  <c r="P58" i="9" s="1"/>
  <c r="P60" i="9" s="1"/>
  <c r="Q104" i="13"/>
  <c r="Q103" i="13"/>
  <c r="S49" i="13"/>
  <c r="S47" i="13"/>
  <c r="S48" i="13" s="1"/>
  <c r="T45" i="13" s="1"/>
  <c r="S76" i="13"/>
  <c r="S74" i="13"/>
  <c r="S75" i="13" s="1"/>
  <c r="T72" i="13" s="1"/>
  <c r="O104" i="13"/>
  <c r="O103" i="13"/>
  <c r="U88" i="13"/>
  <c r="U61" i="13"/>
  <c r="U33" i="13"/>
  <c r="U31" i="13"/>
  <c r="U32" i="13" s="1"/>
  <c r="V30" i="13"/>
  <c r="R84" i="13"/>
  <c r="R92" i="13" s="1"/>
  <c r="R95" i="13" s="1"/>
  <c r="R57" i="13"/>
  <c r="R65" i="13" s="1"/>
  <c r="R68" i="13" s="1"/>
  <c r="R50" i="13"/>
  <c r="R77" i="13"/>
  <c r="P104" i="13"/>
  <c r="P103" i="13"/>
  <c r="Q127" i="13"/>
  <c r="Q110" i="13"/>
  <c r="P129" i="13"/>
  <c r="P128" i="13"/>
  <c r="T32" i="9"/>
  <c r="T30" i="9"/>
  <c r="T31" i="9" s="1"/>
  <c r="U29" i="9"/>
  <c r="N89" i="9"/>
  <c r="N88" i="9"/>
  <c r="Q75" i="9"/>
  <c r="Q73" i="9"/>
  <c r="Q74" i="9" s="1"/>
  <c r="Q53" i="9"/>
  <c r="Q54" i="9" s="1"/>
  <c r="Q55" i="9"/>
  <c r="N113" i="9"/>
  <c r="N112" i="9"/>
  <c r="O111" i="9"/>
  <c r="O95" i="9"/>
  <c r="O91" i="9"/>
  <c r="O108" i="9"/>
  <c r="O109" i="9" s="1"/>
  <c r="O86" i="9"/>
  <c r="S55" i="2"/>
  <c r="S57" i="2" s="1"/>
  <c r="S58" i="2" s="1"/>
  <c r="T102" i="2"/>
  <c r="T65" i="2"/>
  <c r="T63" i="2"/>
  <c r="T64" i="2" s="1"/>
  <c r="U61" i="2" s="1"/>
  <c r="T99" i="2"/>
  <c r="T54" i="2"/>
  <c r="T52" i="2"/>
  <c r="T53" i="2" s="1"/>
  <c r="U50" i="2" s="1"/>
  <c r="U38" i="2"/>
  <c r="U36" i="2"/>
  <c r="U37" i="2" s="1"/>
  <c r="V35" i="2"/>
  <c r="R98" i="2"/>
  <c r="R81" i="2"/>
  <c r="R79" i="2"/>
  <c r="R76" i="2"/>
  <c r="R78" i="2" s="1"/>
  <c r="Q103" i="2"/>
  <c r="Q102" i="2"/>
  <c r="V117" i="2" s="1"/>
  <c r="R101" i="2"/>
  <c r="R103" i="2" s="1"/>
  <c r="R85" i="2"/>
  <c r="S101" i="2"/>
  <c r="S103" i="2" s="1"/>
  <c r="S85" i="2"/>
  <c r="S98" i="2"/>
  <c r="S79" i="2"/>
  <c r="S81" i="2"/>
  <c r="S76" i="2"/>
  <c r="S78" i="2" s="1"/>
  <c r="R69" i="9"/>
  <c r="R79" i="9" s="1"/>
  <c r="R80" i="9" s="1"/>
  <c r="R95" i="9" s="1"/>
  <c r="R49" i="9"/>
  <c r="R59" i="9" s="1"/>
  <c r="R60" i="9" s="1"/>
  <c r="R108" i="9" s="1"/>
  <c r="R109" i="9" s="1"/>
  <c r="S48" i="9"/>
  <c r="S46" i="9"/>
  <c r="S47" i="9" s="1"/>
  <c r="T44" i="9" s="1"/>
  <c r="S68" i="9"/>
  <c r="S66" i="9"/>
  <c r="S67" i="9" s="1"/>
  <c r="T64" i="9" s="1"/>
  <c r="T60" i="13" l="1"/>
  <c r="T62" i="13" s="1"/>
  <c r="T67" i="13" s="1"/>
  <c r="R111" i="9"/>
  <c r="Q56" i="9"/>
  <c r="Q58" i="9" s="1"/>
  <c r="Q60" i="9" s="1"/>
  <c r="P91" i="9"/>
  <c r="P108" i="9"/>
  <c r="P109" i="9" s="1"/>
  <c r="P86" i="9"/>
  <c r="P95" i="9"/>
  <c r="P111" i="9"/>
  <c r="T87" i="13"/>
  <c r="T89" i="13" s="1"/>
  <c r="T94" i="13" s="1"/>
  <c r="S77" i="13"/>
  <c r="S93" i="13" s="1"/>
  <c r="S95" i="13" s="1"/>
  <c r="S50" i="13"/>
  <c r="T49" i="13"/>
  <c r="T47" i="13"/>
  <c r="T48" i="13" s="1"/>
  <c r="U45" i="13" s="1"/>
  <c r="Q128" i="13"/>
  <c r="Q129" i="13"/>
  <c r="R127" i="13"/>
  <c r="R110" i="13"/>
  <c r="T76" i="13"/>
  <c r="T74" i="13"/>
  <c r="T75" i="13" s="1"/>
  <c r="U72" i="13" s="1"/>
  <c r="S127" i="13"/>
  <c r="S110" i="13"/>
  <c r="R124" i="13"/>
  <c r="R125" i="13" s="1"/>
  <c r="R101" i="13"/>
  <c r="R106" i="13"/>
  <c r="V88" i="13"/>
  <c r="V61" i="13"/>
  <c r="V33" i="13"/>
  <c r="V31" i="13"/>
  <c r="V32" i="13" s="1"/>
  <c r="W30" i="13"/>
  <c r="U87" i="13"/>
  <c r="U89" i="13" s="1"/>
  <c r="U94" i="13" s="1"/>
  <c r="O89" i="9"/>
  <c r="O88" i="9"/>
  <c r="O112" i="9"/>
  <c r="O113" i="9"/>
  <c r="Q76" i="9"/>
  <c r="Q78" i="9" s="1"/>
  <c r="Q80" i="9" s="1"/>
  <c r="U32" i="9"/>
  <c r="U30" i="9"/>
  <c r="U31" i="9" s="1"/>
  <c r="V29" i="9"/>
  <c r="T55" i="2"/>
  <c r="T57" i="2" s="1"/>
  <c r="T58" i="2" s="1"/>
  <c r="T98" i="2" s="1"/>
  <c r="U102" i="2"/>
  <c r="U65" i="2"/>
  <c r="U63" i="2"/>
  <c r="U64" i="2" s="1"/>
  <c r="V61" i="2" s="1"/>
  <c r="U99" i="2"/>
  <c r="U54" i="2"/>
  <c r="U52" i="2"/>
  <c r="U53" i="2" s="1"/>
  <c r="V50" i="2" s="1"/>
  <c r="T81" i="2"/>
  <c r="V38" i="2"/>
  <c r="V36" i="2"/>
  <c r="V37" i="2" s="1"/>
  <c r="W35" i="2"/>
  <c r="T66" i="2"/>
  <c r="T68" i="2" s="1"/>
  <c r="T69" i="2" s="1"/>
  <c r="T76" i="2" s="1"/>
  <c r="T78" i="2" s="1"/>
  <c r="R91" i="9"/>
  <c r="R86" i="9"/>
  <c r="R88" i="9" s="1"/>
  <c r="S69" i="9"/>
  <c r="S79" i="9" s="1"/>
  <c r="S80" i="9" s="1"/>
  <c r="S95" i="9" s="1"/>
  <c r="T68" i="9"/>
  <c r="T66" i="9"/>
  <c r="T67" i="9" s="1"/>
  <c r="U64" i="9" s="1"/>
  <c r="T48" i="9"/>
  <c r="T46" i="9"/>
  <c r="T47" i="9" s="1"/>
  <c r="U44" i="9" s="1"/>
  <c r="R112" i="9"/>
  <c r="R113" i="9"/>
  <c r="R89" i="9"/>
  <c r="S49" i="9"/>
  <c r="S59" i="9" s="1"/>
  <c r="S60" i="9" s="1"/>
  <c r="P112" i="9" l="1"/>
  <c r="P113" i="9"/>
  <c r="P88" i="9"/>
  <c r="P89" i="9"/>
  <c r="Q108" i="9"/>
  <c r="Q109" i="9" s="1"/>
  <c r="Q91" i="9"/>
  <c r="T77" i="13"/>
  <c r="S66" i="13"/>
  <c r="S68" i="13" s="1"/>
  <c r="U76" i="13"/>
  <c r="U74" i="13"/>
  <c r="U75" i="13" s="1"/>
  <c r="V72" i="13" s="1"/>
  <c r="W88" i="13"/>
  <c r="W61" i="13"/>
  <c r="U29" i="13"/>
  <c r="W33" i="13"/>
  <c r="W31" i="13"/>
  <c r="W32" i="13" s="1"/>
  <c r="X30" i="13"/>
  <c r="R104" i="13"/>
  <c r="R103" i="13"/>
  <c r="S128" i="13"/>
  <c r="S129" i="13"/>
  <c r="R129" i="13"/>
  <c r="R128" i="13"/>
  <c r="U49" i="13"/>
  <c r="U47" i="13"/>
  <c r="U48" i="13" s="1"/>
  <c r="V45" i="13" s="1"/>
  <c r="T50" i="13"/>
  <c r="Q95" i="9"/>
  <c r="Q111" i="9"/>
  <c r="V32" i="9"/>
  <c r="V30" i="9"/>
  <c r="V31" i="9" s="1"/>
  <c r="T28" i="9"/>
  <c r="W29" i="9"/>
  <c r="Q86" i="9"/>
  <c r="V99" i="2"/>
  <c r="V54" i="2"/>
  <c r="V52" i="2"/>
  <c r="V53" i="2" s="1"/>
  <c r="W50" i="2" s="1"/>
  <c r="V102" i="2"/>
  <c r="V65" i="2"/>
  <c r="V63" i="2"/>
  <c r="V64" i="2" s="1"/>
  <c r="W61" i="2" s="1"/>
  <c r="W38" i="2"/>
  <c r="W36" i="2"/>
  <c r="W37" i="2" s="1"/>
  <c r="X35" i="2"/>
  <c r="U34" i="2"/>
  <c r="T101" i="2"/>
  <c r="T103" i="2" s="1"/>
  <c r="T85" i="2"/>
  <c r="T79" i="2"/>
  <c r="U55" i="2"/>
  <c r="U57" i="2" s="1"/>
  <c r="U58" i="2" s="1"/>
  <c r="U66" i="2"/>
  <c r="U68" i="2" s="1"/>
  <c r="U69" i="2" s="1"/>
  <c r="S111" i="9"/>
  <c r="S113" i="9" s="1"/>
  <c r="T69" i="9"/>
  <c r="T79" i="9" s="1"/>
  <c r="T80" i="9" s="1"/>
  <c r="T49" i="9"/>
  <c r="T59" i="9" s="1"/>
  <c r="T60" i="9" s="1"/>
  <c r="T91" i="9" s="1"/>
  <c r="U48" i="9"/>
  <c r="U46" i="9"/>
  <c r="U47" i="9" s="1"/>
  <c r="V44" i="9" s="1"/>
  <c r="U68" i="9"/>
  <c r="U66" i="9"/>
  <c r="U67" i="9" s="1"/>
  <c r="V64" i="9" s="1"/>
  <c r="S108" i="9"/>
  <c r="S109" i="9" s="1"/>
  <c r="S91" i="9"/>
  <c r="S86" i="9"/>
  <c r="S112" i="9"/>
  <c r="T95" i="9"/>
  <c r="U60" i="13" l="1"/>
  <c r="U62" i="13" s="1"/>
  <c r="U67" i="13" s="1"/>
  <c r="U50" i="13"/>
  <c r="U66" i="13" s="1"/>
  <c r="U68" i="13" s="1"/>
  <c r="U106" i="13" s="1"/>
  <c r="S101" i="13"/>
  <c r="S124" i="13"/>
  <c r="S125" i="13" s="1"/>
  <c r="S106" i="13"/>
  <c r="T93" i="13"/>
  <c r="T95" i="13" s="1"/>
  <c r="V76" i="13"/>
  <c r="V74" i="13"/>
  <c r="V75" i="13" s="1"/>
  <c r="W72" i="13" s="1"/>
  <c r="V49" i="13"/>
  <c r="V47" i="13"/>
  <c r="V48" i="13" s="1"/>
  <c r="W45" i="13" s="1"/>
  <c r="T66" i="13"/>
  <c r="T68" i="13" s="1"/>
  <c r="X88" i="13"/>
  <c r="X61" i="13"/>
  <c r="X33" i="13"/>
  <c r="X31" i="13"/>
  <c r="X32" i="13" s="1"/>
  <c r="Y30" i="13"/>
  <c r="U77" i="13"/>
  <c r="W32" i="9"/>
  <c r="W30" i="9"/>
  <c r="W31" i="9" s="1"/>
  <c r="X29" i="9"/>
  <c r="Q112" i="9"/>
  <c r="Q113" i="9"/>
  <c r="Q89" i="9"/>
  <c r="Q88" i="9"/>
  <c r="W99" i="2"/>
  <c r="W54" i="2"/>
  <c r="W52" i="2"/>
  <c r="W53" i="2" s="1"/>
  <c r="X50" i="2" s="1"/>
  <c r="W102" i="2"/>
  <c r="W65" i="2"/>
  <c r="W66" i="2" s="1"/>
  <c r="W68" i="2" s="1"/>
  <c r="W69" i="2" s="1"/>
  <c r="W63" i="2"/>
  <c r="W64" i="2" s="1"/>
  <c r="X61" i="2" s="1"/>
  <c r="U98" i="2"/>
  <c r="U79" i="2"/>
  <c r="U81" i="2"/>
  <c r="U76" i="2"/>
  <c r="U78" i="2" s="1"/>
  <c r="V66" i="2"/>
  <c r="V68" i="2" s="1"/>
  <c r="V69" i="2" s="1"/>
  <c r="V55" i="2"/>
  <c r="V57" i="2" s="1"/>
  <c r="V58" i="2" s="1"/>
  <c r="U101" i="2"/>
  <c r="U103" i="2" s="1"/>
  <c r="U85" i="2"/>
  <c r="X38" i="2"/>
  <c r="X36" i="2"/>
  <c r="X37" i="2" s="1"/>
  <c r="Y35" i="2"/>
  <c r="T108" i="9"/>
  <c r="T109" i="9" s="1"/>
  <c r="T86" i="9"/>
  <c r="T88" i="9" s="1"/>
  <c r="T111" i="9"/>
  <c r="T113" i="9" s="1"/>
  <c r="U49" i="9"/>
  <c r="U59" i="9" s="1"/>
  <c r="U60" i="9" s="1"/>
  <c r="U91" i="9" s="1"/>
  <c r="V68" i="9"/>
  <c r="V66" i="9"/>
  <c r="V67" i="9" s="1"/>
  <c r="W64" i="9" s="1"/>
  <c r="V48" i="9"/>
  <c r="V46" i="9"/>
  <c r="V47" i="9" s="1"/>
  <c r="W44" i="9" s="1"/>
  <c r="S89" i="9"/>
  <c r="S88" i="9"/>
  <c r="U69" i="9"/>
  <c r="U79" i="9" s="1"/>
  <c r="U80" i="9" s="1"/>
  <c r="T89" i="9"/>
  <c r="V60" i="13" l="1"/>
  <c r="V62" i="13" s="1"/>
  <c r="V67" i="13" s="1"/>
  <c r="W60" i="13"/>
  <c r="W62" i="13" s="1"/>
  <c r="W67" i="13" s="1"/>
  <c r="U124" i="13"/>
  <c r="U125" i="13" s="1"/>
  <c r="U108" i="9"/>
  <c r="U109" i="9" s="1"/>
  <c r="U86" i="9"/>
  <c r="U88" i="9" s="1"/>
  <c r="V50" i="13"/>
  <c r="V77" i="13"/>
  <c r="T110" i="13"/>
  <c r="T127" i="13"/>
  <c r="V87" i="13"/>
  <c r="V89" i="13" s="1"/>
  <c r="V94" i="13" s="1"/>
  <c r="S104" i="13"/>
  <c r="S103" i="13"/>
  <c r="W76" i="13"/>
  <c r="W74" i="13"/>
  <c r="W75" i="13" s="1"/>
  <c r="X72" i="13" s="1"/>
  <c r="U93" i="13"/>
  <c r="U95" i="13" s="1"/>
  <c r="W49" i="13"/>
  <c r="W47" i="13"/>
  <c r="W48" i="13" s="1"/>
  <c r="X45" i="13" s="1"/>
  <c r="Y88" i="13"/>
  <c r="Y61" i="13"/>
  <c r="Y33" i="13"/>
  <c r="Y31" i="13"/>
  <c r="Y32" i="13" s="1"/>
  <c r="Z30" i="13"/>
  <c r="T124" i="13"/>
  <c r="T125" i="13" s="1"/>
  <c r="T101" i="13"/>
  <c r="T106" i="13"/>
  <c r="X32" i="9"/>
  <c r="X30" i="9"/>
  <c r="X31" i="9" s="1"/>
  <c r="Y29" i="9"/>
  <c r="W55" i="2"/>
  <c r="W57" i="2" s="1"/>
  <c r="W58" i="2" s="1"/>
  <c r="X99" i="2"/>
  <c r="X54" i="2"/>
  <c r="X52" i="2"/>
  <c r="X53" i="2" s="1"/>
  <c r="Y50" i="2" s="1"/>
  <c r="X102" i="2"/>
  <c r="X65" i="2"/>
  <c r="X63" i="2"/>
  <c r="X64" i="2" s="1"/>
  <c r="Y61" i="2" s="1"/>
  <c r="Y38" i="2"/>
  <c r="Y36" i="2"/>
  <c r="Y37" i="2" s="1"/>
  <c r="Z35" i="2"/>
  <c r="V98" i="2"/>
  <c r="V81" i="2"/>
  <c r="V79" i="2"/>
  <c r="V76" i="2"/>
  <c r="V78" i="2" s="1"/>
  <c r="V101" i="2"/>
  <c r="V103" i="2" s="1"/>
  <c r="V85" i="2"/>
  <c r="W101" i="2"/>
  <c r="W103" i="2" s="1"/>
  <c r="W85" i="2"/>
  <c r="W98" i="2"/>
  <c r="W79" i="2"/>
  <c r="W81" i="2"/>
  <c r="W76" i="2"/>
  <c r="W78" i="2" s="1"/>
  <c r="V49" i="9"/>
  <c r="V59" i="9" s="1"/>
  <c r="V60" i="9" s="1"/>
  <c r="V108" i="9" s="1"/>
  <c r="V109" i="9" s="1"/>
  <c r="T112" i="9"/>
  <c r="V69" i="9"/>
  <c r="V79" i="9" s="1"/>
  <c r="V80" i="9" s="1"/>
  <c r="W48" i="9"/>
  <c r="W46" i="9"/>
  <c r="W47" i="9" s="1"/>
  <c r="X44" i="9" s="1"/>
  <c r="W68" i="9"/>
  <c r="W66" i="9"/>
  <c r="W67" i="9" s="1"/>
  <c r="X64" i="9" s="1"/>
  <c r="U111" i="9"/>
  <c r="U95" i="9"/>
  <c r="U89" i="9" l="1"/>
  <c r="W87" i="13"/>
  <c r="W89" i="13" s="1"/>
  <c r="W94" i="13" s="1"/>
  <c r="V86" i="9"/>
  <c r="V89" i="9" s="1"/>
  <c r="V91" i="9"/>
  <c r="V93" i="13"/>
  <c r="X87" i="13" s="1"/>
  <c r="X89" i="13" s="1"/>
  <c r="X94" i="13" s="1"/>
  <c r="V66" i="13"/>
  <c r="V68" i="13" s="1"/>
  <c r="W50" i="13"/>
  <c r="T129" i="13"/>
  <c r="T128" i="13"/>
  <c r="X49" i="13"/>
  <c r="X47" i="13"/>
  <c r="X48" i="13" s="1"/>
  <c r="Y45" i="13" s="1"/>
  <c r="X76" i="13"/>
  <c r="X74" i="13"/>
  <c r="X75" i="13" s="1"/>
  <c r="Y72" i="13" s="1"/>
  <c r="T104" i="13"/>
  <c r="T103" i="13"/>
  <c r="Z88" i="13"/>
  <c r="Z61" i="13"/>
  <c r="Z33" i="13"/>
  <c r="Z31" i="13"/>
  <c r="Z32" i="13" s="1"/>
  <c r="AA30" i="13"/>
  <c r="U127" i="13"/>
  <c r="U110" i="13"/>
  <c r="U101" i="13"/>
  <c r="W77" i="13"/>
  <c r="Y32" i="9"/>
  <c r="Y30" i="9"/>
  <c r="Y31" i="9" s="1"/>
  <c r="Z29" i="9"/>
  <c r="Y99" i="2"/>
  <c r="Y54" i="2"/>
  <c r="Y55" i="2" s="1"/>
  <c r="Y57" i="2" s="1"/>
  <c r="Y58" i="2" s="1"/>
  <c r="Y52" i="2"/>
  <c r="Y53" i="2" s="1"/>
  <c r="Z50" i="2" s="1"/>
  <c r="X66" i="2"/>
  <c r="X68" i="2" s="1"/>
  <c r="X69" i="2" s="1"/>
  <c r="X55" i="2"/>
  <c r="X57" i="2" s="1"/>
  <c r="X58" i="2" s="1"/>
  <c r="Z38" i="2"/>
  <c r="Z36" i="2"/>
  <c r="Z37" i="2" s="1"/>
  <c r="AA35" i="2"/>
  <c r="Y102" i="2"/>
  <c r="Y65" i="2"/>
  <c r="Y63" i="2"/>
  <c r="Y64" i="2" s="1"/>
  <c r="Z61" i="2" s="1"/>
  <c r="V95" i="9"/>
  <c r="V111" i="9"/>
  <c r="V112" i="9" s="1"/>
  <c r="W49" i="9"/>
  <c r="W59" i="9" s="1"/>
  <c r="W60" i="9" s="1"/>
  <c r="W108" i="9" s="1"/>
  <c r="W109" i="9" s="1"/>
  <c r="W69" i="9"/>
  <c r="W79" i="9" s="1"/>
  <c r="W80" i="9" s="1"/>
  <c r="W111" i="9" s="1"/>
  <c r="X68" i="9"/>
  <c r="X66" i="9"/>
  <c r="X67" i="9" s="1"/>
  <c r="Y64" i="9" s="1"/>
  <c r="U113" i="9"/>
  <c r="U112" i="9"/>
  <c r="V88" i="9"/>
  <c r="X48" i="9"/>
  <c r="X46" i="9"/>
  <c r="X47" i="9" s="1"/>
  <c r="Y44" i="9" s="1"/>
  <c r="V95" i="13" l="1"/>
  <c r="V110" i="13" s="1"/>
  <c r="X60" i="13"/>
  <c r="X62" i="13" s="1"/>
  <c r="X67" i="13" s="1"/>
  <c r="V101" i="13"/>
  <c r="V113" i="9"/>
  <c r="W95" i="9"/>
  <c r="W91" i="9"/>
  <c r="V127" i="13"/>
  <c r="V106" i="13"/>
  <c r="V124" i="13"/>
  <c r="V125" i="13" s="1"/>
  <c r="W66" i="13"/>
  <c r="W68" i="13" s="1"/>
  <c r="Y76" i="13"/>
  <c r="Y74" i="13"/>
  <c r="Y75" i="13" s="1"/>
  <c r="Z72" i="13" s="1"/>
  <c r="W93" i="13"/>
  <c r="W95" i="13" s="1"/>
  <c r="U104" i="13"/>
  <c r="U103" i="13"/>
  <c r="U128" i="13"/>
  <c r="U129" i="13"/>
  <c r="AA88" i="13"/>
  <c r="AA61" i="13"/>
  <c r="AA33" i="13"/>
  <c r="AA31" i="13"/>
  <c r="AA32" i="13" s="1"/>
  <c r="AB30" i="13"/>
  <c r="X77" i="13"/>
  <c r="Y49" i="13"/>
  <c r="Y47" i="13"/>
  <c r="Y48" i="13" s="1"/>
  <c r="Z45" i="13" s="1"/>
  <c r="X50" i="13"/>
  <c r="Z32" i="9"/>
  <c r="Z30" i="9"/>
  <c r="Z31" i="9" s="1"/>
  <c r="AA29" i="9"/>
  <c r="Z102" i="2"/>
  <c r="Z65" i="2"/>
  <c r="Z63" i="2"/>
  <c r="Z64" i="2" s="1"/>
  <c r="AA61" i="2" s="1"/>
  <c r="Z99" i="2"/>
  <c r="Z54" i="2"/>
  <c r="Z52" i="2"/>
  <c r="Z53" i="2" s="1"/>
  <c r="AA50" i="2" s="1"/>
  <c r="AA38" i="2"/>
  <c r="AA36" i="2"/>
  <c r="AA37" i="2" s="1"/>
  <c r="AB35" i="2"/>
  <c r="X101" i="2"/>
  <c r="X103" i="2" s="1"/>
  <c r="X85" i="2"/>
  <c r="Y66" i="2"/>
  <c r="Y68" i="2" s="1"/>
  <c r="Y69" i="2" s="1"/>
  <c r="X98" i="2"/>
  <c r="X81" i="2"/>
  <c r="X79" i="2"/>
  <c r="X76" i="2"/>
  <c r="X78" i="2" s="1"/>
  <c r="Y98" i="2"/>
  <c r="Y79" i="2"/>
  <c r="Y81" i="2"/>
  <c r="Y76" i="2"/>
  <c r="Y78" i="2" s="1"/>
  <c r="X69" i="9"/>
  <c r="X79" i="9" s="1"/>
  <c r="X80" i="9" s="1"/>
  <c r="X95" i="9" s="1"/>
  <c r="W86" i="9"/>
  <c r="W88" i="9" s="1"/>
  <c r="Y48" i="9"/>
  <c r="Y46" i="9"/>
  <c r="Y47" i="9" s="1"/>
  <c r="Z44" i="9" s="1"/>
  <c r="Y68" i="9"/>
  <c r="Y66" i="9"/>
  <c r="Y67" i="9" s="1"/>
  <c r="Z64" i="9" s="1"/>
  <c r="X49" i="9"/>
  <c r="X59" i="9" s="1"/>
  <c r="X60" i="9" s="1"/>
  <c r="W89" i="9"/>
  <c r="W113" i="9"/>
  <c r="W112" i="9"/>
  <c r="X111" i="9"/>
  <c r="V103" i="13" l="1"/>
  <c r="V104" i="13"/>
  <c r="V128" i="13"/>
  <c r="V129" i="13"/>
  <c r="Y60" i="13"/>
  <c r="Y62" i="13" s="1"/>
  <c r="Y67" i="13" s="1"/>
  <c r="W124" i="13"/>
  <c r="W125" i="13" s="1"/>
  <c r="W106" i="13"/>
  <c r="Z76" i="13"/>
  <c r="Z74" i="13"/>
  <c r="Z75" i="13" s="1"/>
  <c r="AA72" i="13" s="1"/>
  <c r="Z49" i="13"/>
  <c r="Z47" i="13"/>
  <c r="Z48" i="13" s="1"/>
  <c r="AA45" i="13" s="1"/>
  <c r="AB88" i="13"/>
  <c r="AB61" i="13"/>
  <c r="AB33" i="13"/>
  <c r="AB31" i="13"/>
  <c r="AB32" i="13" s="1"/>
  <c r="AC30" i="13"/>
  <c r="Z29" i="13"/>
  <c r="W127" i="13"/>
  <c r="W110" i="13"/>
  <c r="W101" i="13"/>
  <c r="X66" i="13"/>
  <c r="X68" i="13" s="1"/>
  <c r="Y50" i="13"/>
  <c r="X93" i="13"/>
  <c r="X95" i="13" s="1"/>
  <c r="Y87" i="13"/>
  <c r="Y89" i="13" s="1"/>
  <c r="Y94" i="13" s="1"/>
  <c r="Y77" i="13"/>
  <c r="AA32" i="9"/>
  <c r="AA30" i="9"/>
  <c r="AA31" i="9" s="1"/>
  <c r="AB29" i="9"/>
  <c r="Y28" i="9"/>
  <c r="AA102" i="2"/>
  <c r="AA65" i="2"/>
  <c r="AA63" i="2"/>
  <c r="AA64" i="2" s="1"/>
  <c r="AB61" i="2" s="1"/>
  <c r="AA99" i="2"/>
  <c r="AA54" i="2"/>
  <c r="AA55" i="2" s="1"/>
  <c r="AA57" i="2" s="1"/>
  <c r="AA58" i="2" s="1"/>
  <c r="AA52" i="2"/>
  <c r="AA53" i="2" s="1"/>
  <c r="AB50" i="2" s="1"/>
  <c r="Y101" i="2"/>
  <c r="Y103" i="2" s="1"/>
  <c r="Y85" i="2"/>
  <c r="Z55" i="2"/>
  <c r="Z57" i="2" s="1"/>
  <c r="Z58" i="2" s="1"/>
  <c r="Z66" i="2"/>
  <c r="Z68" i="2" s="1"/>
  <c r="Z69" i="2" s="1"/>
  <c r="Z34" i="2"/>
  <c r="AB38" i="2"/>
  <c r="AB36" i="2"/>
  <c r="AB37" i="2" s="1"/>
  <c r="AC35" i="2"/>
  <c r="Y69" i="9"/>
  <c r="Y79" i="9" s="1"/>
  <c r="Y80" i="9" s="1"/>
  <c r="Y111" i="9" s="1"/>
  <c r="Y49" i="9"/>
  <c r="Y59" i="9" s="1"/>
  <c r="Y60" i="9" s="1"/>
  <c r="Y108" i="9" s="1"/>
  <c r="Y109" i="9" s="1"/>
  <c r="Z68" i="9"/>
  <c r="Z66" i="9"/>
  <c r="Z67" i="9" s="1"/>
  <c r="AA64" i="9" s="1"/>
  <c r="X108" i="9"/>
  <c r="X109" i="9" s="1"/>
  <c r="X91" i="9"/>
  <c r="X86" i="9"/>
  <c r="Y95" i="9"/>
  <c r="X112" i="9"/>
  <c r="X113" i="9"/>
  <c r="Z48" i="9"/>
  <c r="Z46" i="9"/>
  <c r="Z47" i="9" s="1"/>
  <c r="AA44" i="9" s="1"/>
  <c r="Y91" i="9" l="1"/>
  <c r="Z87" i="13"/>
  <c r="Z89" i="13" s="1"/>
  <c r="Z94" i="13" s="1"/>
  <c r="Z50" i="13"/>
  <c r="Z77" i="13"/>
  <c r="AA76" i="13"/>
  <c r="AA74" i="13"/>
  <c r="AA75" i="13" s="1"/>
  <c r="AB72" i="13" s="1"/>
  <c r="Y93" i="13"/>
  <c r="Y95" i="13" s="1"/>
  <c r="Y66" i="13"/>
  <c r="Y68" i="13" s="1"/>
  <c r="AA49" i="13"/>
  <c r="AA47" i="13"/>
  <c r="AA48" i="13" s="1"/>
  <c r="AB45" i="13" s="1"/>
  <c r="X124" i="13"/>
  <c r="X125" i="13" s="1"/>
  <c r="X101" i="13"/>
  <c r="X106" i="13"/>
  <c r="X127" i="13"/>
  <c r="X110" i="13"/>
  <c r="Z60" i="13"/>
  <c r="Z62" i="13" s="1"/>
  <c r="Z67" i="13" s="1"/>
  <c r="W104" i="13"/>
  <c r="W103" i="13"/>
  <c r="W128" i="13"/>
  <c r="W129" i="13"/>
  <c r="AC88" i="13"/>
  <c r="AC61" i="13"/>
  <c r="AC33" i="13"/>
  <c r="AC31" i="13"/>
  <c r="AC32" i="13" s="1"/>
  <c r="AD30" i="13"/>
  <c r="AB32" i="9"/>
  <c r="AB30" i="9"/>
  <c r="AB31" i="9" s="1"/>
  <c r="AC29" i="9"/>
  <c r="AA66" i="2"/>
  <c r="AA68" i="2" s="1"/>
  <c r="AA69" i="2" s="1"/>
  <c r="AB102" i="2"/>
  <c r="AB65" i="2"/>
  <c r="AB63" i="2"/>
  <c r="AB64" i="2" s="1"/>
  <c r="AC61" i="2" s="1"/>
  <c r="AB99" i="2"/>
  <c r="AB54" i="2"/>
  <c r="AB52" i="2"/>
  <c r="AB53" i="2" s="1"/>
  <c r="AC50" i="2" s="1"/>
  <c r="Z98" i="2"/>
  <c r="Z81" i="2"/>
  <c r="Z79" i="2"/>
  <c r="Z76" i="2"/>
  <c r="Z78" i="2" s="1"/>
  <c r="AC38" i="2"/>
  <c r="AC36" i="2"/>
  <c r="AC37" i="2" s="1"/>
  <c r="AD35" i="2"/>
  <c r="Z101" i="2"/>
  <c r="Z103" i="2" s="1"/>
  <c r="Z85" i="2"/>
  <c r="AA98" i="2"/>
  <c r="AA79" i="2"/>
  <c r="AA81" i="2"/>
  <c r="AA76" i="2"/>
  <c r="AA78" i="2" s="1"/>
  <c r="AA101" i="2"/>
  <c r="AA103" i="2" s="1"/>
  <c r="AA85" i="2"/>
  <c r="Y86" i="9"/>
  <c r="Y89" i="9" s="1"/>
  <c r="Z69" i="9"/>
  <c r="Z79" i="9" s="1"/>
  <c r="Z80" i="9" s="1"/>
  <c r="Z95" i="9" s="1"/>
  <c r="Z49" i="9"/>
  <c r="Z59" i="9" s="1"/>
  <c r="Z60" i="9" s="1"/>
  <c r="Z108" i="9" s="1"/>
  <c r="Z109" i="9" s="1"/>
  <c r="AA48" i="9"/>
  <c r="AA46" i="9"/>
  <c r="AA47" i="9" s="1"/>
  <c r="AB44" i="9" s="1"/>
  <c r="Y113" i="9"/>
  <c r="Y112" i="9"/>
  <c r="AA68" i="9"/>
  <c r="AA66" i="9"/>
  <c r="AA67" i="9" s="1"/>
  <c r="AB64" i="9" s="1"/>
  <c r="X89" i="9"/>
  <c r="X88" i="9"/>
  <c r="Z111" i="9"/>
  <c r="AA60" i="13" l="1"/>
  <c r="AA62" i="13" s="1"/>
  <c r="AA67" i="13" s="1"/>
  <c r="AA87" i="13"/>
  <c r="AA89" i="13" s="1"/>
  <c r="AA94" i="13" s="1"/>
  <c r="Y88" i="9"/>
  <c r="Z86" i="9"/>
  <c r="Z89" i="9" s="1"/>
  <c r="AA50" i="13"/>
  <c r="Z66" i="13"/>
  <c r="Z68" i="13" s="1"/>
  <c r="Z93" i="13"/>
  <c r="Z95" i="13" s="1"/>
  <c r="Z110" i="13" s="1"/>
  <c r="AB49" i="13"/>
  <c r="AB47" i="13"/>
  <c r="AB48" i="13" s="1"/>
  <c r="AC45" i="13" s="1"/>
  <c r="AB76" i="13"/>
  <c r="AB74" i="13"/>
  <c r="AB75" i="13" s="1"/>
  <c r="AC72" i="13" s="1"/>
  <c r="AD88" i="13"/>
  <c r="AD61" i="13"/>
  <c r="AD33" i="13"/>
  <c r="AD31" i="13"/>
  <c r="AD32" i="13" s="1"/>
  <c r="AE30" i="13"/>
  <c r="X129" i="13"/>
  <c r="X128" i="13"/>
  <c r="X104" i="13"/>
  <c r="X103" i="13"/>
  <c r="Z127" i="13"/>
  <c r="Y124" i="13"/>
  <c r="Y125" i="13" s="1"/>
  <c r="Y101" i="13"/>
  <c r="Y106" i="13"/>
  <c r="Y127" i="13"/>
  <c r="Y110" i="13"/>
  <c r="AA77" i="13"/>
  <c r="AC32" i="9"/>
  <c r="AC30" i="9"/>
  <c r="AC31" i="9" s="1"/>
  <c r="AD29" i="9"/>
  <c r="AC99" i="2"/>
  <c r="AC54" i="2"/>
  <c r="AC52" i="2"/>
  <c r="AC53" i="2" s="1"/>
  <c r="AD50" i="2" s="1"/>
  <c r="AB55" i="2"/>
  <c r="AB57" i="2" s="1"/>
  <c r="AB58" i="2" s="1"/>
  <c r="AB66" i="2"/>
  <c r="AB68" i="2" s="1"/>
  <c r="AB69" i="2" s="1"/>
  <c r="AD38" i="2"/>
  <c r="AD36" i="2"/>
  <c r="AD37" i="2" s="1"/>
  <c r="AE35" i="2"/>
  <c r="AC102" i="2"/>
  <c r="AC65" i="2"/>
  <c r="AC63" i="2"/>
  <c r="AC64" i="2" s="1"/>
  <c r="AD61" i="2" s="1"/>
  <c r="Z91" i="9"/>
  <c r="AA49" i="9"/>
  <c r="AA59" i="9" s="1"/>
  <c r="AA60" i="9" s="1"/>
  <c r="AA91" i="9" s="1"/>
  <c r="AA69" i="9"/>
  <c r="AA79" i="9" s="1"/>
  <c r="AA80" i="9" s="1"/>
  <c r="AA111" i="9" s="1"/>
  <c r="AB68" i="9"/>
  <c r="AB66" i="9"/>
  <c r="AB67" i="9" s="1"/>
  <c r="AC64" i="9" s="1"/>
  <c r="AB48" i="9"/>
  <c r="AB46" i="9"/>
  <c r="AB47" i="9" s="1"/>
  <c r="AC44" i="9" s="1"/>
  <c r="Z112" i="9"/>
  <c r="Z113" i="9"/>
  <c r="Z88" i="9"/>
  <c r="Z101" i="13" l="1"/>
  <c r="Z104" i="13" s="1"/>
  <c r="AA108" i="9"/>
  <c r="AA109" i="9" s="1"/>
  <c r="AB87" i="13"/>
  <c r="AB89" i="13" s="1"/>
  <c r="AB94" i="13" s="1"/>
  <c r="AB60" i="13"/>
  <c r="AB62" i="13" s="1"/>
  <c r="AB67" i="13" s="1"/>
  <c r="AB77" i="13"/>
  <c r="AB93" i="13" s="1"/>
  <c r="AB95" i="13" s="1"/>
  <c r="AB110" i="13" s="1"/>
  <c r="Z106" i="13"/>
  <c r="Z124" i="13"/>
  <c r="Z125" i="13" s="1"/>
  <c r="AA66" i="13"/>
  <c r="AA68" i="13" s="1"/>
  <c r="AC76" i="13"/>
  <c r="AC74" i="13"/>
  <c r="AC75" i="13" s="1"/>
  <c r="AD72" i="13" s="1"/>
  <c r="AA93" i="13"/>
  <c r="AA95" i="13" s="1"/>
  <c r="Y128" i="13"/>
  <c r="Y129" i="13"/>
  <c r="Y104" i="13"/>
  <c r="Y103" i="13"/>
  <c r="Z103" i="13"/>
  <c r="Z129" i="13"/>
  <c r="Z128" i="13"/>
  <c r="AE88" i="13"/>
  <c r="AE61" i="13"/>
  <c r="AE33" i="13"/>
  <c r="AE31" i="13"/>
  <c r="AE32" i="13" s="1"/>
  <c r="AF30" i="13"/>
  <c r="AB127" i="13"/>
  <c r="AC49" i="13"/>
  <c r="AC47" i="13"/>
  <c r="AC48" i="13" s="1"/>
  <c r="AD45" i="13" s="1"/>
  <c r="AB50" i="13"/>
  <c r="AD32" i="9"/>
  <c r="AD30" i="9"/>
  <c r="AD31" i="9" s="1"/>
  <c r="AE29" i="9"/>
  <c r="AC55" i="2"/>
  <c r="AC57" i="2" s="1"/>
  <c r="AC58" i="2" s="1"/>
  <c r="AC98" i="2" s="1"/>
  <c r="AD102" i="2"/>
  <c r="AD65" i="2"/>
  <c r="AD63" i="2"/>
  <c r="AD64" i="2" s="1"/>
  <c r="AE61" i="2" s="1"/>
  <c r="AD99" i="2"/>
  <c r="AD54" i="2"/>
  <c r="AD52" i="2"/>
  <c r="AD53" i="2" s="1"/>
  <c r="AE50" i="2" s="1"/>
  <c r="AE38" i="2"/>
  <c r="AE36" i="2"/>
  <c r="AE37" i="2" s="1"/>
  <c r="AF35" i="2"/>
  <c r="AB98" i="2"/>
  <c r="AB81" i="2"/>
  <c r="AB79" i="2"/>
  <c r="AB76" i="2"/>
  <c r="AB78" i="2" s="1"/>
  <c r="AC66" i="2"/>
  <c r="AC68" i="2" s="1"/>
  <c r="AC69" i="2" s="1"/>
  <c r="AB101" i="2"/>
  <c r="AB103" i="2" s="1"/>
  <c r="AB85" i="2"/>
  <c r="AC79" i="2"/>
  <c r="AC76" i="2"/>
  <c r="AC78" i="2" s="1"/>
  <c r="AA95" i="9"/>
  <c r="AA86" i="9"/>
  <c r="AA89" i="9" s="1"/>
  <c r="AC48" i="9"/>
  <c r="AC46" i="9"/>
  <c r="AC47" i="9" s="1"/>
  <c r="AD44" i="9" s="1"/>
  <c r="AC68" i="9"/>
  <c r="AC66" i="9"/>
  <c r="AC67" i="9" s="1"/>
  <c r="AD64" i="9" s="1"/>
  <c r="AA113" i="9"/>
  <c r="AA112" i="9"/>
  <c r="AB49" i="9"/>
  <c r="AB59" i="9" s="1"/>
  <c r="AB60" i="9" s="1"/>
  <c r="AB69" i="9"/>
  <c r="AB79" i="9" s="1"/>
  <c r="AB80" i="9" s="1"/>
  <c r="AA88" i="9" l="1"/>
  <c r="AC87" i="13"/>
  <c r="AC89" i="13" s="1"/>
  <c r="AC94" i="13" s="1"/>
  <c r="AC60" i="13"/>
  <c r="AC62" i="13" s="1"/>
  <c r="AC67" i="13" s="1"/>
  <c r="AD87" i="13"/>
  <c r="AD89" i="13" s="1"/>
  <c r="AD94" i="13" s="1"/>
  <c r="AC50" i="13"/>
  <c r="AC66" i="13" s="1"/>
  <c r="AC68" i="13" s="1"/>
  <c r="AC106" i="13" s="1"/>
  <c r="AA124" i="13"/>
  <c r="AA125" i="13" s="1"/>
  <c r="AA106" i="13"/>
  <c r="AD49" i="13"/>
  <c r="AD47" i="13"/>
  <c r="AD48" i="13" s="1"/>
  <c r="AE45" i="13" s="1"/>
  <c r="AD76" i="13"/>
  <c r="AD74" i="13"/>
  <c r="AD75" i="13" s="1"/>
  <c r="AE72" i="13" s="1"/>
  <c r="AB129" i="13"/>
  <c r="AB128" i="13"/>
  <c r="AA127" i="13"/>
  <c r="AA110" i="13"/>
  <c r="AA101" i="13"/>
  <c r="AB66" i="13"/>
  <c r="AB68" i="13" s="1"/>
  <c r="AF88" i="13"/>
  <c r="AF61" i="13"/>
  <c r="AF33" i="13"/>
  <c r="AF31" i="13"/>
  <c r="AF32" i="13" s="1"/>
  <c r="AG30" i="13"/>
  <c r="AC77" i="13"/>
  <c r="AE32" i="9"/>
  <c r="AE30" i="9"/>
  <c r="AE31" i="9" s="1"/>
  <c r="AF29" i="9"/>
  <c r="AC81" i="2"/>
  <c r="AE102" i="2"/>
  <c r="AE65" i="2"/>
  <c r="AE66" i="2" s="1"/>
  <c r="AE68" i="2" s="1"/>
  <c r="AE69" i="2" s="1"/>
  <c r="AE63" i="2"/>
  <c r="AE64" i="2" s="1"/>
  <c r="AF61" i="2" s="1"/>
  <c r="AE99" i="2"/>
  <c r="AE54" i="2"/>
  <c r="AE52" i="2"/>
  <c r="AE53" i="2" s="1"/>
  <c r="AF50" i="2" s="1"/>
  <c r="AF38" i="2"/>
  <c r="AF36" i="2"/>
  <c r="AF37" i="2" s="1"/>
  <c r="AG35" i="2"/>
  <c r="AC101" i="2"/>
  <c r="AC103" i="2" s="1"/>
  <c r="AC85" i="2"/>
  <c r="AD55" i="2"/>
  <c r="AD57" i="2" s="1"/>
  <c r="AD58" i="2" s="1"/>
  <c r="AD66" i="2"/>
  <c r="AD68" i="2" s="1"/>
  <c r="AD69" i="2" s="1"/>
  <c r="AD68" i="9"/>
  <c r="AD66" i="9"/>
  <c r="AD67" i="9" s="1"/>
  <c r="AE64" i="9" s="1"/>
  <c r="AD48" i="9"/>
  <c r="AD46" i="9"/>
  <c r="AD47" i="9" s="1"/>
  <c r="AE44" i="9" s="1"/>
  <c r="AB111" i="9"/>
  <c r="AB95" i="9"/>
  <c r="AB108" i="9"/>
  <c r="AB109" i="9" s="1"/>
  <c r="AB91" i="9"/>
  <c r="AB86" i="9"/>
  <c r="AC69" i="9"/>
  <c r="AC79" i="9" s="1"/>
  <c r="AC80" i="9" s="1"/>
  <c r="AC49" i="9"/>
  <c r="AC59" i="9" s="1"/>
  <c r="AC60" i="9" s="1"/>
  <c r="AE60" i="13" l="1"/>
  <c r="AE62" i="13" s="1"/>
  <c r="AE67" i="13" s="1"/>
  <c r="AC124" i="13"/>
  <c r="AC125" i="13" s="1"/>
  <c r="AD60" i="13"/>
  <c r="AD62" i="13" s="1"/>
  <c r="AD67" i="13" s="1"/>
  <c r="AD77" i="13"/>
  <c r="AE76" i="13"/>
  <c r="AE74" i="13"/>
  <c r="AE75" i="13" s="1"/>
  <c r="AF72" i="13" s="1"/>
  <c r="AB124" i="13"/>
  <c r="AB125" i="13" s="1"/>
  <c r="AB101" i="13"/>
  <c r="AB106" i="13"/>
  <c r="AC93" i="13"/>
  <c r="AC95" i="13" s="1"/>
  <c r="AG88" i="13"/>
  <c r="AG61" i="13"/>
  <c r="AE29" i="13"/>
  <c r="AG33" i="13"/>
  <c r="AG31" i="13"/>
  <c r="AG32" i="13" s="1"/>
  <c r="AH30" i="13"/>
  <c r="AA104" i="13"/>
  <c r="AA103" i="13"/>
  <c r="AA128" i="13"/>
  <c r="AA129" i="13"/>
  <c r="AE49" i="13"/>
  <c r="AE47" i="13"/>
  <c r="AE48" i="13" s="1"/>
  <c r="AF45" i="13" s="1"/>
  <c r="AD50" i="13"/>
  <c r="AF32" i="9"/>
  <c r="AF30" i="9"/>
  <c r="AF31" i="9" s="1"/>
  <c r="AD28" i="9"/>
  <c r="AG29" i="9"/>
  <c r="AE55" i="2"/>
  <c r="AE57" i="2" s="1"/>
  <c r="AE58" i="2" s="1"/>
  <c r="AE79" i="2" s="1"/>
  <c r="AF102" i="2"/>
  <c r="AF65" i="2"/>
  <c r="AF63" i="2"/>
  <c r="AF64" i="2" s="1"/>
  <c r="AG61" i="2" s="1"/>
  <c r="AF99" i="2"/>
  <c r="AF54" i="2"/>
  <c r="AF52" i="2"/>
  <c r="AF53" i="2" s="1"/>
  <c r="AG50" i="2" s="1"/>
  <c r="AG38" i="2"/>
  <c r="AG36" i="2"/>
  <c r="AG37" i="2" s="1"/>
  <c r="AH35" i="2"/>
  <c r="AE34" i="2"/>
  <c r="AE98" i="2"/>
  <c r="AE81" i="2"/>
  <c r="AD98" i="2"/>
  <c r="AD81" i="2"/>
  <c r="AD79" i="2"/>
  <c r="AD76" i="2"/>
  <c r="AD78" i="2" s="1"/>
  <c r="AD101" i="2"/>
  <c r="AD103" i="2" s="1"/>
  <c r="AD85" i="2"/>
  <c r="AE101" i="2"/>
  <c r="AE103" i="2" s="1"/>
  <c r="AE85" i="2"/>
  <c r="AE48" i="9"/>
  <c r="AE46" i="9"/>
  <c r="AE47" i="9" s="1"/>
  <c r="AF44" i="9" s="1"/>
  <c r="AE68" i="9"/>
  <c r="AE66" i="9"/>
  <c r="AE67" i="9" s="1"/>
  <c r="AF64" i="9" s="1"/>
  <c r="AC111" i="9"/>
  <c r="AC95" i="9"/>
  <c r="AC108" i="9"/>
  <c r="AC109" i="9" s="1"/>
  <c r="AC91" i="9"/>
  <c r="AC86" i="9"/>
  <c r="AB89" i="9"/>
  <c r="AB88" i="9"/>
  <c r="AB112" i="9"/>
  <c r="AB113" i="9"/>
  <c r="AD49" i="9"/>
  <c r="AD59" i="9" s="1"/>
  <c r="AD60" i="9" s="1"/>
  <c r="AD69" i="9"/>
  <c r="AD79" i="9" s="1"/>
  <c r="AD80" i="9" s="1"/>
  <c r="AE87" i="13" l="1"/>
  <c r="AE89" i="13" s="1"/>
  <c r="AE94" i="13" s="1"/>
  <c r="AD93" i="13"/>
  <c r="AD95" i="13" s="1"/>
  <c r="AF49" i="13"/>
  <c r="AF47" i="13"/>
  <c r="AF48" i="13" s="1"/>
  <c r="AG45" i="13" s="1"/>
  <c r="AF76" i="13"/>
  <c r="AF74" i="13"/>
  <c r="AF75" i="13" s="1"/>
  <c r="AG72" i="13" s="1"/>
  <c r="AC127" i="13"/>
  <c r="AC110" i="13"/>
  <c r="AC101" i="13"/>
  <c r="AB104" i="13"/>
  <c r="AB103" i="13"/>
  <c r="AD66" i="13"/>
  <c r="AD68" i="13" s="1"/>
  <c r="AE50" i="13"/>
  <c r="AH88" i="13"/>
  <c r="AH61" i="13"/>
  <c r="AH33" i="13"/>
  <c r="AH31" i="13"/>
  <c r="AH32" i="13" s="1"/>
  <c r="AI30" i="13"/>
  <c r="AE77" i="13"/>
  <c r="AG32" i="9"/>
  <c r="AG30" i="9"/>
  <c r="AG31" i="9" s="1"/>
  <c r="AH29" i="9"/>
  <c r="AE76" i="2"/>
  <c r="AE78" i="2" s="1"/>
  <c r="AG99" i="2"/>
  <c r="AG54" i="2"/>
  <c r="AG55" i="2" s="1"/>
  <c r="AG57" i="2" s="1"/>
  <c r="AG58" i="2" s="1"/>
  <c r="AG52" i="2"/>
  <c r="AG53" i="2" s="1"/>
  <c r="AH50" i="2" s="1"/>
  <c r="AF55" i="2"/>
  <c r="AF57" i="2" s="1"/>
  <c r="AF58" i="2" s="1"/>
  <c r="AF66" i="2"/>
  <c r="AF68" i="2" s="1"/>
  <c r="AF69" i="2" s="1"/>
  <c r="AH38" i="2"/>
  <c r="AH36" i="2"/>
  <c r="AH37" i="2" s="1"/>
  <c r="AI35" i="2"/>
  <c r="AG102" i="2"/>
  <c r="AG65" i="2"/>
  <c r="AG63" i="2"/>
  <c r="AG64" i="2" s="1"/>
  <c r="AH61" i="2" s="1"/>
  <c r="AE69" i="9"/>
  <c r="AE79" i="9" s="1"/>
  <c r="AE80" i="9" s="1"/>
  <c r="AE95" i="9" s="1"/>
  <c r="AE49" i="9"/>
  <c r="AE59" i="9" s="1"/>
  <c r="AE60" i="9" s="1"/>
  <c r="AE91" i="9" s="1"/>
  <c r="AF68" i="9"/>
  <c r="AF66" i="9"/>
  <c r="AF67" i="9" s="1"/>
  <c r="AG64" i="9" s="1"/>
  <c r="AD111" i="9"/>
  <c r="AD95" i="9"/>
  <c r="AE111" i="9"/>
  <c r="AF48" i="9"/>
  <c r="AF46" i="9"/>
  <c r="AF47" i="9" s="1"/>
  <c r="AG44" i="9" s="1"/>
  <c r="AD108" i="9"/>
  <c r="AD109" i="9" s="1"/>
  <c r="AD86" i="9"/>
  <c r="AD91" i="9"/>
  <c r="AC88" i="9"/>
  <c r="AC89" i="9"/>
  <c r="AC113" i="9"/>
  <c r="AC112" i="9"/>
  <c r="AF60" i="13" l="1"/>
  <c r="AF62" i="13" s="1"/>
  <c r="AF67" i="13" s="1"/>
  <c r="AF87" i="13"/>
  <c r="AF89" i="13" s="1"/>
  <c r="AF94" i="13" s="1"/>
  <c r="AD127" i="13"/>
  <c r="AD110" i="13"/>
  <c r="AG76" i="13"/>
  <c r="AG74" i="13"/>
  <c r="AG75" i="13" s="1"/>
  <c r="AH72" i="13" s="1"/>
  <c r="AE93" i="13"/>
  <c r="AE95" i="13" s="1"/>
  <c r="AE66" i="13"/>
  <c r="AE68" i="13" s="1"/>
  <c r="AD124" i="13"/>
  <c r="AD125" i="13" s="1"/>
  <c r="AD101" i="13"/>
  <c r="AD106" i="13"/>
  <c r="AI88" i="13"/>
  <c r="AI61" i="13"/>
  <c r="AI33" i="13"/>
  <c r="AI31" i="13"/>
  <c r="AI32" i="13" s="1"/>
  <c r="AJ30" i="13"/>
  <c r="AC104" i="13"/>
  <c r="AC103" i="13"/>
  <c r="AC128" i="13"/>
  <c r="AC129" i="13"/>
  <c r="AF77" i="13"/>
  <c r="AG49" i="13"/>
  <c r="AG47" i="13"/>
  <c r="AG48" i="13" s="1"/>
  <c r="AH45" i="13" s="1"/>
  <c r="AF50" i="13"/>
  <c r="AE86" i="9"/>
  <c r="AE89" i="9" s="1"/>
  <c r="AH32" i="9"/>
  <c r="AH30" i="9"/>
  <c r="AH31" i="9" s="1"/>
  <c r="AI29" i="9"/>
  <c r="AH102" i="2"/>
  <c r="AH65" i="2"/>
  <c r="AH63" i="2"/>
  <c r="AH64" i="2" s="1"/>
  <c r="AI61" i="2" s="1"/>
  <c r="AH99" i="2"/>
  <c r="AH54" i="2"/>
  <c r="AH52" i="2"/>
  <c r="AH53" i="2" s="1"/>
  <c r="AI50" i="2" s="1"/>
  <c r="AI38" i="2"/>
  <c r="AI36" i="2"/>
  <c r="AI37" i="2" s="1"/>
  <c r="AJ35" i="2"/>
  <c r="AF98" i="2"/>
  <c r="AF81" i="2"/>
  <c r="AF79" i="2"/>
  <c r="AF76" i="2"/>
  <c r="AF78" i="2" s="1"/>
  <c r="AG66" i="2"/>
  <c r="AG68" i="2" s="1"/>
  <c r="AG69" i="2" s="1"/>
  <c r="AF101" i="2"/>
  <c r="AF103" i="2" s="1"/>
  <c r="AF85" i="2"/>
  <c r="AG98" i="2"/>
  <c r="AG79" i="2"/>
  <c r="AG81" i="2"/>
  <c r="AG76" i="2"/>
  <c r="AG78" i="2" s="1"/>
  <c r="AE108" i="9"/>
  <c r="AE109" i="9" s="1"/>
  <c r="AG48" i="9"/>
  <c r="AG46" i="9"/>
  <c r="AG47" i="9" s="1"/>
  <c r="AH44" i="9" s="1"/>
  <c r="AG68" i="9"/>
  <c r="AG66" i="9"/>
  <c r="AG67" i="9" s="1"/>
  <c r="AH64" i="9" s="1"/>
  <c r="AD89" i="9"/>
  <c r="AD88" i="9"/>
  <c r="AE113" i="9"/>
  <c r="AE112" i="9"/>
  <c r="AD112" i="9"/>
  <c r="AD113" i="9"/>
  <c r="AF49" i="9"/>
  <c r="AF59" i="9" s="1"/>
  <c r="AF60" i="9" s="1"/>
  <c r="AF69" i="9"/>
  <c r="AF79" i="9" s="1"/>
  <c r="AF80" i="9" s="1"/>
  <c r="AE88" i="9" l="1"/>
  <c r="AG60" i="13"/>
  <c r="AG62" i="13" s="1"/>
  <c r="AG67" i="13" s="1"/>
  <c r="AG87" i="13"/>
  <c r="AG89" i="13" s="1"/>
  <c r="AG94" i="13" s="1"/>
  <c r="AD128" i="13"/>
  <c r="AD129" i="13"/>
  <c r="AH76" i="13"/>
  <c r="AH74" i="13"/>
  <c r="AH75" i="13" s="1"/>
  <c r="AI72" i="13" s="1"/>
  <c r="AH49" i="13"/>
  <c r="AH47" i="13"/>
  <c r="AH48" i="13" s="1"/>
  <c r="AI45" i="13" s="1"/>
  <c r="AF66" i="13"/>
  <c r="AF68" i="13" s="1"/>
  <c r="AG50" i="13"/>
  <c r="AF93" i="13"/>
  <c r="AF95" i="13" s="1"/>
  <c r="AE124" i="13"/>
  <c r="AE125" i="13" s="1"/>
  <c r="AE101" i="13"/>
  <c r="AE106" i="13"/>
  <c r="AE127" i="13"/>
  <c r="AE110" i="13"/>
  <c r="AJ88" i="13"/>
  <c r="AJ61" i="13"/>
  <c r="AJ33" i="13"/>
  <c r="AJ31" i="13"/>
  <c r="AJ32" i="13" s="1"/>
  <c r="AK30" i="13"/>
  <c r="AD104" i="13"/>
  <c r="AD103" i="13"/>
  <c r="AG77" i="13"/>
  <c r="AI32" i="9"/>
  <c r="AI30" i="9"/>
  <c r="AI31" i="9" s="1"/>
  <c r="AJ29" i="9"/>
  <c r="AI102" i="2"/>
  <c r="AI65" i="2"/>
  <c r="AI63" i="2"/>
  <c r="AI64" i="2" s="1"/>
  <c r="AJ61" i="2" s="1"/>
  <c r="AI99" i="2"/>
  <c r="AI54" i="2"/>
  <c r="AI55" i="2" s="1"/>
  <c r="AI57" i="2" s="1"/>
  <c r="AI58" i="2" s="1"/>
  <c r="AI52" i="2"/>
  <c r="AI53" i="2" s="1"/>
  <c r="AJ50" i="2" s="1"/>
  <c r="AG101" i="2"/>
  <c r="AG103" i="2" s="1"/>
  <c r="AG85" i="2"/>
  <c r="AH55" i="2"/>
  <c r="AH57" i="2" s="1"/>
  <c r="AH58" i="2" s="1"/>
  <c r="AH66" i="2"/>
  <c r="AH68" i="2" s="1"/>
  <c r="AH69" i="2" s="1"/>
  <c r="AJ38" i="2"/>
  <c r="AJ36" i="2"/>
  <c r="AJ37" i="2" s="1"/>
  <c r="AK35" i="2"/>
  <c r="AH68" i="9"/>
  <c r="AH66" i="9"/>
  <c r="AH67" i="9" s="1"/>
  <c r="AI64" i="9" s="1"/>
  <c r="AH48" i="9"/>
  <c r="AH46" i="9"/>
  <c r="AH47" i="9" s="1"/>
  <c r="AI44" i="9" s="1"/>
  <c r="AF111" i="9"/>
  <c r="AF95" i="9"/>
  <c r="AF108" i="9"/>
  <c r="AF109" i="9" s="1"/>
  <c r="AF91" i="9"/>
  <c r="AF86" i="9"/>
  <c r="AG69" i="9"/>
  <c r="AG79" i="9" s="1"/>
  <c r="AG80" i="9" s="1"/>
  <c r="AG49" i="9"/>
  <c r="AG59" i="9" s="1"/>
  <c r="AG60" i="9" s="1"/>
  <c r="AH60" i="13" l="1"/>
  <c r="AH62" i="13" s="1"/>
  <c r="AH67" i="13" s="1"/>
  <c r="AI76" i="13"/>
  <c r="AI74" i="13"/>
  <c r="AI75" i="13" s="1"/>
  <c r="AJ72" i="13" s="1"/>
  <c r="AG93" i="13"/>
  <c r="AG95" i="13" s="1"/>
  <c r="AF127" i="13"/>
  <c r="AF110" i="13"/>
  <c r="AI49" i="13"/>
  <c r="AI50" i="13" s="1"/>
  <c r="AI66" i="13" s="1"/>
  <c r="AI68" i="13" s="1"/>
  <c r="AI47" i="13"/>
  <c r="AI48" i="13" s="1"/>
  <c r="AJ45" i="13" s="1"/>
  <c r="AH50" i="13"/>
  <c r="AH77" i="13"/>
  <c r="AK88" i="13"/>
  <c r="AK61" i="13"/>
  <c r="AK33" i="13"/>
  <c r="AK31" i="13"/>
  <c r="AK32" i="13" s="1"/>
  <c r="AL30" i="13"/>
  <c r="AE128" i="13"/>
  <c r="AE129" i="13"/>
  <c r="AE104" i="13"/>
  <c r="AE103" i="13"/>
  <c r="AH87" i="13"/>
  <c r="AH89" i="13" s="1"/>
  <c r="AH94" i="13" s="1"/>
  <c r="AG66" i="13"/>
  <c r="AG68" i="13" s="1"/>
  <c r="AF124" i="13"/>
  <c r="AF125" i="13" s="1"/>
  <c r="AF101" i="13"/>
  <c r="AF106" i="13"/>
  <c r="AJ32" i="9"/>
  <c r="AJ30" i="9"/>
  <c r="AJ31" i="9" s="1"/>
  <c r="AK29" i="9"/>
  <c r="AI66" i="2"/>
  <c r="AI68" i="2" s="1"/>
  <c r="AI69" i="2" s="1"/>
  <c r="AJ99" i="2"/>
  <c r="AJ54" i="2"/>
  <c r="AJ55" i="2" s="1"/>
  <c r="AJ57" i="2" s="1"/>
  <c r="AJ58" i="2" s="1"/>
  <c r="AJ52" i="2"/>
  <c r="AJ53" i="2"/>
  <c r="AK50" i="2" s="1"/>
  <c r="AJ102" i="2"/>
  <c r="AJ65" i="2"/>
  <c r="AJ63" i="2"/>
  <c r="AJ64" i="2" s="1"/>
  <c r="AK61" i="2" s="1"/>
  <c r="AI98" i="2"/>
  <c r="AI79" i="2"/>
  <c r="AI81" i="2"/>
  <c r="AI76" i="2"/>
  <c r="AI78" i="2" s="1"/>
  <c r="AH101" i="2"/>
  <c r="AH103" i="2" s="1"/>
  <c r="AH85" i="2"/>
  <c r="AK38" i="2"/>
  <c r="AK36" i="2"/>
  <c r="AK37" i="2" s="1"/>
  <c r="AL35" i="2"/>
  <c r="AH98" i="2"/>
  <c r="AH81" i="2"/>
  <c r="AH79" i="2"/>
  <c r="AH76" i="2"/>
  <c r="AH78" i="2" s="1"/>
  <c r="AI101" i="2"/>
  <c r="AI103" i="2" s="1"/>
  <c r="AI85" i="2"/>
  <c r="AH69" i="9"/>
  <c r="AH79" i="9" s="1"/>
  <c r="AH80" i="9" s="1"/>
  <c r="AH95" i="9" s="1"/>
  <c r="AH49" i="9"/>
  <c r="AH59" i="9" s="1"/>
  <c r="AH60" i="9" s="1"/>
  <c r="AI48" i="9"/>
  <c r="AI46" i="9"/>
  <c r="AI47" i="9" s="1"/>
  <c r="AJ44" i="9" s="1"/>
  <c r="AG111" i="9"/>
  <c r="AG95" i="9"/>
  <c r="AG108" i="9"/>
  <c r="AG109" i="9" s="1"/>
  <c r="AG91" i="9"/>
  <c r="AG86" i="9"/>
  <c r="AF89" i="9"/>
  <c r="AF88" i="9"/>
  <c r="AF112" i="9"/>
  <c r="AF113" i="9"/>
  <c r="AI68" i="9"/>
  <c r="AI66" i="9"/>
  <c r="AI67" i="9" s="1"/>
  <c r="AJ64" i="9" s="1"/>
  <c r="AK60" i="13" l="1"/>
  <c r="AK62" i="13" s="1"/>
  <c r="AK67" i="13" s="1"/>
  <c r="AI87" i="13"/>
  <c r="AI89" i="13" s="1"/>
  <c r="AI94" i="13" s="1"/>
  <c r="AJ49" i="13"/>
  <c r="AJ47" i="13"/>
  <c r="AJ48" i="13" s="1"/>
  <c r="AK45" i="13" s="1"/>
  <c r="AF104" i="13"/>
  <c r="AF103" i="13"/>
  <c r="AI60" i="13"/>
  <c r="AI62" i="13" s="1"/>
  <c r="AI67" i="13" s="1"/>
  <c r="AH93" i="13"/>
  <c r="AH95" i="13" s="1"/>
  <c r="AF129" i="13"/>
  <c r="AF128" i="13"/>
  <c r="AG127" i="13"/>
  <c r="AG110" i="13"/>
  <c r="AG124" i="13"/>
  <c r="AG125" i="13" s="1"/>
  <c r="AG101" i="13"/>
  <c r="AG106" i="13"/>
  <c r="AL88" i="13"/>
  <c r="AL61" i="13"/>
  <c r="AL33" i="13"/>
  <c r="AL31" i="13"/>
  <c r="AL32" i="13" s="1"/>
  <c r="AM30" i="13"/>
  <c r="AJ29" i="13"/>
  <c r="AH66" i="13"/>
  <c r="AH68" i="13" s="1"/>
  <c r="AI124" i="13"/>
  <c r="AI125" i="13" s="1"/>
  <c r="AI106" i="13"/>
  <c r="AJ76" i="13"/>
  <c r="AJ74" i="13"/>
  <c r="AJ75" i="13" s="1"/>
  <c r="AK72" i="13" s="1"/>
  <c r="AI77" i="13"/>
  <c r="AK32" i="9"/>
  <c r="AK30" i="9"/>
  <c r="AK31" i="9" s="1"/>
  <c r="AL29" i="9"/>
  <c r="AI28" i="9"/>
  <c r="AK102" i="2"/>
  <c r="AK65" i="2"/>
  <c r="AK63" i="2"/>
  <c r="AK64" i="2" s="1"/>
  <c r="AL61" i="2" s="1"/>
  <c r="AJ66" i="2"/>
  <c r="AJ68" i="2" s="1"/>
  <c r="AJ69" i="2" s="1"/>
  <c r="AJ79" i="2" s="1"/>
  <c r="AK99" i="2"/>
  <c r="AK54" i="2"/>
  <c r="AK52" i="2"/>
  <c r="AK53" i="2" s="1"/>
  <c r="AL50" i="2" s="1"/>
  <c r="AJ98" i="2"/>
  <c r="AJ81" i="2"/>
  <c r="AJ76" i="2"/>
  <c r="AJ78" i="2" s="1"/>
  <c r="AL38" i="2"/>
  <c r="AJ34" i="2"/>
  <c r="AL36" i="2"/>
  <c r="AL37" i="2" s="1"/>
  <c r="AM35" i="2"/>
  <c r="AH111" i="9"/>
  <c r="AH113" i="9" s="1"/>
  <c r="AH86" i="9"/>
  <c r="AH89" i="9" s="1"/>
  <c r="AH91" i="9"/>
  <c r="AH108" i="9"/>
  <c r="AH109" i="9" s="1"/>
  <c r="AI49" i="9"/>
  <c r="AI59" i="9" s="1"/>
  <c r="AI60" i="9" s="1"/>
  <c r="AI91" i="9" s="1"/>
  <c r="AI69" i="9"/>
  <c r="AI79" i="9" s="1"/>
  <c r="AI80" i="9" s="1"/>
  <c r="AI95" i="9" s="1"/>
  <c r="AJ68" i="9"/>
  <c r="AJ66" i="9"/>
  <c r="AJ67" i="9" s="1"/>
  <c r="AK64" i="9" s="1"/>
  <c r="AG113" i="9"/>
  <c r="AG112" i="9"/>
  <c r="AJ48" i="9"/>
  <c r="AJ46" i="9"/>
  <c r="AJ47" i="9" s="1"/>
  <c r="AK44" i="9" s="1"/>
  <c r="AG88" i="9"/>
  <c r="AG89" i="9"/>
  <c r="AH112" i="9"/>
  <c r="AI108" i="9"/>
  <c r="AI109" i="9" s="1"/>
  <c r="AH88" i="9" l="1"/>
  <c r="AJ87" i="13"/>
  <c r="AJ89" i="13" s="1"/>
  <c r="AJ94" i="13" s="1"/>
  <c r="AJ60" i="13"/>
  <c r="AJ62" i="13" s="1"/>
  <c r="AJ67" i="13" s="1"/>
  <c r="AK76" i="13"/>
  <c r="AK74" i="13"/>
  <c r="AK75" i="13" s="1"/>
  <c r="AL72" i="13" s="1"/>
  <c r="AI93" i="13"/>
  <c r="AI95" i="13" s="1"/>
  <c r="AJ77" i="13"/>
  <c r="AH124" i="13"/>
  <c r="AH125" i="13" s="1"/>
  <c r="AH101" i="13"/>
  <c r="AH106" i="13"/>
  <c r="AM88" i="13"/>
  <c r="AM61" i="13"/>
  <c r="AM33" i="13"/>
  <c r="AM31" i="13"/>
  <c r="AM32" i="13" s="1"/>
  <c r="AN30" i="13"/>
  <c r="AG104" i="13"/>
  <c r="AG103" i="13"/>
  <c r="AG128" i="13"/>
  <c r="AG129" i="13"/>
  <c r="AH127" i="13"/>
  <c r="AH110" i="13"/>
  <c r="AK49" i="13"/>
  <c r="AK47" i="13"/>
  <c r="AK48" i="13" s="1"/>
  <c r="AL45" i="13" s="1"/>
  <c r="AJ50" i="13"/>
  <c r="AL32" i="9"/>
  <c r="AL30" i="9"/>
  <c r="AL31" i="9" s="1"/>
  <c r="AM29" i="9"/>
  <c r="AK66" i="2"/>
  <c r="AK68" i="2" s="1"/>
  <c r="AK69" i="2" s="1"/>
  <c r="AL99" i="2"/>
  <c r="AL54" i="2"/>
  <c r="AL52" i="2"/>
  <c r="AL53" i="2"/>
  <c r="AM50" i="2" s="1"/>
  <c r="AL102" i="2"/>
  <c r="AL65" i="2"/>
  <c r="AL66" i="2" s="1"/>
  <c r="AL68" i="2" s="1"/>
  <c r="AL69" i="2" s="1"/>
  <c r="AL63" i="2"/>
  <c r="AL64" i="2"/>
  <c r="AM61" i="2" s="1"/>
  <c r="AK55" i="2"/>
  <c r="AK57" i="2" s="1"/>
  <c r="AK58" i="2" s="1"/>
  <c r="AM38" i="2"/>
  <c r="AM36" i="2"/>
  <c r="AM37" i="2" s="1"/>
  <c r="AN35" i="2"/>
  <c r="AJ101" i="2"/>
  <c r="AJ103" i="2" s="1"/>
  <c r="AJ85" i="2"/>
  <c r="AK101" i="2"/>
  <c r="AK103" i="2" s="1"/>
  <c r="AK85" i="2"/>
  <c r="AI86" i="9"/>
  <c r="AI88" i="9" s="1"/>
  <c r="AI111" i="9"/>
  <c r="AI112" i="9" s="1"/>
  <c r="AJ49" i="9"/>
  <c r="AJ59" i="9" s="1"/>
  <c r="AJ60" i="9" s="1"/>
  <c r="AJ91" i="9" s="1"/>
  <c r="AJ69" i="9"/>
  <c r="AJ79" i="9" s="1"/>
  <c r="AJ80" i="9" s="1"/>
  <c r="AJ111" i="9" s="1"/>
  <c r="AK48" i="9"/>
  <c r="AK46" i="9"/>
  <c r="AK47" i="9" s="1"/>
  <c r="AL44" i="9" s="1"/>
  <c r="AI89" i="9"/>
  <c r="AK68" i="9"/>
  <c r="AK66" i="9"/>
  <c r="AK67" i="9" s="1"/>
  <c r="AL64" i="9" s="1"/>
  <c r="AK87" i="13" l="1"/>
  <c r="AK89" i="13" s="1"/>
  <c r="AK94" i="13" s="1"/>
  <c r="AL76" i="13"/>
  <c r="AL74" i="13"/>
  <c r="AL75" i="13" s="1"/>
  <c r="AM72" i="13" s="1"/>
  <c r="AL49" i="13"/>
  <c r="AL47" i="13"/>
  <c r="AL48" i="13" s="1"/>
  <c r="AM45" i="13" s="1"/>
  <c r="AJ66" i="13"/>
  <c r="AJ68" i="13" s="1"/>
  <c r="AK50" i="13"/>
  <c r="AN88" i="13"/>
  <c r="AN61" i="13"/>
  <c r="AN33" i="13"/>
  <c r="AN31" i="13"/>
  <c r="AN32" i="13" s="1"/>
  <c r="AO30" i="13"/>
  <c r="AH104" i="13"/>
  <c r="AH103" i="13"/>
  <c r="AJ93" i="13"/>
  <c r="AJ95" i="13" s="1"/>
  <c r="AI127" i="13"/>
  <c r="AI110" i="13"/>
  <c r="AI101" i="13"/>
  <c r="AH129" i="13"/>
  <c r="AH128" i="13"/>
  <c r="AK77" i="13"/>
  <c r="AJ108" i="9"/>
  <c r="AJ109" i="9" s="1"/>
  <c r="AM32" i="9"/>
  <c r="AM30" i="9"/>
  <c r="AM31" i="9" s="1"/>
  <c r="AN29" i="9"/>
  <c r="AL55" i="2"/>
  <c r="AL57" i="2" s="1"/>
  <c r="AL58" i="2" s="1"/>
  <c r="AM102" i="2"/>
  <c r="AM65" i="2"/>
  <c r="AM63" i="2"/>
  <c r="AM64" i="2" s="1"/>
  <c r="AN61" i="2" s="1"/>
  <c r="AL101" i="2"/>
  <c r="AL103" i="2" s="1"/>
  <c r="AL85" i="2"/>
  <c r="AM99" i="2"/>
  <c r="AM54" i="2"/>
  <c r="AM55" i="2" s="1"/>
  <c r="AM57" i="2" s="1"/>
  <c r="AM58" i="2" s="1"/>
  <c r="AM52" i="2"/>
  <c r="AM53" i="2" s="1"/>
  <c r="AN50" i="2" s="1"/>
  <c r="AL98" i="2"/>
  <c r="AL81" i="2"/>
  <c r="AL79" i="2"/>
  <c r="AL76" i="2"/>
  <c r="AL78" i="2" s="1"/>
  <c r="AN38" i="2"/>
  <c r="AN36" i="2"/>
  <c r="AN37" i="2" s="1"/>
  <c r="AO35" i="2"/>
  <c r="AK98" i="2"/>
  <c r="AK79" i="2"/>
  <c r="AK81" i="2"/>
  <c r="AK76" i="2"/>
  <c r="AK78" i="2" s="1"/>
  <c r="AJ95" i="9"/>
  <c r="AI113" i="9"/>
  <c r="AJ86" i="9"/>
  <c r="AJ88" i="9" s="1"/>
  <c r="AK49" i="9"/>
  <c r="AK59" i="9" s="1"/>
  <c r="AK60" i="9" s="1"/>
  <c r="AK108" i="9" s="1"/>
  <c r="AK109" i="9" s="1"/>
  <c r="AL68" i="9"/>
  <c r="AL66" i="9"/>
  <c r="AL67" i="9" s="1"/>
  <c r="AM64" i="9" s="1"/>
  <c r="AJ112" i="9"/>
  <c r="AJ113" i="9"/>
  <c r="AK69" i="9"/>
  <c r="AK79" i="9" s="1"/>
  <c r="AK80" i="9" s="1"/>
  <c r="AL48" i="9"/>
  <c r="AL46" i="9"/>
  <c r="AL47" i="9" s="1"/>
  <c r="AM44" i="9" s="1"/>
  <c r="AL87" i="13" l="1"/>
  <c r="AL89" i="13" s="1"/>
  <c r="AL94" i="13" s="1"/>
  <c r="AL60" i="13"/>
  <c r="AL62" i="13" s="1"/>
  <c r="AL67" i="13" s="1"/>
  <c r="AL50" i="13"/>
  <c r="AM76" i="13"/>
  <c r="AM74" i="13"/>
  <c r="AM75" i="13" s="1"/>
  <c r="AN72" i="13" s="1"/>
  <c r="AK93" i="13"/>
  <c r="AK95" i="13" s="1"/>
  <c r="AO88" i="13"/>
  <c r="AO61" i="13"/>
  <c r="AO33" i="13"/>
  <c r="AO31" i="13"/>
  <c r="AO32" i="13" s="1"/>
  <c r="AP30" i="13"/>
  <c r="AM49" i="13"/>
  <c r="AM47" i="13"/>
  <c r="AM48" i="13" s="1"/>
  <c r="AN45" i="13" s="1"/>
  <c r="AL77" i="13"/>
  <c r="AI104" i="13"/>
  <c r="AI103" i="13"/>
  <c r="AI128" i="13"/>
  <c r="AI129" i="13"/>
  <c r="AJ127" i="13"/>
  <c r="AJ110" i="13"/>
  <c r="AK66" i="13"/>
  <c r="AK68" i="13" s="1"/>
  <c r="AJ124" i="13"/>
  <c r="AJ125" i="13" s="1"/>
  <c r="AJ101" i="13"/>
  <c r="AJ106" i="13"/>
  <c r="AN32" i="9"/>
  <c r="AN30" i="9"/>
  <c r="AN31" i="9" s="1"/>
  <c r="AO29" i="9"/>
  <c r="AM66" i="2"/>
  <c r="AM68" i="2" s="1"/>
  <c r="AM69" i="2" s="1"/>
  <c r="AM101" i="2" s="1"/>
  <c r="AM103" i="2" s="1"/>
  <c r="AN102" i="2"/>
  <c r="AN65" i="2"/>
  <c r="AN63" i="2"/>
  <c r="AN64" i="2" s="1"/>
  <c r="AO61" i="2" s="1"/>
  <c r="AN99" i="2"/>
  <c r="AN54" i="2"/>
  <c r="AN52" i="2"/>
  <c r="AN53" i="2" s="1"/>
  <c r="AO50" i="2" s="1"/>
  <c r="AO38" i="2"/>
  <c r="AO36" i="2"/>
  <c r="AO37" i="2" s="1"/>
  <c r="AP35" i="2"/>
  <c r="AM98" i="2"/>
  <c r="AM79" i="2"/>
  <c r="AM81" i="2"/>
  <c r="AM76" i="2"/>
  <c r="AM78" i="2" s="1"/>
  <c r="AM85" i="2"/>
  <c r="AJ89" i="9"/>
  <c r="AK91" i="9"/>
  <c r="AK86" i="9"/>
  <c r="AK89" i="9" s="1"/>
  <c r="AM48" i="9"/>
  <c r="AM46" i="9"/>
  <c r="AM47" i="9" s="1"/>
  <c r="AN44" i="9" s="1"/>
  <c r="AM68" i="9"/>
  <c r="AM66" i="9"/>
  <c r="AM67" i="9" s="1"/>
  <c r="AN64" i="9" s="1"/>
  <c r="AL49" i="9"/>
  <c r="AL59" i="9" s="1"/>
  <c r="AL60" i="9" s="1"/>
  <c r="AK111" i="9"/>
  <c r="AK95" i="9"/>
  <c r="AL69" i="9"/>
  <c r="AL79" i="9" s="1"/>
  <c r="AL80" i="9" s="1"/>
  <c r="AM87" i="13" l="1"/>
  <c r="AM89" i="13" s="1"/>
  <c r="AM94" i="13" s="1"/>
  <c r="AL66" i="13"/>
  <c r="AL68" i="13" s="1"/>
  <c r="AN60" i="13"/>
  <c r="AN62" i="13" s="1"/>
  <c r="AN67" i="13" s="1"/>
  <c r="AM60" i="13"/>
  <c r="AM62" i="13" s="1"/>
  <c r="AM67" i="13" s="1"/>
  <c r="AN76" i="13"/>
  <c r="AN74" i="13"/>
  <c r="AN75" i="13" s="1"/>
  <c r="AO72" i="13" s="1"/>
  <c r="AN49" i="13"/>
  <c r="AN47" i="13"/>
  <c r="AN48" i="13" s="1"/>
  <c r="AO45" i="13" s="1"/>
  <c r="AJ104" i="13"/>
  <c r="AJ103" i="13"/>
  <c r="AJ129" i="13"/>
  <c r="AJ128" i="13"/>
  <c r="AM50" i="13"/>
  <c r="AP88" i="13"/>
  <c r="AP61" i="13"/>
  <c r="AP33" i="13"/>
  <c r="AP31" i="13"/>
  <c r="AP32" i="13" s="1"/>
  <c r="AQ30" i="13"/>
  <c r="AK127" i="13"/>
  <c r="AK110" i="13"/>
  <c r="AK124" i="13"/>
  <c r="AK125" i="13" s="1"/>
  <c r="AK101" i="13"/>
  <c r="AK106" i="13"/>
  <c r="AL93" i="13"/>
  <c r="AL95" i="13" s="1"/>
  <c r="AM77" i="13"/>
  <c r="AO32" i="9"/>
  <c r="AO30" i="9"/>
  <c r="AO31" i="9" s="1"/>
  <c r="AP29" i="9"/>
  <c r="AO99" i="2"/>
  <c r="AO54" i="2"/>
  <c r="AO52" i="2"/>
  <c r="AO53" i="2" s="1"/>
  <c r="AP50" i="2" s="1"/>
  <c r="AP38" i="2"/>
  <c r="AP36" i="2"/>
  <c r="AP37" i="2" s="1"/>
  <c r="AQ35" i="2"/>
  <c r="AN55" i="2"/>
  <c r="AN57" i="2" s="1"/>
  <c r="AN58" i="2" s="1"/>
  <c r="AN66" i="2"/>
  <c r="AN68" i="2" s="1"/>
  <c r="AN69" i="2" s="1"/>
  <c r="AO102" i="2"/>
  <c r="AO65" i="2"/>
  <c r="AO63" i="2"/>
  <c r="AO64" i="2" s="1"/>
  <c r="AP61" i="2" s="1"/>
  <c r="AK88" i="9"/>
  <c r="AM69" i="9"/>
  <c r="AM79" i="9" s="1"/>
  <c r="AM80" i="9" s="1"/>
  <c r="AM95" i="9" s="1"/>
  <c r="AM49" i="9"/>
  <c r="AM59" i="9" s="1"/>
  <c r="AM60" i="9" s="1"/>
  <c r="AM91" i="9" s="1"/>
  <c r="AN68" i="9"/>
  <c r="AN66" i="9"/>
  <c r="AN67" i="9" s="1"/>
  <c r="AO64" i="9" s="1"/>
  <c r="AL111" i="9"/>
  <c r="AL95" i="9"/>
  <c r="AK113" i="9"/>
  <c r="AK112" i="9"/>
  <c r="AL108" i="9"/>
  <c r="AL109" i="9" s="1"/>
  <c r="AL86" i="9"/>
  <c r="AL91" i="9"/>
  <c r="AN48" i="9"/>
  <c r="AN46" i="9"/>
  <c r="AN47" i="9" s="1"/>
  <c r="AO44" i="9" s="1"/>
  <c r="AL106" i="13" l="1"/>
  <c r="AL124" i="13"/>
  <c r="AL125" i="13" s="1"/>
  <c r="AO76" i="13"/>
  <c r="AO74" i="13"/>
  <c r="AO75" i="13" s="1"/>
  <c r="AP72" i="13" s="1"/>
  <c r="AL127" i="13"/>
  <c r="AL110" i="13"/>
  <c r="AL101" i="13"/>
  <c r="AK104" i="13"/>
  <c r="AK103" i="13"/>
  <c r="AQ88" i="13"/>
  <c r="AQ61" i="13"/>
  <c r="AO29" i="13"/>
  <c r="AQ33" i="13"/>
  <c r="AQ31" i="13"/>
  <c r="AQ32" i="13" s="1"/>
  <c r="AR30" i="13"/>
  <c r="AO49" i="13"/>
  <c r="AO47" i="13"/>
  <c r="AO48" i="13" s="1"/>
  <c r="AP45" i="13" s="1"/>
  <c r="AN50" i="13"/>
  <c r="AN77" i="13"/>
  <c r="AM93" i="13"/>
  <c r="AM95" i="13" s="1"/>
  <c r="AN87" i="13"/>
  <c r="AN89" i="13" s="1"/>
  <c r="AN94" i="13" s="1"/>
  <c r="AK128" i="13"/>
  <c r="AK129" i="13"/>
  <c r="AM66" i="13"/>
  <c r="AM68" i="13" s="1"/>
  <c r="AP32" i="9"/>
  <c r="AP30" i="9"/>
  <c r="AP31" i="9" s="1"/>
  <c r="AN28" i="9"/>
  <c r="AQ29" i="9"/>
  <c r="AO55" i="2"/>
  <c r="AO57" i="2" s="1"/>
  <c r="AO58" i="2" s="1"/>
  <c r="AP102" i="2"/>
  <c r="AP65" i="2"/>
  <c r="AP63" i="2"/>
  <c r="AP64" i="2" s="1"/>
  <c r="AQ61" i="2" s="1"/>
  <c r="AP99" i="2"/>
  <c r="AP54" i="2"/>
  <c r="AP52" i="2"/>
  <c r="AP53" i="2" s="1"/>
  <c r="AQ50" i="2" s="1"/>
  <c r="AO66" i="2"/>
  <c r="AO68" i="2" s="1"/>
  <c r="AO69" i="2" s="1"/>
  <c r="AN98" i="2"/>
  <c r="AN81" i="2"/>
  <c r="AN79" i="2"/>
  <c r="AN76" i="2"/>
  <c r="AN78" i="2" s="1"/>
  <c r="AN101" i="2"/>
  <c r="AN103" i="2" s="1"/>
  <c r="AN85" i="2"/>
  <c r="AQ38" i="2"/>
  <c r="AQ36" i="2"/>
  <c r="AQ37" i="2" s="1"/>
  <c r="AR35" i="2"/>
  <c r="AO34" i="2"/>
  <c r="AO98" i="2"/>
  <c r="AO79" i="2"/>
  <c r="AO81" i="2"/>
  <c r="AO76" i="2"/>
  <c r="AO78" i="2" s="1"/>
  <c r="AM111" i="9"/>
  <c r="AM113" i="9" s="1"/>
  <c r="AN49" i="9"/>
  <c r="AN59" i="9" s="1"/>
  <c r="AN60" i="9" s="1"/>
  <c r="AN91" i="9" s="1"/>
  <c r="AM86" i="9"/>
  <c r="AM88" i="9" s="1"/>
  <c r="AM108" i="9"/>
  <c r="AM109" i="9" s="1"/>
  <c r="AN69" i="9"/>
  <c r="AN79" i="9" s="1"/>
  <c r="AN80" i="9" s="1"/>
  <c r="AN111" i="9" s="1"/>
  <c r="AO48" i="9"/>
  <c r="AO46" i="9"/>
  <c r="AO47" i="9" s="1"/>
  <c r="AP44" i="9" s="1"/>
  <c r="AO68" i="9"/>
  <c r="AO66" i="9"/>
  <c r="AO67" i="9" s="1"/>
  <c r="AP64" i="9" s="1"/>
  <c r="AL89" i="9"/>
  <c r="AL88" i="9"/>
  <c r="AL112" i="9"/>
  <c r="AL113" i="9"/>
  <c r="AN95" i="9" l="1"/>
  <c r="AO87" i="13"/>
  <c r="AO89" i="13" s="1"/>
  <c r="AO94" i="13" s="1"/>
  <c r="AM112" i="9"/>
  <c r="AN108" i="9"/>
  <c r="AN109" i="9" s="1"/>
  <c r="AP49" i="13"/>
  <c r="AP47" i="13"/>
  <c r="AP48" i="13" s="1"/>
  <c r="AQ45" i="13" s="1"/>
  <c r="AO60" i="13"/>
  <c r="AO62" i="13" s="1"/>
  <c r="AO67" i="13" s="1"/>
  <c r="AM127" i="13"/>
  <c r="AM110" i="13"/>
  <c r="AN66" i="13"/>
  <c r="AN68" i="13" s="1"/>
  <c r="AO50" i="13"/>
  <c r="AR88" i="13"/>
  <c r="AR61" i="13"/>
  <c r="AR33" i="13"/>
  <c r="AR31" i="13"/>
  <c r="AR32" i="13" s="1"/>
  <c r="AS30" i="13"/>
  <c r="AL104" i="13"/>
  <c r="AL103" i="13"/>
  <c r="AL129" i="13"/>
  <c r="AL128" i="13"/>
  <c r="AM124" i="13"/>
  <c r="AM125" i="13" s="1"/>
  <c r="AM101" i="13"/>
  <c r="AM106" i="13"/>
  <c r="AN93" i="13"/>
  <c r="AN95" i="13" s="1"/>
  <c r="AP76" i="13"/>
  <c r="AP74" i="13"/>
  <c r="AP75" i="13" s="1"/>
  <c r="AQ72" i="13" s="1"/>
  <c r="AO77" i="13"/>
  <c r="AM89" i="9"/>
  <c r="AQ32" i="9"/>
  <c r="AQ30" i="9"/>
  <c r="AQ31" i="9" s="1"/>
  <c r="AR29" i="9"/>
  <c r="AQ99" i="2"/>
  <c r="AQ54" i="2"/>
  <c r="AQ52" i="2"/>
  <c r="AQ53" i="2" s="1"/>
  <c r="AR50" i="2" s="1"/>
  <c r="AQ102" i="2"/>
  <c r="AQ63" i="2"/>
  <c r="AQ64" i="2" s="1"/>
  <c r="AR61" i="2" s="1"/>
  <c r="AQ65" i="2"/>
  <c r="AR38" i="2"/>
  <c r="AR36" i="2"/>
  <c r="AR37" i="2" s="1"/>
  <c r="AS35" i="2"/>
  <c r="AP55" i="2"/>
  <c r="AP57" i="2" s="1"/>
  <c r="AP58" i="2" s="1"/>
  <c r="AP66" i="2"/>
  <c r="AP68" i="2" s="1"/>
  <c r="AP69" i="2" s="1"/>
  <c r="AO101" i="2"/>
  <c r="AO103" i="2" s="1"/>
  <c r="AO85" i="2"/>
  <c r="AN86" i="9"/>
  <c r="AN88" i="9" s="1"/>
  <c r="AO49" i="9"/>
  <c r="AO59" i="9" s="1"/>
  <c r="AO60" i="9" s="1"/>
  <c r="AO108" i="9" s="1"/>
  <c r="AO109" i="9" s="1"/>
  <c r="AO69" i="9"/>
  <c r="AO79" i="9" s="1"/>
  <c r="AO80" i="9" s="1"/>
  <c r="AO95" i="9" s="1"/>
  <c r="AP68" i="9"/>
  <c r="AP66" i="9"/>
  <c r="AP67" i="9" s="1"/>
  <c r="AQ64" i="9" s="1"/>
  <c r="AP48" i="9"/>
  <c r="AP46" i="9"/>
  <c r="AP47" i="9" s="1"/>
  <c r="AQ44" i="9" s="1"/>
  <c r="AN112" i="9"/>
  <c r="AN113" i="9"/>
  <c r="AP60" i="13" l="1"/>
  <c r="AP62" i="13" s="1"/>
  <c r="AP67" i="13" s="1"/>
  <c r="AN89" i="9"/>
  <c r="AQ49" i="13"/>
  <c r="AQ47" i="13"/>
  <c r="AQ48" i="13" s="1"/>
  <c r="AR45" i="13" s="1"/>
  <c r="AQ76" i="13"/>
  <c r="AQ74" i="13"/>
  <c r="AQ75" i="13" s="1"/>
  <c r="AR72" i="13" s="1"/>
  <c r="AN127" i="13"/>
  <c r="AN110" i="13"/>
  <c r="AM104" i="13"/>
  <c r="AM103" i="13"/>
  <c r="AS88" i="13"/>
  <c r="AS61" i="13"/>
  <c r="AS33" i="13"/>
  <c r="AS31" i="13"/>
  <c r="AS32" i="13" s="1"/>
  <c r="AT30" i="13"/>
  <c r="AO93" i="13"/>
  <c r="AO95" i="13" s="1"/>
  <c r="AP77" i="13"/>
  <c r="AP87" i="13"/>
  <c r="AP89" i="13" s="1"/>
  <c r="AP94" i="13" s="1"/>
  <c r="AO66" i="13"/>
  <c r="AO68" i="13" s="1"/>
  <c r="AN124" i="13"/>
  <c r="AN125" i="13" s="1"/>
  <c r="AN101" i="13"/>
  <c r="AN106" i="13"/>
  <c r="AM128" i="13"/>
  <c r="AM129" i="13"/>
  <c r="AP50" i="13"/>
  <c r="AR32" i="9"/>
  <c r="AR30" i="9"/>
  <c r="AR31" i="9" s="1"/>
  <c r="AS29" i="9"/>
  <c r="AQ55" i="2"/>
  <c r="AQ57" i="2" s="1"/>
  <c r="AQ58" i="2" s="1"/>
  <c r="AR102" i="2"/>
  <c r="AR65" i="2"/>
  <c r="AR63" i="2"/>
  <c r="AR64" i="2" s="1"/>
  <c r="AS61" i="2" s="1"/>
  <c r="AR99" i="2"/>
  <c r="AR54" i="2"/>
  <c r="AR52" i="2"/>
  <c r="AR53" i="2" s="1"/>
  <c r="AS50" i="2" s="1"/>
  <c r="AP101" i="2"/>
  <c r="AP103" i="2" s="1"/>
  <c r="AP85" i="2"/>
  <c r="AS38" i="2"/>
  <c r="AS36" i="2"/>
  <c r="AS37" i="2" s="1"/>
  <c r="AT35" i="2"/>
  <c r="AP98" i="2"/>
  <c r="AP81" i="2"/>
  <c r="AP79" i="2"/>
  <c r="AP76" i="2"/>
  <c r="AP78" i="2" s="1"/>
  <c r="AQ66" i="2"/>
  <c r="AQ68" i="2" s="1"/>
  <c r="AQ69" i="2" s="1"/>
  <c r="AQ79" i="2" s="1"/>
  <c r="AQ98" i="2"/>
  <c r="AQ81" i="2"/>
  <c r="AQ76" i="2"/>
  <c r="AQ78" i="2" s="1"/>
  <c r="AO91" i="9"/>
  <c r="AO111" i="9"/>
  <c r="AO112" i="9" s="1"/>
  <c r="AP69" i="9"/>
  <c r="AP79" i="9" s="1"/>
  <c r="AP80" i="9" s="1"/>
  <c r="AP111" i="9" s="1"/>
  <c r="AO86" i="9"/>
  <c r="AO89" i="9" s="1"/>
  <c r="AP49" i="9"/>
  <c r="AP59" i="9" s="1"/>
  <c r="AP60" i="9" s="1"/>
  <c r="AP86" i="9" s="1"/>
  <c r="AQ48" i="9"/>
  <c r="AQ46" i="9"/>
  <c r="AQ47" i="9" s="1"/>
  <c r="AR44" i="9" s="1"/>
  <c r="AO113" i="9"/>
  <c r="AQ68" i="9"/>
  <c r="AQ66" i="9"/>
  <c r="AQ67" i="9" s="1"/>
  <c r="AR64" i="9" s="1"/>
  <c r="AQ60" i="13" l="1"/>
  <c r="AQ62" i="13" s="1"/>
  <c r="AQ67" i="13" s="1"/>
  <c r="AP91" i="9"/>
  <c r="AP95" i="9"/>
  <c r="AP108" i="9"/>
  <c r="AP109" i="9" s="1"/>
  <c r="AR49" i="13"/>
  <c r="AR47" i="13"/>
  <c r="AR48" i="13" s="1"/>
  <c r="AS45" i="13" s="1"/>
  <c r="AO124" i="13"/>
  <c r="AO125" i="13" s="1"/>
  <c r="AO101" i="13"/>
  <c r="AO106" i="13"/>
  <c r="AP93" i="13"/>
  <c r="AP95" i="13" s="1"/>
  <c r="AO127" i="13"/>
  <c r="AO110" i="13"/>
  <c r="AR76" i="13"/>
  <c r="AR74" i="13"/>
  <c r="AR75" i="13" s="1"/>
  <c r="AS72" i="13" s="1"/>
  <c r="AQ77" i="13"/>
  <c r="AQ50" i="13"/>
  <c r="AP66" i="13"/>
  <c r="AP68" i="13" s="1"/>
  <c r="AN104" i="13"/>
  <c r="AN103" i="13"/>
  <c r="AQ87" i="13"/>
  <c r="AQ89" i="13" s="1"/>
  <c r="AQ94" i="13" s="1"/>
  <c r="AT88" i="13"/>
  <c r="AT61" i="13"/>
  <c r="AT33" i="13"/>
  <c r="AT31" i="13"/>
  <c r="AT32" i="13" s="1"/>
  <c r="AU30" i="13"/>
  <c r="AN129" i="13"/>
  <c r="AN128" i="13"/>
  <c r="AQ49" i="9"/>
  <c r="AQ59" i="9" s="1"/>
  <c r="AQ60" i="9" s="1"/>
  <c r="AQ91" i="9" s="1"/>
  <c r="AS32" i="9"/>
  <c r="AS30" i="9"/>
  <c r="AS31" i="9" s="1"/>
  <c r="AT29" i="9"/>
  <c r="AS102" i="2"/>
  <c r="AS65" i="2"/>
  <c r="AS66" i="2" s="1"/>
  <c r="AS68" i="2" s="1"/>
  <c r="AS69" i="2" s="1"/>
  <c r="AS63" i="2"/>
  <c r="AS64" i="2" s="1"/>
  <c r="AT61" i="2" s="1"/>
  <c r="AS99" i="2"/>
  <c r="AS54" i="2"/>
  <c r="AS52" i="2"/>
  <c r="AS53" i="2" s="1"/>
  <c r="AT50" i="2" s="1"/>
  <c r="AT38" i="2"/>
  <c r="AT36" i="2"/>
  <c r="AT37" i="2" s="1"/>
  <c r="AU35" i="2"/>
  <c r="AQ101" i="2"/>
  <c r="AQ103" i="2" s="1"/>
  <c r="AQ85" i="2"/>
  <c r="AR55" i="2"/>
  <c r="AR57" i="2" s="1"/>
  <c r="AR58" i="2" s="1"/>
  <c r="AR66" i="2"/>
  <c r="AR68" i="2" s="1"/>
  <c r="AR69" i="2" s="1"/>
  <c r="AO88" i="9"/>
  <c r="AR68" i="9"/>
  <c r="AR66" i="9"/>
  <c r="AR67" i="9" s="1"/>
  <c r="AS64" i="9" s="1"/>
  <c r="AP112" i="9"/>
  <c r="AP113" i="9"/>
  <c r="AP89" i="9"/>
  <c r="AP88" i="9"/>
  <c r="AQ108" i="9"/>
  <c r="AQ109" i="9" s="1"/>
  <c r="AQ69" i="9"/>
  <c r="AQ79" i="9" s="1"/>
  <c r="AQ80" i="9" s="1"/>
  <c r="AR48" i="9"/>
  <c r="AR46" i="9"/>
  <c r="AR47" i="9" s="1"/>
  <c r="AS44" i="9" s="1"/>
  <c r="AR60" i="13" l="1"/>
  <c r="AR62" i="13" s="1"/>
  <c r="AR67" i="13" s="1"/>
  <c r="AR50" i="13"/>
  <c r="AS76" i="13"/>
  <c r="AS74" i="13"/>
  <c r="AS75" i="13" s="1"/>
  <c r="AT72" i="13" s="1"/>
  <c r="AU88" i="13"/>
  <c r="AU61" i="13"/>
  <c r="AU33" i="13"/>
  <c r="AU31" i="13"/>
  <c r="AU32" i="13" s="1"/>
  <c r="AV30" i="13"/>
  <c r="AP124" i="13"/>
  <c r="AP125" i="13" s="1"/>
  <c r="AP101" i="13"/>
  <c r="AP106" i="13"/>
  <c r="AQ93" i="13"/>
  <c r="AQ95" i="13" s="1"/>
  <c r="AR77" i="13"/>
  <c r="AR87" i="13"/>
  <c r="AR89" i="13" s="1"/>
  <c r="AR94" i="13" s="1"/>
  <c r="AQ66" i="13"/>
  <c r="AQ68" i="13" s="1"/>
  <c r="AO128" i="13"/>
  <c r="AO129" i="13"/>
  <c r="AP127" i="13"/>
  <c r="AP110" i="13"/>
  <c r="AO104" i="13"/>
  <c r="AO103" i="13"/>
  <c r="AS49" i="13"/>
  <c r="AS47" i="13"/>
  <c r="AS48" i="13" s="1"/>
  <c r="AT45" i="13" s="1"/>
  <c r="AT32" i="9"/>
  <c r="AT30" i="9"/>
  <c r="AT31" i="9" s="1"/>
  <c r="AU29" i="9"/>
  <c r="AS55" i="2"/>
  <c r="AS57" i="2" s="1"/>
  <c r="AS58" i="2" s="1"/>
  <c r="AS79" i="2" s="1"/>
  <c r="AT102" i="2"/>
  <c r="AT65" i="2"/>
  <c r="AT63" i="2"/>
  <c r="AT64" i="2" s="1"/>
  <c r="AU61" i="2" s="1"/>
  <c r="AT99" i="2"/>
  <c r="AT54" i="2"/>
  <c r="AT52" i="2"/>
  <c r="AT53" i="2" s="1"/>
  <c r="AU50" i="2" s="1"/>
  <c r="AR85" i="2"/>
  <c r="AR101" i="2"/>
  <c r="AR103" i="2" s="1"/>
  <c r="AU38" i="2"/>
  <c r="AU36" i="2"/>
  <c r="AU37" i="2" s="1"/>
  <c r="AV35" i="2"/>
  <c r="AS98" i="2"/>
  <c r="AS81" i="2"/>
  <c r="AR98" i="2"/>
  <c r="AR81" i="2"/>
  <c r="AR79" i="2"/>
  <c r="AR76" i="2"/>
  <c r="AR78" i="2" s="1"/>
  <c r="AS101" i="2"/>
  <c r="AS103" i="2" s="1"/>
  <c r="AS85" i="2"/>
  <c r="AR49" i="9"/>
  <c r="AR59" i="9" s="1"/>
  <c r="AR60" i="9" s="1"/>
  <c r="AR108" i="9" s="1"/>
  <c r="AR109" i="9" s="1"/>
  <c r="AR69" i="9"/>
  <c r="AR79" i="9" s="1"/>
  <c r="AR80" i="9" s="1"/>
  <c r="AS48" i="9"/>
  <c r="AS46" i="9"/>
  <c r="AS47" i="9" s="1"/>
  <c r="AT44" i="9" s="1"/>
  <c r="AQ111" i="9"/>
  <c r="AQ95" i="9"/>
  <c r="AS68" i="9"/>
  <c r="AS66" i="9"/>
  <c r="AS67" i="9" s="1"/>
  <c r="AT64" i="9" s="1"/>
  <c r="AQ86" i="9"/>
  <c r="AR111" i="9"/>
  <c r="AS60" i="13" l="1"/>
  <c r="AS62" i="13" s="1"/>
  <c r="AS67" i="13" s="1"/>
  <c r="AS87" i="13"/>
  <c r="AS89" i="13" s="1"/>
  <c r="AS94" i="13" s="1"/>
  <c r="AS50" i="13"/>
  <c r="AS66" i="13" s="1"/>
  <c r="AS68" i="13" s="1"/>
  <c r="AS124" i="13" s="1"/>
  <c r="AS125" i="13" s="1"/>
  <c r="AR66" i="13"/>
  <c r="AR68" i="13" s="1"/>
  <c r="AT60" i="13"/>
  <c r="AT62" i="13" s="1"/>
  <c r="AT67" i="13" s="1"/>
  <c r="AT76" i="13"/>
  <c r="AT74" i="13"/>
  <c r="AT75" i="13" s="1"/>
  <c r="AU72" i="13" s="1"/>
  <c r="AT49" i="13"/>
  <c r="AT47" i="13"/>
  <c r="AT48" i="13" s="1"/>
  <c r="AU45" i="13" s="1"/>
  <c r="AV88" i="13"/>
  <c r="AV61" i="13"/>
  <c r="AV33" i="13"/>
  <c r="AV31" i="13"/>
  <c r="AV32" i="13" s="1"/>
  <c r="AW30" i="13"/>
  <c r="AT29" i="13"/>
  <c r="AP129" i="13"/>
  <c r="AP128" i="13"/>
  <c r="AQ124" i="13"/>
  <c r="AQ125" i="13" s="1"/>
  <c r="AQ101" i="13"/>
  <c r="AQ106" i="13"/>
  <c r="AR93" i="13"/>
  <c r="AR95" i="13" s="1"/>
  <c r="AQ127" i="13"/>
  <c r="AQ110" i="13"/>
  <c r="AP104" i="13"/>
  <c r="AP103" i="13"/>
  <c r="AS77" i="13"/>
  <c r="AU32" i="9"/>
  <c r="AU30" i="9"/>
  <c r="AU31" i="9" s="1"/>
  <c r="AV29" i="9"/>
  <c r="AS28" i="9"/>
  <c r="AS76" i="2"/>
  <c r="AS78" i="2" s="1"/>
  <c r="AU102" i="2"/>
  <c r="AU65" i="2"/>
  <c r="AU66" i="2" s="1"/>
  <c r="AU68" i="2" s="1"/>
  <c r="AU69" i="2" s="1"/>
  <c r="AU63" i="2"/>
  <c r="AU64" i="2" s="1"/>
  <c r="AV61" i="2" s="1"/>
  <c r="AU99" i="2"/>
  <c r="AU54" i="2"/>
  <c r="AU52" i="2"/>
  <c r="AU53" i="2" s="1"/>
  <c r="AV50" i="2" s="1"/>
  <c r="AV38" i="2"/>
  <c r="AT34" i="2"/>
  <c r="AV36" i="2"/>
  <c r="AV37" i="2" s="1"/>
  <c r="AW35" i="2"/>
  <c r="AT55" i="2"/>
  <c r="AT57" i="2" s="1"/>
  <c r="AT58" i="2" s="1"/>
  <c r="AT66" i="2"/>
  <c r="AT68" i="2" s="1"/>
  <c r="AT69" i="2" s="1"/>
  <c r="AS69" i="9"/>
  <c r="AS79" i="9" s="1"/>
  <c r="AS80" i="9" s="1"/>
  <c r="AS111" i="9" s="1"/>
  <c r="AR91" i="9"/>
  <c r="AR86" i="9"/>
  <c r="AR89" i="9" s="1"/>
  <c r="AR95" i="9"/>
  <c r="AS49" i="9"/>
  <c r="AS59" i="9" s="1"/>
  <c r="AS60" i="9" s="1"/>
  <c r="AS91" i="9" s="1"/>
  <c r="AT68" i="9"/>
  <c r="AT66" i="9"/>
  <c r="AT67" i="9" s="1"/>
  <c r="AU64" i="9" s="1"/>
  <c r="AT48" i="9"/>
  <c r="AT46" i="9"/>
  <c r="AT47" i="9" s="1"/>
  <c r="AU44" i="9" s="1"/>
  <c r="AQ113" i="9"/>
  <c r="AQ112" i="9"/>
  <c r="AR112" i="9"/>
  <c r="AR113" i="9"/>
  <c r="AQ88" i="9"/>
  <c r="AQ89" i="9"/>
  <c r="AU60" i="13" l="1"/>
  <c r="AU62" i="13" s="1"/>
  <c r="AU67" i="13" s="1"/>
  <c r="AS86" i="9"/>
  <c r="AS95" i="9"/>
  <c r="AR88" i="9"/>
  <c r="AS106" i="13"/>
  <c r="AT87" i="13"/>
  <c r="AT89" i="13" s="1"/>
  <c r="AT94" i="13" s="1"/>
  <c r="AR124" i="13"/>
  <c r="AR125" i="13" s="1"/>
  <c r="AR106" i="13"/>
  <c r="AU76" i="13"/>
  <c r="AU74" i="13"/>
  <c r="AU75" i="13" s="1"/>
  <c r="AV72" i="13" s="1"/>
  <c r="AS93" i="13"/>
  <c r="AS95" i="13" s="1"/>
  <c r="AQ128" i="13"/>
  <c r="AQ129" i="13"/>
  <c r="AR127" i="13"/>
  <c r="AR110" i="13"/>
  <c r="AR101" i="13"/>
  <c r="AQ104" i="13"/>
  <c r="AQ103" i="13"/>
  <c r="AW88" i="13"/>
  <c r="AW61" i="13"/>
  <c r="AW33" i="13"/>
  <c r="AW31" i="13"/>
  <c r="AW32" i="13" s="1"/>
  <c r="AX30" i="13"/>
  <c r="AU49" i="13"/>
  <c r="AU47" i="13"/>
  <c r="AU48" i="13" s="1"/>
  <c r="AV45" i="13" s="1"/>
  <c r="AT50" i="13"/>
  <c r="AT77" i="13"/>
  <c r="AV32" i="9"/>
  <c r="AV30" i="9"/>
  <c r="AV31" i="9" s="1"/>
  <c r="AW29" i="9"/>
  <c r="AU55" i="2"/>
  <c r="AU57" i="2" s="1"/>
  <c r="AU58" i="2" s="1"/>
  <c r="AU79" i="2" s="1"/>
  <c r="AV102" i="2"/>
  <c r="AV65" i="2"/>
  <c r="AV63" i="2"/>
  <c r="AV64" i="2" s="1"/>
  <c r="AW61" i="2" s="1"/>
  <c r="AV99" i="2"/>
  <c r="AV54" i="2"/>
  <c r="AV52" i="2"/>
  <c r="AV53" i="2" s="1"/>
  <c r="AW50" i="2" s="1"/>
  <c r="AT101" i="2"/>
  <c r="AT103" i="2" s="1"/>
  <c r="AT85" i="2"/>
  <c r="AW38" i="2"/>
  <c r="AW36" i="2"/>
  <c r="AW37" i="2" s="1"/>
  <c r="AX35" i="2"/>
  <c r="AT98" i="2"/>
  <c r="AT81" i="2"/>
  <c r="AT79" i="2"/>
  <c r="AT76" i="2"/>
  <c r="AT78" i="2" s="1"/>
  <c r="AU98" i="2"/>
  <c r="AU81" i="2"/>
  <c r="AU101" i="2"/>
  <c r="AU103" i="2" s="1"/>
  <c r="AU85" i="2"/>
  <c r="AS108" i="9"/>
  <c r="AS109" i="9" s="1"/>
  <c r="AT49" i="9"/>
  <c r="AT59" i="9" s="1"/>
  <c r="AT60" i="9" s="1"/>
  <c r="AT91" i="9" s="1"/>
  <c r="AT69" i="9"/>
  <c r="AT79" i="9" s="1"/>
  <c r="AT80" i="9" s="1"/>
  <c r="AT95" i="9" s="1"/>
  <c r="AU48" i="9"/>
  <c r="AU46" i="9"/>
  <c r="AU47" i="9" s="1"/>
  <c r="AV44" i="9" s="1"/>
  <c r="AU68" i="9"/>
  <c r="AU66" i="9"/>
  <c r="AU67" i="9" s="1"/>
  <c r="AV64" i="9" s="1"/>
  <c r="AS113" i="9"/>
  <c r="AS112" i="9"/>
  <c r="AS88" i="9"/>
  <c r="AS89" i="9"/>
  <c r="AV76" i="13" l="1"/>
  <c r="AV74" i="13"/>
  <c r="AV75" i="13" s="1"/>
  <c r="AW72" i="13" s="1"/>
  <c r="AV49" i="13"/>
  <c r="AV47" i="13"/>
  <c r="AV48" i="13" s="1"/>
  <c r="AW45" i="13" s="1"/>
  <c r="AT93" i="13"/>
  <c r="AT95" i="13" s="1"/>
  <c r="AR104" i="13"/>
  <c r="AR103" i="13"/>
  <c r="AR129" i="13"/>
  <c r="AR128" i="13"/>
  <c r="AS127" i="13"/>
  <c r="AS110" i="13"/>
  <c r="AS101" i="13"/>
  <c r="AT66" i="13"/>
  <c r="AT68" i="13" s="1"/>
  <c r="AU50" i="13"/>
  <c r="AX88" i="13"/>
  <c r="AX61" i="13"/>
  <c r="AX33" i="13"/>
  <c r="AX31" i="13"/>
  <c r="AX32" i="13" s="1"/>
  <c r="AY30" i="13"/>
  <c r="AU87" i="13"/>
  <c r="AU89" i="13" s="1"/>
  <c r="AU94" i="13" s="1"/>
  <c r="AU77" i="13"/>
  <c r="AW32" i="9"/>
  <c r="AW30" i="9"/>
  <c r="AW31" i="9" s="1"/>
  <c r="AX29" i="9"/>
  <c r="AU76" i="2"/>
  <c r="AU78" i="2" s="1"/>
  <c r="AW99" i="2"/>
  <c r="AW54" i="2"/>
  <c r="AW55" i="2" s="1"/>
  <c r="AW57" i="2" s="1"/>
  <c r="AW58" i="2" s="1"/>
  <c r="AW52" i="2"/>
  <c r="AW53" i="2" s="1"/>
  <c r="AX50" i="2" s="1"/>
  <c r="AW102" i="2"/>
  <c r="AW65" i="2"/>
  <c r="AW63" i="2"/>
  <c r="AW64" i="2" s="1"/>
  <c r="AX61" i="2" s="1"/>
  <c r="AX38" i="2"/>
  <c r="AX36" i="2"/>
  <c r="AX37" i="2" s="1"/>
  <c r="AY35" i="2"/>
  <c r="AV55" i="2"/>
  <c r="AV57" i="2" s="1"/>
  <c r="AV58" i="2" s="1"/>
  <c r="AV66" i="2"/>
  <c r="AV68" i="2" s="1"/>
  <c r="AV69" i="2" s="1"/>
  <c r="AT108" i="9"/>
  <c r="AT109" i="9" s="1"/>
  <c r="AT111" i="9"/>
  <c r="AT113" i="9" s="1"/>
  <c r="AT86" i="9"/>
  <c r="AT89" i="9" s="1"/>
  <c r="AU69" i="9"/>
  <c r="AU79" i="9" s="1"/>
  <c r="AU80" i="9" s="1"/>
  <c r="AU95" i="9" s="1"/>
  <c r="AV48" i="9"/>
  <c r="AV46" i="9"/>
  <c r="AV47" i="9" s="1"/>
  <c r="AW44" i="9" s="1"/>
  <c r="AV68" i="9"/>
  <c r="AV66" i="9"/>
  <c r="AV67" i="9" s="1"/>
  <c r="AW64" i="9" s="1"/>
  <c r="AT88" i="9"/>
  <c r="AU49" i="9"/>
  <c r="AU59" i="9" s="1"/>
  <c r="AU60" i="9" s="1"/>
  <c r="AV87" i="13" l="1"/>
  <c r="AV89" i="13" s="1"/>
  <c r="AV94" i="13" s="1"/>
  <c r="AW76" i="13"/>
  <c r="AW74" i="13"/>
  <c r="AW75" i="13" s="1"/>
  <c r="AX72" i="13" s="1"/>
  <c r="AU66" i="13"/>
  <c r="AU68" i="13" s="1"/>
  <c r="AW60" i="13"/>
  <c r="AW62" i="13" s="1"/>
  <c r="AW67" i="13" s="1"/>
  <c r="AT124" i="13"/>
  <c r="AT125" i="13" s="1"/>
  <c r="AT101" i="13"/>
  <c r="AT106" i="13"/>
  <c r="AW49" i="13"/>
  <c r="AW47" i="13"/>
  <c r="AW48" i="13" s="1"/>
  <c r="AX45" i="13" s="1"/>
  <c r="AV50" i="13"/>
  <c r="AV77" i="13"/>
  <c r="AU93" i="13"/>
  <c r="AU95" i="13" s="1"/>
  <c r="AY88" i="13"/>
  <c r="AY61" i="13"/>
  <c r="AY33" i="13"/>
  <c r="AY31" i="13"/>
  <c r="AY32" i="13" s="1"/>
  <c r="AZ30" i="13"/>
  <c r="AV60" i="13"/>
  <c r="AV62" i="13" s="1"/>
  <c r="AV67" i="13" s="1"/>
  <c r="AS104" i="13"/>
  <c r="AS103" i="13"/>
  <c r="AS128" i="13"/>
  <c r="AS129" i="13"/>
  <c r="AT127" i="13"/>
  <c r="AT110" i="13"/>
  <c r="AX32" i="9"/>
  <c r="AX30" i="9"/>
  <c r="AX31" i="9" s="1"/>
  <c r="AY29" i="9"/>
  <c r="AW66" i="2"/>
  <c r="AW68" i="2" s="1"/>
  <c r="AW69" i="2" s="1"/>
  <c r="AW85" i="2" s="1"/>
  <c r="AX99" i="2"/>
  <c r="AX54" i="2"/>
  <c r="AX52" i="2"/>
  <c r="AX53" i="2" s="1"/>
  <c r="AY50" i="2" s="1"/>
  <c r="AX102" i="2"/>
  <c r="AX65" i="2"/>
  <c r="AX63" i="2"/>
  <c r="AX64" i="2" s="1"/>
  <c r="AY61" i="2" s="1"/>
  <c r="AV85" i="2"/>
  <c r="AV101" i="2"/>
  <c r="AV103" i="2" s="1"/>
  <c r="AY38" i="2"/>
  <c r="AY36" i="2"/>
  <c r="AY37" i="2" s="1"/>
  <c r="AZ35" i="2"/>
  <c r="AW101" i="2"/>
  <c r="AW103" i="2" s="1"/>
  <c r="AV98" i="2"/>
  <c r="AV81" i="2"/>
  <c r="AV79" i="2"/>
  <c r="AV76" i="2"/>
  <c r="AV78" i="2" s="1"/>
  <c r="AW98" i="2"/>
  <c r="AW79" i="2"/>
  <c r="AW81" i="2"/>
  <c r="AW76" i="2"/>
  <c r="AW78" i="2" s="1"/>
  <c r="AU111" i="9"/>
  <c r="AU113" i="9" s="1"/>
  <c r="AT112" i="9"/>
  <c r="AV69" i="9"/>
  <c r="AV79" i="9" s="1"/>
  <c r="AV80" i="9" s="1"/>
  <c r="AV111" i="9" s="1"/>
  <c r="AV49" i="9"/>
  <c r="AV59" i="9" s="1"/>
  <c r="AV60" i="9" s="1"/>
  <c r="AV108" i="9" s="1"/>
  <c r="AV109" i="9" s="1"/>
  <c r="AW48" i="9"/>
  <c r="AW46" i="9"/>
  <c r="AW47" i="9" s="1"/>
  <c r="AX44" i="9" s="1"/>
  <c r="AW68" i="9"/>
  <c r="AW66" i="9"/>
  <c r="AW67" i="9" s="1"/>
  <c r="AX64" i="9" s="1"/>
  <c r="AU108" i="9"/>
  <c r="AU109" i="9" s="1"/>
  <c r="AU91" i="9"/>
  <c r="AU86" i="9"/>
  <c r="AU112" i="9"/>
  <c r="AW87" i="13" l="1"/>
  <c r="AW89" i="13" s="1"/>
  <c r="AW94" i="13" s="1"/>
  <c r="AX76" i="13"/>
  <c r="AX74" i="13"/>
  <c r="AX75" i="13" s="1"/>
  <c r="AY72" i="13" s="1"/>
  <c r="AX49" i="13"/>
  <c r="AX47" i="13"/>
  <c r="AX48" i="13" s="1"/>
  <c r="AY45" i="13" s="1"/>
  <c r="AT129" i="13"/>
  <c r="AT128" i="13"/>
  <c r="AZ88" i="13"/>
  <c r="AZ61" i="13"/>
  <c r="AZ33" i="13"/>
  <c r="AZ31" i="13"/>
  <c r="AZ32" i="13" s="1"/>
  <c r="BA30" i="13"/>
  <c r="AU127" i="13"/>
  <c r="AU110" i="13"/>
  <c r="AV66" i="13"/>
  <c r="AV68" i="13" s="1"/>
  <c r="AW50" i="13"/>
  <c r="AU124" i="13"/>
  <c r="AU125" i="13" s="1"/>
  <c r="AU101" i="13"/>
  <c r="AU106" i="13"/>
  <c r="AV93" i="13"/>
  <c r="AV95" i="13" s="1"/>
  <c r="AT104" i="13"/>
  <c r="AT103" i="13"/>
  <c r="AW77" i="13"/>
  <c r="AY32" i="9"/>
  <c r="AY30" i="9"/>
  <c r="AY31" i="9" s="1"/>
  <c r="AZ29" i="9"/>
  <c r="AY99" i="2"/>
  <c r="AY54" i="2"/>
  <c r="AY52" i="2"/>
  <c r="AY53" i="2" s="1"/>
  <c r="AZ50" i="2" s="1"/>
  <c r="AY102" i="2"/>
  <c r="AY65" i="2"/>
  <c r="AY66" i="2" s="1"/>
  <c r="AY68" i="2" s="1"/>
  <c r="AY69" i="2" s="1"/>
  <c r="AY63" i="2"/>
  <c r="AY64" i="2" s="1"/>
  <c r="AZ61" i="2" s="1"/>
  <c r="AZ38" i="2"/>
  <c r="AZ36" i="2"/>
  <c r="AZ37" i="2" s="1"/>
  <c r="BA35" i="2"/>
  <c r="AX66" i="2"/>
  <c r="AX68" i="2" s="1"/>
  <c r="AX69" i="2" s="1"/>
  <c r="AX55" i="2"/>
  <c r="AX57" i="2" s="1"/>
  <c r="AX58" i="2" s="1"/>
  <c r="AV91" i="9"/>
  <c r="AV86" i="9"/>
  <c r="AV89" i="9" s="1"/>
  <c r="AV95" i="9"/>
  <c r="AW69" i="9"/>
  <c r="AW79" i="9" s="1"/>
  <c r="AW80" i="9" s="1"/>
  <c r="AW95" i="9" s="1"/>
  <c r="AX48" i="9"/>
  <c r="AX46" i="9"/>
  <c r="AX47" i="9" s="1"/>
  <c r="AY44" i="9" s="1"/>
  <c r="AX68" i="9"/>
  <c r="AX66" i="9"/>
  <c r="AX67" i="9" s="1"/>
  <c r="AY64" i="9" s="1"/>
  <c r="AV112" i="9"/>
  <c r="AV113" i="9"/>
  <c r="AU88" i="9"/>
  <c r="AU89" i="9"/>
  <c r="AW49" i="9"/>
  <c r="AW59" i="9" s="1"/>
  <c r="AW60" i="9" s="1"/>
  <c r="AV88" i="9" l="1"/>
  <c r="AX87" i="13"/>
  <c r="AX89" i="13" s="1"/>
  <c r="AX94" i="13" s="1"/>
  <c r="AX60" i="13"/>
  <c r="AX62" i="13" s="1"/>
  <c r="AX67" i="13" s="1"/>
  <c r="AY76" i="13"/>
  <c r="AY74" i="13"/>
  <c r="AY75" i="13" s="1"/>
  <c r="AZ72" i="13" s="1"/>
  <c r="AW93" i="13"/>
  <c r="AW95" i="13" s="1"/>
  <c r="AV127" i="13"/>
  <c r="AV110" i="13"/>
  <c r="AU104" i="13"/>
  <c r="AU103" i="13"/>
  <c r="AW66" i="13"/>
  <c r="AW68" i="13" s="1"/>
  <c r="AV124" i="13"/>
  <c r="AV125" i="13" s="1"/>
  <c r="AV101" i="13"/>
  <c r="AV106" i="13"/>
  <c r="AU128" i="13"/>
  <c r="AU129" i="13"/>
  <c r="AY49" i="13"/>
  <c r="AY47" i="13"/>
  <c r="AY48" i="13" s="1"/>
  <c r="AZ45" i="13" s="1"/>
  <c r="AX50" i="13"/>
  <c r="AX77" i="13"/>
  <c r="BA88" i="13"/>
  <c r="BA61" i="13"/>
  <c r="AY29" i="13"/>
  <c r="BA33" i="13"/>
  <c r="BA31" i="13"/>
  <c r="BA32" i="13" s="1"/>
  <c r="BB30" i="13"/>
  <c r="AZ32" i="9"/>
  <c r="AZ30" i="9"/>
  <c r="AZ31" i="9" s="1"/>
  <c r="AX28" i="9"/>
  <c r="BA29" i="9"/>
  <c r="AY55" i="2"/>
  <c r="AY57" i="2" s="1"/>
  <c r="AY58" i="2" s="1"/>
  <c r="AZ102" i="2"/>
  <c r="AZ65" i="2"/>
  <c r="AZ63" i="2"/>
  <c r="AZ64" i="2" s="1"/>
  <c r="BA61" i="2" s="1"/>
  <c r="AZ99" i="2"/>
  <c r="AZ54" i="2"/>
  <c r="AZ52" i="2"/>
  <c r="AZ53" i="2" s="1"/>
  <c r="BA50" i="2" s="1"/>
  <c r="AX98" i="2"/>
  <c r="AX81" i="2"/>
  <c r="AX79" i="2"/>
  <c r="AX76" i="2"/>
  <c r="AX78" i="2" s="1"/>
  <c r="AX101" i="2"/>
  <c r="AX103" i="2" s="1"/>
  <c r="AX85" i="2"/>
  <c r="BA38" i="2"/>
  <c r="BA36" i="2"/>
  <c r="BA37" i="2" s="1"/>
  <c r="BB35" i="2"/>
  <c r="AY34" i="2"/>
  <c r="AY101" i="2"/>
  <c r="AY103" i="2" s="1"/>
  <c r="AY85" i="2"/>
  <c r="AY98" i="2"/>
  <c r="AY79" i="2"/>
  <c r="AY81" i="2"/>
  <c r="AY76" i="2"/>
  <c r="AY78" i="2" s="1"/>
  <c r="AW111" i="9"/>
  <c r="AW113" i="9" s="1"/>
  <c r="AX69" i="9"/>
  <c r="AX79" i="9" s="1"/>
  <c r="AX80" i="9" s="1"/>
  <c r="AX95" i="9" s="1"/>
  <c r="AX49" i="9"/>
  <c r="AX59" i="9" s="1"/>
  <c r="AX60" i="9" s="1"/>
  <c r="AX108" i="9" s="1"/>
  <c r="AX109" i="9" s="1"/>
  <c r="AY48" i="9"/>
  <c r="AY46" i="9"/>
  <c r="AY47" i="9" s="1"/>
  <c r="AZ44" i="9" s="1"/>
  <c r="AX91" i="9"/>
  <c r="AY68" i="9"/>
  <c r="AY66" i="9"/>
  <c r="AY67" i="9" s="1"/>
  <c r="AZ64" i="9" s="1"/>
  <c r="AW108" i="9"/>
  <c r="AW109" i="9" s="1"/>
  <c r="AW91" i="9"/>
  <c r="AW86" i="9"/>
  <c r="AW112" i="9"/>
  <c r="AY50" i="13" l="1"/>
  <c r="AZ76" i="13"/>
  <c r="AZ74" i="13"/>
  <c r="AZ75" i="13" s="1"/>
  <c r="BA72" i="13" s="1"/>
  <c r="AZ49" i="13"/>
  <c r="AZ47" i="13"/>
  <c r="AZ48" i="13" s="1"/>
  <c r="BA45" i="13" s="1"/>
  <c r="AX66" i="13"/>
  <c r="AX68" i="13" s="1"/>
  <c r="AW124" i="13"/>
  <c r="AW125" i="13" s="1"/>
  <c r="AW101" i="13"/>
  <c r="AW106" i="13"/>
  <c r="AV129" i="13"/>
  <c r="AV128" i="13"/>
  <c r="AW127" i="13"/>
  <c r="AW110" i="13"/>
  <c r="BB88" i="13"/>
  <c r="BB61" i="13"/>
  <c r="BB33" i="13"/>
  <c r="BB31" i="13"/>
  <c r="BB32" i="13" s="1"/>
  <c r="BC30" i="13"/>
  <c r="AX93" i="13"/>
  <c r="AX95" i="13" s="1"/>
  <c r="AV104" i="13"/>
  <c r="AV103" i="13"/>
  <c r="AY60" i="13"/>
  <c r="AY62" i="13" s="1"/>
  <c r="AY67" i="13" s="1"/>
  <c r="AY87" i="13"/>
  <c r="AY89" i="13" s="1"/>
  <c r="AY94" i="13" s="1"/>
  <c r="AY77" i="13"/>
  <c r="BA32" i="9"/>
  <c r="BA30" i="9"/>
  <c r="BA31" i="9" s="1"/>
  <c r="BB29" i="9"/>
  <c r="BA102" i="2"/>
  <c r="BA65" i="2"/>
  <c r="BA63" i="2"/>
  <c r="BA64" i="2" s="1"/>
  <c r="BB61" i="2" s="1"/>
  <c r="BA99" i="2"/>
  <c r="BA54" i="2"/>
  <c r="BA55" i="2" s="1"/>
  <c r="BA57" i="2" s="1"/>
  <c r="BA58" i="2" s="1"/>
  <c r="BA52" i="2"/>
  <c r="BA53" i="2" s="1"/>
  <c r="BB50" i="2" s="1"/>
  <c r="BB38" i="2"/>
  <c r="BB36" i="2"/>
  <c r="BB37" i="2" s="1"/>
  <c r="BC35" i="2"/>
  <c r="AZ55" i="2"/>
  <c r="AZ57" i="2" s="1"/>
  <c r="AZ58" i="2" s="1"/>
  <c r="AZ66" i="2"/>
  <c r="AZ68" i="2" s="1"/>
  <c r="AZ69" i="2" s="1"/>
  <c r="AX86" i="9"/>
  <c r="AX88" i="9" s="1"/>
  <c r="AX111" i="9"/>
  <c r="AX112" i="9" s="1"/>
  <c r="AY69" i="9"/>
  <c r="AY79" i="9" s="1"/>
  <c r="AY80" i="9" s="1"/>
  <c r="AY111" i="9" s="1"/>
  <c r="AZ48" i="9"/>
  <c r="AZ46" i="9"/>
  <c r="AZ47" i="9" s="1"/>
  <c r="BA44" i="9" s="1"/>
  <c r="AZ68" i="9"/>
  <c r="AZ66" i="9"/>
  <c r="AZ67" i="9" s="1"/>
  <c r="BA64" i="9" s="1"/>
  <c r="AW88" i="9"/>
  <c r="AW89" i="9"/>
  <c r="AY49" i="9"/>
  <c r="AY59" i="9" s="1"/>
  <c r="AY60" i="9" s="1"/>
  <c r="AX89" i="9" l="1"/>
  <c r="AY66" i="13"/>
  <c r="AY68" i="13" s="1"/>
  <c r="AZ87" i="13"/>
  <c r="AZ89" i="13" s="1"/>
  <c r="AZ94" i="13" s="1"/>
  <c r="AZ60" i="13"/>
  <c r="AZ62" i="13" s="1"/>
  <c r="AZ67" i="13" s="1"/>
  <c r="BA76" i="13"/>
  <c r="BA74" i="13"/>
  <c r="BA75" i="13" s="1"/>
  <c r="BB72" i="13" s="1"/>
  <c r="AY93" i="13"/>
  <c r="AY95" i="13" s="1"/>
  <c r="AX127" i="13"/>
  <c r="AX110" i="13"/>
  <c r="BA49" i="13"/>
  <c r="BA47" i="13"/>
  <c r="BA48" i="13" s="1"/>
  <c r="BB45" i="13" s="1"/>
  <c r="AZ50" i="13"/>
  <c r="AZ77" i="13"/>
  <c r="BC88" i="13"/>
  <c r="BC61" i="13"/>
  <c r="BC33" i="13"/>
  <c r="BC31" i="13"/>
  <c r="BC32" i="13" s="1"/>
  <c r="BD30" i="13"/>
  <c r="AW128" i="13"/>
  <c r="AW129" i="13"/>
  <c r="AW104" i="13"/>
  <c r="AW103" i="13"/>
  <c r="AX124" i="13"/>
  <c r="AX125" i="13" s="1"/>
  <c r="AX101" i="13"/>
  <c r="AX106" i="13"/>
  <c r="AY95" i="9"/>
  <c r="BB32" i="9"/>
  <c r="BB30" i="9"/>
  <c r="BB31" i="9" s="1"/>
  <c r="BC29" i="9"/>
  <c r="BA66" i="2"/>
  <c r="BA68" i="2" s="1"/>
  <c r="BA69" i="2" s="1"/>
  <c r="BA79" i="2" s="1"/>
  <c r="BB99" i="2"/>
  <c r="BB54" i="2"/>
  <c r="BB52" i="2"/>
  <c r="BB53" i="2" s="1"/>
  <c r="BC50" i="2" s="1"/>
  <c r="BB102" i="2"/>
  <c r="BB65" i="2"/>
  <c r="BB63" i="2"/>
  <c r="BB64" i="2" s="1"/>
  <c r="BC61" i="2" s="1"/>
  <c r="AZ85" i="2"/>
  <c r="AZ101" i="2"/>
  <c r="AZ103" i="2" s="1"/>
  <c r="AZ98" i="2"/>
  <c r="AZ81" i="2"/>
  <c r="AZ79" i="2"/>
  <c r="AZ76" i="2"/>
  <c r="AZ78" i="2" s="1"/>
  <c r="BC38" i="2"/>
  <c r="BC36" i="2"/>
  <c r="BC37" i="2" s="1"/>
  <c r="BD35" i="2"/>
  <c r="BA98" i="2"/>
  <c r="BA81" i="2"/>
  <c r="BA101" i="2"/>
  <c r="BA103" i="2" s="1"/>
  <c r="AX113" i="9"/>
  <c r="AZ69" i="9"/>
  <c r="AZ79" i="9" s="1"/>
  <c r="AZ80" i="9" s="1"/>
  <c r="AZ111" i="9" s="1"/>
  <c r="AZ49" i="9"/>
  <c r="AZ59" i="9" s="1"/>
  <c r="AZ60" i="9" s="1"/>
  <c r="AZ108" i="9" s="1"/>
  <c r="AZ109" i="9" s="1"/>
  <c r="BA48" i="9"/>
  <c r="BA46" i="9"/>
  <c r="BA47" i="9" s="1"/>
  <c r="BB44" i="9" s="1"/>
  <c r="BA68" i="9"/>
  <c r="BA66" i="9"/>
  <c r="BA67" i="9" s="1"/>
  <c r="BB64" i="9" s="1"/>
  <c r="AY108" i="9"/>
  <c r="AY109" i="9" s="1"/>
  <c r="AY91" i="9"/>
  <c r="AY86" i="9"/>
  <c r="AY113" i="9"/>
  <c r="AY112" i="9"/>
  <c r="BA87" i="13" l="1"/>
  <c r="BA89" i="13" s="1"/>
  <c r="BA94" i="13" s="1"/>
  <c r="BA60" i="13"/>
  <c r="BA62" i="13" s="1"/>
  <c r="BA67" i="13" s="1"/>
  <c r="AY124" i="13"/>
  <c r="AY125" i="13" s="1"/>
  <c r="AY106" i="13"/>
  <c r="BA50" i="13"/>
  <c r="BB49" i="13"/>
  <c r="BB47" i="13"/>
  <c r="BB48" i="13" s="1"/>
  <c r="BC45" i="13" s="1"/>
  <c r="BB76" i="13"/>
  <c r="BB74" i="13"/>
  <c r="BB75" i="13" s="1"/>
  <c r="BC72" i="13" s="1"/>
  <c r="AZ93" i="13"/>
  <c r="AZ95" i="13" s="1"/>
  <c r="AX129" i="13"/>
  <c r="AX128" i="13"/>
  <c r="AY127" i="13"/>
  <c r="AY110" i="13"/>
  <c r="AY101" i="13"/>
  <c r="AX104" i="13"/>
  <c r="AX103" i="13"/>
  <c r="BD88" i="13"/>
  <c r="BD61" i="13"/>
  <c r="BD33" i="13"/>
  <c r="BD31" i="13"/>
  <c r="BD32" i="13" s="1"/>
  <c r="BE30" i="13"/>
  <c r="AZ66" i="13"/>
  <c r="AZ68" i="13" s="1"/>
  <c r="BA77" i="13"/>
  <c r="BC32" i="9"/>
  <c r="BC30" i="9"/>
  <c r="BC31" i="9" s="1"/>
  <c r="BD29" i="9"/>
  <c r="BA85" i="2"/>
  <c r="BA76" i="2"/>
  <c r="BA78" i="2" s="1"/>
  <c r="BC102" i="2"/>
  <c r="BC65" i="2"/>
  <c r="BC63" i="2"/>
  <c r="BC64" i="2" s="1"/>
  <c r="BD61" i="2" s="1"/>
  <c r="BC99" i="2"/>
  <c r="BC54" i="2"/>
  <c r="BC55" i="2" s="1"/>
  <c r="BC57" i="2" s="1"/>
  <c r="BC58" i="2" s="1"/>
  <c r="BC52" i="2"/>
  <c r="BC53" i="2" s="1"/>
  <c r="BD50" i="2" s="1"/>
  <c r="BB66" i="2"/>
  <c r="BB68" i="2" s="1"/>
  <c r="BB69" i="2" s="1"/>
  <c r="BB55" i="2"/>
  <c r="BB57" i="2" s="1"/>
  <c r="BB58" i="2" s="1"/>
  <c r="BD38" i="2"/>
  <c r="BD36" i="2"/>
  <c r="BD37" i="2" s="1"/>
  <c r="BE35" i="2"/>
  <c r="AZ95" i="9"/>
  <c r="AZ91" i="9"/>
  <c r="AZ86" i="9"/>
  <c r="AZ89" i="9" s="1"/>
  <c r="BA69" i="9"/>
  <c r="BA79" i="9" s="1"/>
  <c r="BA80" i="9" s="1"/>
  <c r="BA95" i="9" s="1"/>
  <c r="BB48" i="9"/>
  <c r="BB46" i="9"/>
  <c r="BB47" i="9" s="1"/>
  <c r="BC44" i="9" s="1"/>
  <c r="BB68" i="9"/>
  <c r="BB66" i="9"/>
  <c r="BB67" i="9" s="1"/>
  <c r="BC64" i="9" s="1"/>
  <c r="AZ112" i="9"/>
  <c r="AZ113" i="9"/>
  <c r="AY88" i="9"/>
  <c r="AY89" i="9"/>
  <c r="AZ88" i="9"/>
  <c r="BA49" i="9"/>
  <c r="BA59" i="9" s="1"/>
  <c r="BA60" i="9" s="1"/>
  <c r="BB77" i="13" l="1"/>
  <c r="BA66" i="13"/>
  <c r="BA68" i="13" s="1"/>
  <c r="BC76" i="13"/>
  <c r="BC74" i="13"/>
  <c r="BC75" i="13" s="1"/>
  <c r="BD72" i="13" s="1"/>
  <c r="BA93" i="13"/>
  <c r="BA95" i="13" s="1"/>
  <c r="BB60" i="13"/>
  <c r="BB62" i="13" s="1"/>
  <c r="BB67" i="13" s="1"/>
  <c r="BE88" i="13"/>
  <c r="BE61" i="13"/>
  <c r="BE33" i="13"/>
  <c r="BE31" i="13"/>
  <c r="BE32" i="13" s="1"/>
  <c r="BF30" i="13"/>
  <c r="BB87" i="13"/>
  <c r="BB89" i="13" s="1"/>
  <c r="BB94" i="13" s="1"/>
  <c r="AZ124" i="13"/>
  <c r="AZ125" i="13" s="1"/>
  <c r="AZ101" i="13"/>
  <c r="AZ106" i="13"/>
  <c r="AY104" i="13"/>
  <c r="AY103" i="13"/>
  <c r="AY128" i="13"/>
  <c r="AY129" i="13"/>
  <c r="AZ127" i="13"/>
  <c r="AZ110" i="13"/>
  <c r="BC49" i="13"/>
  <c r="BC47" i="13"/>
  <c r="BC48" i="13" s="1"/>
  <c r="BD45" i="13" s="1"/>
  <c r="BB50" i="13"/>
  <c r="BD32" i="9"/>
  <c r="BD30" i="9"/>
  <c r="BD31" i="9" s="1"/>
  <c r="BE29" i="9"/>
  <c r="BC66" i="2"/>
  <c r="BC68" i="2" s="1"/>
  <c r="BC69" i="2" s="1"/>
  <c r="BC79" i="2" s="1"/>
  <c r="BD102" i="2"/>
  <c r="BD65" i="2"/>
  <c r="BD63" i="2"/>
  <c r="BD64" i="2" s="1"/>
  <c r="BE61" i="2" s="1"/>
  <c r="BD99" i="2"/>
  <c r="BD54" i="2"/>
  <c r="BD52" i="2"/>
  <c r="BD53" i="2" s="1"/>
  <c r="BE50" i="2" s="1"/>
  <c r="BE38" i="2"/>
  <c r="BE36" i="2"/>
  <c r="BE37" i="2" s="1"/>
  <c r="BF35" i="2"/>
  <c r="BB101" i="2"/>
  <c r="BB103" i="2" s="1"/>
  <c r="BB85" i="2"/>
  <c r="BC98" i="2"/>
  <c r="BC81" i="2"/>
  <c r="BB98" i="2"/>
  <c r="BB81" i="2"/>
  <c r="BB79" i="2"/>
  <c r="BB76" i="2"/>
  <c r="BB78" i="2" s="1"/>
  <c r="BC101" i="2"/>
  <c r="BC103" i="2" s="1"/>
  <c r="BC85" i="2"/>
  <c r="BA111" i="9"/>
  <c r="BB69" i="9"/>
  <c r="BB79" i="9" s="1"/>
  <c r="BB80" i="9" s="1"/>
  <c r="BB95" i="9" s="1"/>
  <c r="BB49" i="9"/>
  <c r="BB59" i="9" s="1"/>
  <c r="BB60" i="9" s="1"/>
  <c r="BB108" i="9" s="1"/>
  <c r="BB109" i="9" s="1"/>
  <c r="BC48" i="9"/>
  <c r="BC46" i="9"/>
  <c r="BC47" i="9" s="1"/>
  <c r="BD44" i="9" s="1"/>
  <c r="BC68" i="9"/>
  <c r="BC66" i="9"/>
  <c r="BC67" i="9" s="1"/>
  <c r="BD64" i="9" s="1"/>
  <c r="BB111" i="9"/>
  <c r="BA108" i="9"/>
  <c r="BA109" i="9" s="1"/>
  <c r="BA91" i="9"/>
  <c r="BA86" i="9"/>
  <c r="BA113" i="9"/>
  <c r="BA112" i="9"/>
  <c r="BC87" i="13" l="1"/>
  <c r="BC89" i="13" s="1"/>
  <c r="BC94" i="13" s="1"/>
  <c r="BC60" i="13"/>
  <c r="BC62" i="13" s="1"/>
  <c r="BC67" i="13" s="1"/>
  <c r="BA106" i="13"/>
  <c r="BA124" i="13"/>
  <c r="BA125" i="13" s="1"/>
  <c r="BB93" i="13"/>
  <c r="BB95" i="13" s="1"/>
  <c r="BB127" i="13" s="1"/>
  <c r="BD76" i="13"/>
  <c r="BD74" i="13"/>
  <c r="BD75" i="13" s="1"/>
  <c r="BE72" i="13" s="1"/>
  <c r="BB66" i="13"/>
  <c r="BB68" i="13" s="1"/>
  <c r="BD60" i="13"/>
  <c r="BD62" i="13" s="1"/>
  <c r="BD67" i="13" s="1"/>
  <c r="BD49" i="13"/>
  <c r="BD47" i="13"/>
  <c r="BD48" i="13" s="1"/>
  <c r="BE45" i="13" s="1"/>
  <c r="AZ129" i="13"/>
  <c r="AZ128" i="13"/>
  <c r="AZ104" i="13"/>
  <c r="AZ103" i="13"/>
  <c r="BA127" i="13"/>
  <c r="BA110" i="13"/>
  <c r="BA101" i="13"/>
  <c r="BC50" i="13"/>
  <c r="BF88" i="13"/>
  <c r="BF61" i="13"/>
  <c r="BF33" i="13"/>
  <c r="BF31" i="13"/>
  <c r="BF32" i="13" s="1"/>
  <c r="BG30" i="13"/>
  <c r="BD29" i="13"/>
  <c r="BC77" i="13"/>
  <c r="BC69" i="9"/>
  <c r="BC79" i="9" s="1"/>
  <c r="BC80" i="9" s="1"/>
  <c r="BC95" i="9" s="1"/>
  <c r="BE32" i="9"/>
  <c r="BE30" i="9"/>
  <c r="BE31" i="9" s="1"/>
  <c r="BF29" i="9"/>
  <c r="BC28" i="9"/>
  <c r="BC76" i="2"/>
  <c r="BC78" i="2" s="1"/>
  <c r="BE99" i="2"/>
  <c r="BE54" i="2"/>
  <c r="BE55" i="2" s="1"/>
  <c r="BE57" i="2" s="1"/>
  <c r="BE58" i="2" s="1"/>
  <c r="BE52" i="2"/>
  <c r="BE53" i="2" s="1"/>
  <c r="BF50" i="2" s="1"/>
  <c r="BE102" i="2"/>
  <c r="BE65" i="2"/>
  <c r="BE63" i="2"/>
  <c r="BE64" i="2" s="1"/>
  <c r="BF61" i="2" s="1"/>
  <c r="BD55" i="2"/>
  <c r="BD57" i="2" s="1"/>
  <c r="BD58" i="2" s="1"/>
  <c r="BD66" i="2"/>
  <c r="BD68" i="2" s="1"/>
  <c r="BD69" i="2" s="1"/>
  <c r="BF38" i="2"/>
  <c r="BD34" i="2"/>
  <c r="BF36" i="2"/>
  <c r="BF37" i="2" s="1"/>
  <c r="BG35" i="2"/>
  <c r="BB86" i="9"/>
  <c r="BB88" i="9" s="1"/>
  <c r="BB91" i="9"/>
  <c r="BD48" i="9"/>
  <c r="BD46" i="9"/>
  <c r="BD47" i="9" s="1"/>
  <c r="BE44" i="9" s="1"/>
  <c r="BD68" i="9"/>
  <c r="BD66" i="9"/>
  <c r="BD67" i="9" s="1"/>
  <c r="BE64" i="9" s="1"/>
  <c r="BC111" i="9"/>
  <c r="BA88" i="9"/>
  <c r="BA89" i="9"/>
  <c r="BB112" i="9"/>
  <c r="BB113" i="9"/>
  <c r="BC49" i="9"/>
  <c r="BC59" i="9" s="1"/>
  <c r="BC60" i="9" s="1"/>
  <c r="BB110" i="13" l="1"/>
  <c r="BB89" i="9"/>
  <c r="BD87" i="13"/>
  <c r="BD89" i="13" s="1"/>
  <c r="BD94" i="13" s="1"/>
  <c r="BE49" i="13"/>
  <c r="BE47" i="13"/>
  <c r="BE48" i="13" s="1"/>
  <c r="BF45" i="13" s="1"/>
  <c r="BE76" i="13"/>
  <c r="BE74" i="13"/>
  <c r="BE75" i="13" s="1"/>
  <c r="BF72" i="13" s="1"/>
  <c r="BC66" i="13"/>
  <c r="BC68" i="13" s="1"/>
  <c r="BE60" i="13"/>
  <c r="BE62" i="13" s="1"/>
  <c r="BE67" i="13" s="1"/>
  <c r="BD50" i="13"/>
  <c r="BB124" i="13"/>
  <c r="BB125" i="13" s="1"/>
  <c r="BB101" i="13"/>
  <c r="BB106" i="13"/>
  <c r="BD77" i="13"/>
  <c r="BC93" i="13"/>
  <c r="BC95" i="13" s="1"/>
  <c r="BG88" i="13"/>
  <c r="BG61" i="13"/>
  <c r="BG33" i="13"/>
  <c r="BG31" i="13"/>
  <c r="BG32" i="13" s="1"/>
  <c r="BH30" i="13"/>
  <c r="BA104" i="13"/>
  <c r="BA103" i="13"/>
  <c r="BA128" i="13"/>
  <c r="BA129" i="13"/>
  <c r="BB129" i="13"/>
  <c r="BB128" i="13"/>
  <c r="BF32" i="9"/>
  <c r="BF30" i="9"/>
  <c r="BF31" i="9" s="1"/>
  <c r="BG29" i="9"/>
  <c r="BE66" i="2"/>
  <c r="BE68" i="2" s="1"/>
  <c r="BE69" i="2" s="1"/>
  <c r="BE85" i="2" s="1"/>
  <c r="BF102" i="2"/>
  <c r="BF65" i="2"/>
  <c r="BF63" i="2"/>
  <c r="BF64" i="2" s="1"/>
  <c r="BG61" i="2" s="1"/>
  <c r="BF99" i="2"/>
  <c r="BF54" i="2"/>
  <c r="BF52" i="2"/>
  <c r="BF53" i="2" s="1"/>
  <c r="BG50" i="2" s="1"/>
  <c r="BG38" i="2"/>
  <c r="BG36" i="2"/>
  <c r="BG37" i="2" s="1"/>
  <c r="BH35" i="2"/>
  <c r="BD85" i="2"/>
  <c r="BD101" i="2"/>
  <c r="BD103" i="2" s="1"/>
  <c r="BD98" i="2"/>
  <c r="BD81" i="2"/>
  <c r="BD79" i="2"/>
  <c r="BD76" i="2"/>
  <c r="BD78" i="2" s="1"/>
  <c r="BE101" i="2"/>
  <c r="BE103" i="2" s="1"/>
  <c r="BE98" i="2"/>
  <c r="BE81" i="2"/>
  <c r="BE68" i="9"/>
  <c r="BE66" i="9"/>
  <c r="BE67" i="9" s="1"/>
  <c r="BF64" i="9" s="1"/>
  <c r="BE48" i="9"/>
  <c r="BE46" i="9"/>
  <c r="BE47" i="9" s="1"/>
  <c r="BF44" i="9" s="1"/>
  <c r="BC108" i="9"/>
  <c r="BC109" i="9" s="1"/>
  <c r="BC91" i="9"/>
  <c r="BC86" i="9"/>
  <c r="BD69" i="9"/>
  <c r="BD79" i="9" s="1"/>
  <c r="BD80" i="9" s="1"/>
  <c r="BD49" i="9"/>
  <c r="BD59" i="9" s="1"/>
  <c r="BD60" i="9" s="1"/>
  <c r="BC113" i="9"/>
  <c r="BC112" i="9"/>
  <c r="BF76" i="13" l="1"/>
  <c r="BF74" i="13"/>
  <c r="BF75" i="13" s="1"/>
  <c r="BG72" i="13" s="1"/>
  <c r="BF49" i="13"/>
  <c r="BF47" i="13"/>
  <c r="BF48" i="13" s="1"/>
  <c r="BG45" i="13" s="1"/>
  <c r="BH88" i="13"/>
  <c r="BH61" i="13"/>
  <c r="BH33" i="13"/>
  <c r="BH31" i="13"/>
  <c r="BH32" i="13" s="1"/>
  <c r="BI30" i="13"/>
  <c r="BC127" i="13"/>
  <c r="BC110" i="13"/>
  <c r="BE77" i="13"/>
  <c r="BE87" i="13"/>
  <c r="BE89" i="13" s="1"/>
  <c r="BE94" i="13" s="1"/>
  <c r="BD93" i="13"/>
  <c r="BD95" i="13" s="1"/>
  <c r="BB104" i="13"/>
  <c r="BB103" i="13"/>
  <c r="BD66" i="13"/>
  <c r="BD68" i="13" s="1"/>
  <c r="BC124" i="13"/>
  <c r="BC125" i="13" s="1"/>
  <c r="BC101" i="13"/>
  <c r="BC106" i="13"/>
  <c r="BE50" i="13"/>
  <c r="BG32" i="9"/>
  <c r="BG30" i="9"/>
  <c r="BG31" i="9" s="1"/>
  <c r="BH29" i="9"/>
  <c r="BE76" i="2"/>
  <c r="BE78" i="2" s="1"/>
  <c r="BE79" i="2"/>
  <c r="BG99" i="2"/>
  <c r="BG54" i="2"/>
  <c r="BG52" i="2"/>
  <c r="BG53" i="2" s="1"/>
  <c r="BH50" i="2" s="1"/>
  <c r="BG102" i="2"/>
  <c r="BG65" i="2"/>
  <c r="BG66" i="2" s="1"/>
  <c r="BG68" i="2" s="1"/>
  <c r="BG69" i="2" s="1"/>
  <c r="BG63" i="2"/>
  <c r="BG64" i="2" s="1"/>
  <c r="BH61" i="2" s="1"/>
  <c r="BF55" i="2"/>
  <c r="BF57" i="2" s="1"/>
  <c r="BF58" i="2" s="1"/>
  <c r="BF66" i="2"/>
  <c r="BF68" i="2" s="1"/>
  <c r="BF69" i="2" s="1"/>
  <c r="BH38" i="2"/>
  <c r="BH36" i="2"/>
  <c r="BH37" i="2" s="1"/>
  <c r="BI35" i="2"/>
  <c r="BE49" i="9"/>
  <c r="BE59" i="9" s="1"/>
  <c r="BE60" i="9" s="1"/>
  <c r="BE91" i="9" s="1"/>
  <c r="BE69" i="9"/>
  <c r="BE79" i="9" s="1"/>
  <c r="BE80" i="9" s="1"/>
  <c r="BE95" i="9" s="1"/>
  <c r="BF68" i="9"/>
  <c r="BF66" i="9"/>
  <c r="BF67" i="9" s="1"/>
  <c r="BG64" i="9" s="1"/>
  <c r="BD111" i="9"/>
  <c r="BD95" i="9"/>
  <c r="BF48" i="9"/>
  <c r="BF46" i="9"/>
  <c r="BF47" i="9" s="1"/>
  <c r="BG44" i="9" s="1"/>
  <c r="BE108" i="9"/>
  <c r="BE109" i="9" s="1"/>
  <c r="BD108" i="9"/>
  <c r="BD109" i="9" s="1"/>
  <c r="BD91" i="9"/>
  <c r="BD86" i="9"/>
  <c r="BC88" i="9"/>
  <c r="BC89" i="9"/>
  <c r="BF60" i="13" l="1"/>
  <c r="BF62" i="13" s="1"/>
  <c r="BF67" i="13" s="1"/>
  <c r="BF87" i="13"/>
  <c r="BF89" i="13" s="1"/>
  <c r="BF94" i="13" s="1"/>
  <c r="BG76" i="13"/>
  <c r="BG74" i="13"/>
  <c r="BG75" i="13" s="1"/>
  <c r="BH72" i="13" s="1"/>
  <c r="BC104" i="13"/>
  <c r="BC103" i="13"/>
  <c r="BD124" i="13"/>
  <c r="BD125" i="13" s="1"/>
  <c r="BD101" i="13"/>
  <c r="BD106" i="13"/>
  <c r="BD127" i="13"/>
  <c r="BD110" i="13"/>
  <c r="BE93" i="13"/>
  <c r="BE95" i="13" s="1"/>
  <c r="BC128" i="13"/>
  <c r="BC129" i="13"/>
  <c r="BG49" i="13"/>
  <c r="BG47" i="13"/>
  <c r="BG48" i="13" s="1"/>
  <c r="BH45" i="13" s="1"/>
  <c r="BF50" i="13"/>
  <c r="BF77" i="13"/>
  <c r="BE66" i="13"/>
  <c r="BE68" i="13" s="1"/>
  <c r="BI88" i="13"/>
  <c r="BI61" i="13"/>
  <c r="BI33" i="13"/>
  <c r="BI31" i="13"/>
  <c r="BI32" i="13" s="1"/>
  <c r="BJ30" i="13"/>
  <c r="BH32" i="9"/>
  <c r="BH30" i="9"/>
  <c r="BH31" i="9" s="1"/>
  <c r="BI29" i="9"/>
  <c r="BG55" i="2"/>
  <c r="BG57" i="2" s="1"/>
  <c r="BG58" i="2" s="1"/>
  <c r="BH102" i="2"/>
  <c r="BH65" i="2"/>
  <c r="BH63" i="2"/>
  <c r="BH64" i="2" s="1"/>
  <c r="BI61" i="2" s="1"/>
  <c r="BH99" i="2"/>
  <c r="BH54" i="2"/>
  <c r="BH52" i="2"/>
  <c r="BH53" i="2" s="1"/>
  <c r="BI50" i="2" s="1"/>
  <c r="BI38" i="2"/>
  <c r="BI36" i="2"/>
  <c r="BI37" i="2" s="1"/>
  <c r="BJ35" i="2"/>
  <c r="BF101" i="2"/>
  <c r="BF103" i="2" s="1"/>
  <c r="BF85" i="2"/>
  <c r="BF98" i="2"/>
  <c r="BF81" i="2"/>
  <c r="BF79" i="2"/>
  <c r="BF76" i="2"/>
  <c r="BF78" i="2" s="1"/>
  <c r="BG101" i="2"/>
  <c r="BG103" i="2" s="1"/>
  <c r="BG85" i="2"/>
  <c r="BG98" i="2"/>
  <c r="BG79" i="2"/>
  <c r="BG81" i="2"/>
  <c r="BG76" i="2"/>
  <c r="BG78" i="2" s="1"/>
  <c r="BE86" i="9"/>
  <c r="BF49" i="9"/>
  <c r="BF59" i="9" s="1"/>
  <c r="BF60" i="9" s="1"/>
  <c r="BF108" i="9" s="1"/>
  <c r="BF109" i="9" s="1"/>
  <c r="BE111" i="9"/>
  <c r="BF69" i="9"/>
  <c r="BF79" i="9" s="1"/>
  <c r="BF80" i="9" s="1"/>
  <c r="BF95" i="9" s="1"/>
  <c r="BG48" i="9"/>
  <c r="BG46" i="9"/>
  <c r="BG47" i="9" s="1"/>
  <c r="BH44" i="9" s="1"/>
  <c r="BE88" i="9"/>
  <c r="BE89" i="9"/>
  <c r="BG68" i="9"/>
  <c r="BG66" i="9"/>
  <c r="BG67" i="9" s="1"/>
  <c r="BH64" i="9" s="1"/>
  <c r="BD89" i="9"/>
  <c r="BD88" i="9"/>
  <c r="BD112" i="9"/>
  <c r="BD113" i="9"/>
  <c r="BE113" i="9"/>
  <c r="BE112" i="9"/>
  <c r="BG87" i="13" l="1"/>
  <c r="BG89" i="13" s="1"/>
  <c r="BG94" i="13" s="1"/>
  <c r="BH76" i="13"/>
  <c r="BH74" i="13"/>
  <c r="BH75" i="13" s="1"/>
  <c r="BI72" i="13" s="1"/>
  <c r="BJ88" i="13"/>
  <c r="BJ61" i="13"/>
  <c r="BJ33" i="13"/>
  <c r="BJ31" i="13"/>
  <c r="BJ32" i="13" s="1"/>
  <c r="BK30" i="13"/>
  <c r="BE124" i="13"/>
  <c r="BE125" i="13" s="1"/>
  <c r="BE101" i="13"/>
  <c r="BE106" i="13"/>
  <c r="BF66" i="13"/>
  <c r="BF68" i="13" s="1"/>
  <c r="BH49" i="13"/>
  <c r="BH47" i="13"/>
  <c r="BH48" i="13" s="1"/>
  <c r="BI45" i="13" s="1"/>
  <c r="BG60" i="13"/>
  <c r="BG62" i="13" s="1"/>
  <c r="BG67" i="13" s="1"/>
  <c r="BF93" i="13"/>
  <c r="BF95" i="13" s="1"/>
  <c r="BG50" i="13"/>
  <c r="BE127" i="13"/>
  <c r="BE110" i="13"/>
  <c r="BD129" i="13"/>
  <c r="BD128" i="13"/>
  <c r="BD104" i="13"/>
  <c r="BD103" i="13"/>
  <c r="BG77" i="13"/>
  <c r="BI32" i="9"/>
  <c r="BI30" i="9"/>
  <c r="BI31" i="9" s="1"/>
  <c r="BJ29" i="9"/>
  <c r="BI102" i="2"/>
  <c r="BI65" i="2"/>
  <c r="BI63" i="2"/>
  <c r="BI64" i="2" s="1"/>
  <c r="BJ61" i="2" s="1"/>
  <c r="BI99" i="2"/>
  <c r="BI54" i="2"/>
  <c r="BI55" i="2" s="1"/>
  <c r="BI57" i="2" s="1"/>
  <c r="BI58" i="2" s="1"/>
  <c r="BI52" i="2"/>
  <c r="BI53" i="2" s="1"/>
  <c r="BJ50" i="2" s="1"/>
  <c r="BJ38" i="2"/>
  <c r="BJ36" i="2"/>
  <c r="BJ37" i="2" s="1"/>
  <c r="BK35" i="2"/>
  <c r="BH55" i="2"/>
  <c r="BH57" i="2" s="1"/>
  <c r="BH58" i="2" s="1"/>
  <c r="BH66" i="2"/>
  <c r="BH68" i="2" s="1"/>
  <c r="BH69" i="2" s="1"/>
  <c r="BF111" i="9"/>
  <c r="BF113" i="9" s="1"/>
  <c r="BG69" i="9"/>
  <c r="BG79" i="9" s="1"/>
  <c r="BG80" i="9" s="1"/>
  <c r="BG95" i="9" s="1"/>
  <c r="BF86" i="9"/>
  <c r="BF88" i="9" s="1"/>
  <c r="BF91" i="9"/>
  <c r="BH68" i="9"/>
  <c r="BH66" i="9"/>
  <c r="BH67" i="9" s="1"/>
  <c r="BI64" i="9" s="1"/>
  <c r="BH48" i="9"/>
  <c r="BH46" i="9"/>
  <c r="BH47" i="9" s="1"/>
  <c r="BI44" i="9" s="1"/>
  <c r="BF112" i="9"/>
  <c r="BG111" i="9"/>
  <c r="BF89" i="9"/>
  <c r="BG49" i="9"/>
  <c r="BG59" i="9" s="1"/>
  <c r="BG60" i="9" s="1"/>
  <c r="BH50" i="13" l="1"/>
  <c r="BH66" i="13" s="1"/>
  <c r="BH68" i="13" s="1"/>
  <c r="BH106" i="13" s="1"/>
  <c r="BI76" i="13"/>
  <c r="BI74" i="13"/>
  <c r="BI75" i="13" s="1"/>
  <c r="BJ72" i="13" s="1"/>
  <c r="BG66" i="13"/>
  <c r="BG68" i="13" s="1"/>
  <c r="BF127" i="13"/>
  <c r="BF110" i="13"/>
  <c r="BI49" i="13"/>
  <c r="BI47" i="13"/>
  <c r="BI48" i="13" s="1"/>
  <c r="BJ45" i="13" s="1"/>
  <c r="BH124" i="13"/>
  <c r="BH125" i="13" s="1"/>
  <c r="BF124" i="13"/>
  <c r="BF125" i="13" s="1"/>
  <c r="BF101" i="13"/>
  <c r="BF106" i="13"/>
  <c r="BE104" i="13"/>
  <c r="BE103" i="13"/>
  <c r="BK88" i="13"/>
  <c r="BK61" i="13"/>
  <c r="BI29" i="13"/>
  <c r="BK33" i="13"/>
  <c r="BK31" i="13"/>
  <c r="BK32" i="13" s="1"/>
  <c r="BH77" i="13"/>
  <c r="BG93" i="13"/>
  <c r="BG95" i="13" s="1"/>
  <c r="BE128" i="13"/>
  <c r="BE129" i="13"/>
  <c r="BH87" i="13"/>
  <c r="BH89" i="13" s="1"/>
  <c r="BH94" i="13" s="1"/>
  <c r="BH60" i="13"/>
  <c r="BH62" i="13" s="1"/>
  <c r="BH67" i="13" s="1"/>
  <c r="BJ60" i="13"/>
  <c r="BJ62" i="13" s="1"/>
  <c r="BJ67" i="13" s="1"/>
  <c r="BJ32" i="9"/>
  <c r="BJ30" i="9"/>
  <c r="BJ31" i="9" s="1"/>
  <c r="BH28" i="9"/>
  <c r="BI66" i="2"/>
  <c r="BI68" i="2" s="1"/>
  <c r="BI69" i="2" s="1"/>
  <c r="BI79" i="2" s="1"/>
  <c r="BJ102" i="2"/>
  <c r="BJ65" i="2"/>
  <c r="BJ63" i="2"/>
  <c r="BJ64" i="2" s="1"/>
  <c r="BK61" i="2" s="1"/>
  <c r="BJ99" i="2"/>
  <c r="BJ54" i="2"/>
  <c r="BJ52" i="2"/>
  <c r="BJ53" i="2" s="1"/>
  <c r="BK50" i="2" s="1"/>
  <c r="BH85" i="2"/>
  <c r="BH101" i="2"/>
  <c r="BH103" i="2" s="1"/>
  <c r="BK38" i="2"/>
  <c r="BK36" i="2"/>
  <c r="BK37" i="2" s="1"/>
  <c r="BI34" i="2"/>
  <c r="BI98" i="2"/>
  <c r="BI81" i="2"/>
  <c r="BI76" i="2"/>
  <c r="BI78" i="2" s="1"/>
  <c r="BH98" i="2"/>
  <c r="BH81" i="2"/>
  <c r="BH79" i="2"/>
  <c r="BH76" i="2"/>
  <c r="BH78" i="2" s="1"/>
  <c r="BI101" i="2"/>
  <c r="BI103" i="2" s="1"/>
  <c r="BI85" i="2"/>
  <c r="BH49" i="9"/>
  <c r="BH59" i="9" s="1"/>
  <c r="BH60" i="9" s="1"/>
  <c r="BH108" i="9" s="1"/>
  <c r="BH109" i="9" s="1"/>
  <c r="BH69" i="9"/>
  <c r="BH79" i="9" s="1"/>
  <c r="BH80" i="9" s="1"/>
  <c r="BH111" i="9" s="1"/>
  <c r="BI48" i="9"/>
  <c r="BI46" i="9"/>
  <c r="BI47" i="9" s="1"/>
  <c r="BJ44" i="9" s="1"/>
  <c r="BG108" i="9"/>
  <c r="BG109" i="9" s="1"/>
  <c r="BG91" i="9"/>
  <c r="BG86" i="9"/>
  <c r="BG113" i="9"/>
  <c r="BG112" i="9"/>
  <c r="BI68" i="9"/>
  <c r="BI66" i="9"/>
  <c r="BI67" i="9" s="1"/>
  <c r="BJ64" i="9" s="1"/>
  <c r="BI60" i="13" l="1"/>
  <c r="BI62" i="13" s="1"/>
  <c r="BI67" i="13" s="1"/>
  <c r="BI87" i="13"/>
  <c r="BI89" i="13" s="1"/>
  <c r="BI94" i="13" s="1"/>
  <c r="BH93" i="13"/>
  <c r="BH95" i="13" s="1"/>
  <c r="BI50" i="13"/>
  <c r="BF129" i="13"/>
  <c r="BF128" i="13"/>
  <c r="BG124" i="13"/>
  <c r="BG125" i="13" s="1"/>
  <c r="BG101" i="13"/>
  <c r="BG106" i="13"/>
  <c r="BG127" i="13"/>
  <c r="BG110" i="13"/>
  <c r="BF104" i="13"/>
  <c r="BF103" i="13"/>
  <c r="BJ49" i="13"/>
  <c r="BJ47" i="13"/>
  <c r="BJ48" i="13" s="1"/>
  <c r="BK45" i="13" s="1"/>
  <c r="BJ76" i="13"/>
  <c r="BJ74" i="13"/>
  <c r="BJ75" i="13" s="1"/>
  <c r="BK72" i="13" s="1"/>
  <c r="BI77" i="13"/>
  <c r="BH91" i="9"/>
  <c r="BK102" i="2"/>
  <c r="BK65" i="2"/>
  <c r="BK63" i="2"/>
  <c r="BK64" i="2" s="1"/>
  <c r="BK99" i="2"/>
  <c r="BK54" i="2"/>
  <c r="BK55" i="2" s="1"/>
  <c r="BK57" i="2" s="1"/>
  <c r="BK58" i="2" s="1"/>
  <c r="BK52" i="2"/>
  <c r="BK53" i="2" s="1"/>
  <c r="BJ55" i="2"/>
  <c r="BJ57" i="2" s="1"/>
  <c r="BJ58" i="2" s="1"/>
  <c r="BJ66" i="2"/>
  <c r="BJ68" i="2" s="1"/>
  <c r="BJ69" i="2" s="1"/>
  <c r="BH86" i="9"/>
  <c r="BH89" i="9" s="1"/>
  <c r="BH95" i="9"/>
  <c r="BJ68" i="9"/>
  <c r="BJ66" i="9"/>
  <c r="BJ67" i="9" s="1"/>
  <c r="BJ48" i="9"/>
  <c r="BJ46" i="9"/>
  <c r="BJ47" i="9" s="1"/>
  <c r="BH112" i="9"/>
  <c r="BH113" i="9"/>
  <c r="BG88" i="9"/>
  <c r="BG89" i="9"/>
  <c r="BI69" i="9"/>
  <c r="BI79" i="9" s="1"/>
  <c r="BI80" i="9" s="1"/>
  <c r="BI49" i="9"/>
  <c r="BI59" i="9" s="1"/>
  <c r="BI60" i="9" s="1"/>
  <c r="BJ87" i="13" l="1"/>
  <c r="BJ89" i="13" s="1"/>
  <c r="BJ94" i="13" s="1"/>
  <c r="BH88" i="9"/>
  <c r="BK76" i="13"/>
  <c r="BK74" i="13"/>
  <c r="BK75" i="13" s="1"/>
  <c r="BK49" i="13"/>
  <c r="BK47" i="13"/>
  <c r="BK48" i="13" s="1"/>
  <c r="BI93" i="13"/>
  <c r="BI95" i="13" s="1"/>
  <c r="BJ77" i="13"/>
  <c r="BJ93" i="13" s="1"/>
  <c r="BJ50" i="13"/>
  <c r="BJ66" i="13" s="1"/>
  <c r="BJ68" i="13" s="1"/>
  <c r="BG128" i="13"/>
  <c r="BG129" i="13"/>
  <c r="BG104" i="13"/>
  <c r="BG103" i="13"/>
  <c r="BI66" i="13"/>
  <c r="BI68" i="13" s="1"/>
  <c r="BH127" i="13"/>
  <c r="BH110" i="13"/>
  <c r="BH101" i="13"/>
  <c r="BK66" i="2"/>
  <c r="BK68" i="2" s="1"/>
  <c r="BK69" i="2" s="1"/>
  <c r="BK101" i="2" s="1"/>
  <c r="BK103" i="2" s="1"/>
  <c r="BJ98" i="2"/>
  <c r="BJ81" i="2"/>
  <c r="BJ79" i="2"/>
  <c r="BJ76" i="2"/>
  <c r="BJ78" i="2" s="1"/>
  <c r="BJ101" i="2"/>
  <c r="BJ103" i="2" s="1"/>
  <c r="BJ85" i="2"/>
  <c r="BK98" i="2"/>
  <c r="BK81" i="2"/>
  <c r="BK76" i="2"/>
  <c r="BK78" i="2" s="1"/>
  <c r="I110" i="2" s="1"/>
  <c r="I111" i="2" s="1"/>
  <c r="G115" i="2" s="1"/>
  <c r="BI108" i="9"/>
  <c r="BI109" i="9" s="1"/>
  <c r="BI91" i="9"/>
  <c r="BI86" i="9"/>
  <c r="BI111" i="9"/>
  <c r="BI95" i="9"/>
  <c r="BJ49" i="9"/>
  <c r="BJ59" i="9" s="1"/>
  <c r="BJ60" i="9" s="1"/>
  <c r="BJ69" i="9"/>
  <c r="BJ79" i="9" s="1"/>
  <c r="BJ80" i="9" s="1"/>
  <c r="BJ95" i="13" l="1"/>
  <c r="BJ110" i="13" s="1"/>
  <c r="BK60" i="13"/>
  <c r="BK62" i="13" s="1"/>
  <c r="BK67" i="13" s="1"/>
  <c r="BK87" i="13"/>
  <c r="BK89" i="13" s="1"/>
  <c r="BK94" i="13" s="1"/>
  <c r="BJ124" i="13"/>
  <c r="BJ125" i="13" s="1"/>
  <c r="BJ101" i="13"/>
  <c r="BJ106" i="13"/>
  <c r="BK50" i="13"/>
  <c r="BK66" i="13" s="1"/>
  <c r="BK68" i="13" s="1"/>
  <c r="BH104" i="13"/>
  <c r="BH103" i="13"/>
  <c r="BH129" i="13"/>
  <c r="BH128" i="13"/>
  <c r="BI124" i="13"/>
  <c r="BI125" i="13" s="1"/>
  <c r="BI101" i="13"/>
  <c r="BI106" i="13"/>
  <c r="BJ127" i="13"/>
  <c r="BI127" i="13"/>
  <c r="BI110" i="13"/>
  <c r="BK77" i="13"/>
  <c r="BK93" i="13" s="1"/>
  <c r="BK79" i="2"/>
  <c r="BK85" i="2"/>
  <c r="I89" i="2"/>
  <c r="I86" i="2"/>
  <c r="I94" i="2"/>
  <c r="I93" i="2"/>
  <c r="I82" i="2"/>
  <c r="I83" i="2"/>
  <c r="I105" i="2"/>
  <c r="BJ111" i="9"/>
  <c r="BJ95" i="9"/>
  <c r="BI88" i="9"/>
  <c r="BI89" i="9"/>
  <c r="BJ108" i="9"/>
  <c r="BJ109" i="9" s="1"/>
  <c r="BJ86" i="9"/>
  <c r="BJ91" i="9"/>
  <c r="BI113" i="9"/>
  <c r="BI112" i="9"/>
  <c r="BK95" i="13" l="1"/>
  <c r="BK127" i="13" s="1"/>
  <c r="BI128" i="13"/>
  <c r="BI129" i="13"/>
  <c r="BJ129" i="13"/>
  <c r="BJ128" i="13"/>
  <c r="BI104" i="13"/>
  <c r="BI103" i="13"/>
  <c r="BK124" i="13"/>
  <c r="BK125" i="13" s="1"/>
  <c r="BK106" i="13"/>
  <c r="BJ104" i="13"/>
  <c r="BJ103" i="13"/>
  <c r="I88" i="2"/>
  <c r="BJ89" i="9"/>
  <c r="BJ88" i="9"/>
  <c r="H96" i="9"/>
  <c r="H104" i="9"/>
  <c r="H99" i="9"/>
  <c r="H103" i="9"/>
  <c r="H92" i="9"/>
  <c r="H93" i="9"/>
  <c r="BJ112" i="9"/>
  <c r="BJ113" i="9"/>
  <c r="H115" i="9" s="1"/>
  <c r="BK101" i="13" l="1"/>
  <c r="BK103" i="13" s="1"/>
  <c r="BK110" i="13"/>
  <c r="BK104" i="13"/>
  <c r="I119" i="13"/>
  <c r="I111" i="13"/>
  <c r="I114" i="13"/>
  <c r="I107" i="13"/>
  <c r="I118" i="13"/>
  <c r="I108" i="13"/>
  <c r="BK128" i="13"/>
  <c r="BK129" i="13"/>
  <c r="I131" i="13" s="1"/>
  <c r="H120" i="9"/>
  <c r="H121" i="9" s="1"/>
  <c r="B124" i="9" s="1"/>
  <c r="H98" i="9"/>
  <c r="I136" i="13" l="1"/>
  <c r="I137" i="13" s="1"/>
  <c r="B141" i="13" s="1"/>
  <c r="I113" i="13"/>
</calcChain>
</file>

<file path=xl/comments1.xml><?xml version="1.0" encoding="utf-8"?>
<comments xmlns="http://schemas.openxmlformats.org/spreadsheetml/2006/main">
  <authors>
    <author>Jason McCarty</author>
  </authors>
  <commentList>
    <comment ref="H99" authorId="0">
      <text>
        <r>
          <rPr>
            <b/>
            <sz val="9"/>
            <color indexed="81"/>
            <rFont val="Tahoma"/>
            <charset val="1"/>
          </rPr>
          <t>Jason McCarty:</t>
        </r>
        <r>
          <rPr>
            <sz val="9"/>
            <color indexed="81"/>
            <rFont val="Tahoma"/>
            <charset val="1"/>
          </rPr>
          <t xml:space="preserve">
Note that this check has been modified to apply to the first year in which actual costs are factored into the regulatory revenue)</t>
        </r>
      </text>
    </comment>
  </commentList>
</comments>
</file>

<file path=xl/sharedStrings.xml><?xml version="1.0" encoding="utf-8"?>
<sst xmlns="http://schemas.openxmlformats.org/spreadsheetml/2006/main" count="602" uniqueCount="194">
  <si>
    <t>Summary</t>
  </si>
  <si>
    <t>Year</t>
  </si>
  <si>
    <t>Inputs</t>
  </si>
  <si>
    <t>Forecast</t>
  </si>
  <si>
    <t>Remaining asset life</t>
  </si>
  <si>
    <t>Forecast of operating expenditure in each year of the first regulatory period</t>
  </si>
  <si>
    <t>Type of saving (permanent or temporary)</t>
  </si>
  <si>
    <t>Permanent</t>
  </si>
  <si>
    <t>Temporary</t>
  </si>
  <si>
    <t>Year in which saving first occurs</t>
  </si>
  <si>
    <t>Saving in operating expenditure</t>
  </si>
  <si>
    <t>Revenue allowed based on operating expenditure forecasts (no saving)</t>
  </si>
  <si>
    <t>Actual operating expenditure (no saving)</t>
  </si>
  <si>
    <t>Revenue allowed based on operating expenditure forecasts (with saving)</t>
  </si>
  <si>
    <t>Actual operating expenditure (with saving)</t>
  </si>
  <si>
    <t>Benefit for consumers (lower prices)</t>
  </si>
  <si>
    <t>Net Present Value of saving</t>
  </si>
  <si>
    <r>
      <t>Relative year for discounting</t>
    </r>
    <r>
      <rPr>
        <sz val="8"/>
        <color theme="1"/>
        <rFont val="Calibri"/>
        <family val="2"/>
        <scheme val="minor"/>
      </rPr>
      <t/>
    </r>
  </si>
  <si>
    <t>Discount factor</t>
  </si>
  <si>
    <t>Net Present Value of saving to the supplier</t>
  </si>
  <si>
    <t>Forecast of capital expenditure</t>
  </si>
  <si>
    <t>Amount of saving</t>
  </si>
  <si>
    <t>Year in which capital expenditure is forecast to occur</t>
  </si>
  <si>
    <t>Asset lifetime</t>
  </si>
  <si>
    <t>No saving</t>
  </si>
  <si>
    <t>With saving</t>
  </si>
  <si>
    <t>Forecast value of commissioned assets (no saving)</t>
  </si>
  <si>
    <t>Forecast depreciation (no saving)</t>
  </si>
  <si>
    <t>Forecast closing RAB value (no saving)</t>
  </si>
  <si>
    <t>Weighted Average Cost of Capital (WACC)</t>
  </si>
  <si>
    <t>No Saving</t>
  </si>
  <si>
    <t>With Saving</t>
  </si>
  <si>
    <t>Actual opening RAB value (no saving)</t>
  </si>
  <si>
    <t>Actual value of commissioned assets (no saving)</t>
  </si>
  <si>
    <t>Actual depreciation (no saving)</t>
  </si>
  <si>
    <t>Actual closing RAB value (no saving)</t>
  </si>
  <si>
    <t>Actual closing RAB value (no saving) * WACC</t>
  </si>
  <si>
    <t>Actual opening RAB value (with saving)</t>
  </si>
  <si>
    <t>Actual value of commissioned assets (with saving)</t>
  </si>
  <si>
    <t>Actual depreciation (with saving)</t>
  </si>
  <si>
    <t>Actual closing RAB value (with saving)</t>
  </si>
  <si>
    <t>Actual closing RAB value (with saving) * WACC</t>
  </si>
  <si>
    <t>Actual capital costs (with saving)</t>
  </si>
  <si>
    <t>Forecast capital costs (no saving)</t>
  </si>
  <si>
    <t>Effects</t>
  </si>
  <si>
    <t>Benefit to consumers (lower prices)</t>
  </si>
  <si>
    <t>Reduction in revenue</t>
  </si>
  <si>
    <t>Saving in capital expenditure</t>
  </si>
  <si>
    <t>Calculations</t>
  </si>
  <si>
    <t>Outputs</t>
  </si>
  <si>
    <t>Forecast of operating expenditure in subsequent regulatory periods (no saving)</t>
  </si>
  <si>
    <t>Actual capital costs (no saving)</t>
  </si>
  <si>
    <t>Forecast closing RAB value (no saving) * WACC</t>
  </si>
  <si>
    <t>Forecast value of commissioned assets (with saving)</t>
  </si>
  <si>
    <t>Forecast depreciation (with saving)</t>
  </si>
  <si>
    <t>Forecast closing RAB value (with saving)</t>
  </si>
  <si>
    <t>Forecast closing RAB value (with saving) * WACC</t>
  </si>
  <si>
    <t>Forecast capital costs (with saving)</t>
  </si>
  <si>
    <t>Revenue allowed in subsequent regulatory periods (no saving)</t>
  </si>
  <si>
    <t>Revenue allowed in 1st regulatory period</t>
  </si>
  <si>
    <t>Revenue allowed across all regulatory periods (no saving)</t>
  </si>
  <si>
    <t>Forecast of capital expenditure in 1st regulatory period</t>
  </si>
  <si>
    <t>1st period</t>
  </si>
  <si>
    <t>Actual capital expenditure in 1st regulatory period (no saving)</t>
  </si>
  <si>
    <t>Revenue allowed across all regulatory periods (with saving)</t>
  </si>
  <si>
    <t>Forecast of operating expenditure in 1st regulatory period</t>
  </si>
  <si>
    <t>Revenue allowed in 1st regulatory period based on operating expenditure forecast</t>
  </si>
  <si>
    <t>Opening RAB value used to set prices in 2nd regulatory period (no saving)</t>
  </si>
  <si>
    <t>Revenue allowed in 2nd regulatory period (no saving)</t>
  </si>
  <si>
    <t>Actual capital expenditure in 1st regulatory period (with saving)</t>
  </si>
  <si>
    <t>Forecast opening RAB value in 1st regulatory period</t>
  </si>
  <si>
    <t>Forecast value of commissioned assets in 1st regulatory period</t>
  </si>
  <si>
    <t>Forecast depreciation in 1st regulatory period</t>
  </si>
  <si>
    <t>Forecast closing RAB value in 1st regulatory period</t>
  </si>
  <si>
    <t>Forecast closing RAB value in 1st regulatory period * WACC</t>
  </si>
  <si>
    <t>Forecast capital costs in 1st regulatory period</t>
  </si>
  <si>
    <t>Type of saving</t>
  </si>
  <si>
    <t>Year of saving</t>
  </si>
  <si>
    <t>Revenue allowed in 1st regulatory period (no saving)</t>
  </si>
  <si>
    <t>Opening RAB value used to set prices in 2nd regulatory period (with saving)</t>
  </si>
  <si>
    <t>Revenue allowed in 1st regulatory period (with saving)</t>
  </si>
  <si>
    <t>Revenue allowed in 2nd regulatory period (with saving)</t>
  </si>
  <si>
    <t>Revenue allowed in subsequent regulatory periods (with saving)</t>
  </si>
  <si>
    <t>Forecast of operating expenditure in subsequent regulatory periods (with saving)</t>
  </si>
  <si>
    <t>Forecast of operating expenditure in 1st regulatory period (with saving)</t>
  </si>
  <si>
    <t>Forecast of operating expenditure in 2nd regulatory period (no saving)</t>
  </si>
  <si>
    <t>Forecast of operating expenditure in 1st regulatory period (no saving)</t>
  </si>
  <si>
    <t>Forecast of operating expenditure in 2nd regulatory period (with saving)</t>
  </si>
  <si>
    <t>Incremental change for first year in a CPP regulatory period</t>
  </si>
  <si>
    <t>Incremental change for 2nd, 3rd and 4th years in a regulatory period</t>
  </si>
  <si>
    <t>Incremental adjustment term</t>
  </si>
  <si>
    <t>Carry forward of incremental change from year 1</t>
  </si>
  <si>
    <t>Carry forward of incremental change from year 2</t>
  </si>
  <si>
    <t>Carry forward of incremental change from year 3</t>
  </si>
  <si>
    <t>Carry forward of incremental change from year 4</t>
  </si>
  <si>
    <t>Carry forward of incremental change from year 5</t>
  </si>
  <si>
    <t>Carry forward of incremental change from year 6</t>
  </si>
  <si>
    <t>Total carry over amounts</t>
  </si>
  <si>
    <t>Recoverable costs added to allowed revenue (with saving)</t>
  </si>
  <si>
    <t>Annual incremental changes</t>
  </si>
  <si>
    <t>Benefit to supplier (higher cash flow)</t>
  </si>
  <si>
    <t>Forecast opening RAB value in 1st regulatory period * WACC</t>
  </si>
  <si>
    <t>Recoverable costs</t>
  </si>
  <si>
    <t>Revenue allowed across all regulatory periods (with saving) including recoverable costs</t>
  </si>
  <si>
    <t>Total recoverable costs</t>
  </si>
  <si>
    <t>Assumptions</t>
  </si>
  <si>
    <t>Incremental change for first year in a IPP regulatory period</t>
  </si>
  <si>
    <t>Calculation of allowed revenues</t>
  </si>
  <si>
    <t>Discounted cash flow analysis</t>
  </si>
  <si>
    <t>Cash flows (no saving)</t>
  </si>
  <si>
    <t>Cash flows (with saving)</t>
  </si>
  <si>
    <t>Net Present Value of investment (no saving)</t>
  </si>
  <si>
    <t>Net Present Value of investment (with saving)</t>
  </si>
  <si>
    <t>Net Present Value of saving to supplier</t>
  </si>
  <si>
    <t>The revenue allowance in the first regulatory period is based on forecast opex.  The revenue allowance in subsequent regulatory periods is based on forecast controllable operating expenditure less any permanent savings.</t>
  </si>
  <si>
    <t>Forecast of controllable opex in each year of the first regulatory period</t>
  </si>
  <si>
    <t>Forecast of controllable opex in 1st regulatory period</t>
  </si>
  <si>
    <t>Revenue allowed in 1st regulatory period based on controllable opex forecast</t>
  </si>
  <si>
    <t>Forecast of controllable opex in 1st regulatory period (no saving)</t>
  </si>
  <si>
    <t>Forecast of controllable opex in 2nd regulatory period (no saving)</t>
  </si>
  <si>
    <t>Forecast of controllable opex in subsequent regulatory periods (no saving)</t>
  </si>
  <si>
    <t>Actual controllable opex (no saving)</t>
  </si>
  <si>
    <t>Revenue allowed based on controllable opex forecasts (no saving)</t>
  </si>
  <si>
    <t>Forecast of controllable opex in 1st regulatory period (with saving)</t>
  </si>
  <si>
    <t>Forecast of controllable opex in 2nd regulatory period (with saving)</t>
  </si>
  <si>
    <t>Forecast of controllable opex in subsequent regulatory periods (with saving)</t>
  </si>
  <si>
    <t>Actual controllable opex (with saving)</t>
  </si>
  <si>
    <t>Revenue allowed based on controllable opex forecasts (with saving)</t>
  </si>
  <si>
    <t>Saving in controllable opex</t>
  </si>
  <si>
    <t>Forecast of base capex</t>
  </si>
  <si>
    <t>Year in which base capex is forecast to occur</t>
  </si>
  <si>
    <t>Forecast of base capex in 1st regulatory period</t>
  </si>
  <si>
    <t>Actual base capex in 1st regulatory period (no saving)</t>
  </si>
  <si>
    <t>Actual base capex in 1st regulatory period (with saving)</t>
  </si>
  <si>
    <t>Graph x Data</t>
  </si>
  <si>
    <t>Benefit to supplier (improved cash flow)</t>
  </si>
  <si>
    <t>Check Opening RAB (Y6) = Sum of discounted future cash flows</t>
  </si>
  <si>
    <t>Internal rate of return (no saving)</t>
  </si>
  <si>
    <t>Internal rate of return (with saving)</t>
  </si>
  <si>
    <t>Benefit</t>
  </si>
  <si>
    <t>Sharing</t>
  </si>
  <si>
    <t>Internal rate of return</t>
  </si>
  <si>
    <t>Allowed</t>
  </si>
  <si>
    <t>revenue</t>
  </si>
  <si>
    <t>no saving</t>
  </si>
  <si>
    <t>with saving</t>
  </si>
  <si>
    <t>DCF</t>
  </si>
  <si>
    <t>NPV of saving</t>
  </si>
  <si>
    <t>IRR (no saving)</t>
  </si>
  <si>
    <t>IRR (with saving)</t>
  </si>
  <si>
    <t>Regulatory return</t>
  </si>
  <si>
    <t>Regulatory profit (no saving)</t>
  </si>
  <si>
    <t>Regulatory profit (with saving)</t>
  </si>
  <si>
    <t>Regulatory profit and Return on Investment (ROI)</t>
  </si>
  <si>
    <t>Return on Investment (no saving)</t>
  </si>
  <si>
    <t>Return on Investment (with saving)</t>
  </si>
  <si>
    <t>Benefit to supplier (cash flow)</t>
  </si>
  <si>
    <t>Benefit to supplier (higher profits)</t>
  </si>
  <si>
    <t>Dynamic Graph titles</t>
  </si>
  <si>
    <t xml:space="preserve">Spend to Save scenario data </t>
  </si>
  <si>
    <t>Investment</t>
  </si>
  <si>
    <t>Saving</t>
  </si>
  <si>
    <t>NPV</t>
  </si>
  <si>
    <t>Net NPV</t>
  </si>
  <si>
    <t>Benefit to Supplier</t>
  </si>
  <si>
    <t>Benefit to consumer</t>
  </si>
  <si>
    <t>Dynamic graph titles</t>
  </si>
  <si>
    <t>Dynamic based on inputs</t>
  </si>
  <si>
    <t>Losses - copied from dynamic data table</t>
  </si>
  <si>
    <t>Savings - copied from dynamic data table</t>
  </si>
  <si>
    <t>Dynamic Data table</t>
  </si>
  <si>
    <t>Static Data table - Losses</t>
  </si>
  <si>
    <t>Process and Issues Paper</t>
  </si>
  <si>
    <t>Static Data table - Savings</t>
  </si>
  <si>
    <t>Figure 15 Graph data</t>
  </si>
  <si>
    <t>Return on investment (spending &lt; forecast)</t>
  </si>
  <si>
    <t>Return on investment (spending = forecast)</t>
  </si>
  <si>
    <t>Retention factors for operating expenditure under a default price-quality path with simplifying assumptions</t>
  </si>
  <si>
    <t>Retention factor for the supplier</t>
  </si>
  <si>
    <t>Data tables for graphs</t>
  </si>
  <si>
    <t>Retention factors for operating expenditure in a stylised example</t>
  </si>
  <si>
    <t>Retention factors for operating expenditure under a customised price-quality path with simplifying assumptions</t>
  </si>
  <si>
    <t>Retention factors for controllable operating expenditure under an Independent price-quality path with simplifying assumptions</t>
  </si>
  <si>
    <t>Retention factors for capital expenditure in a stylised example</t>
  </si>
  <si>
    <t>Retention factors for capital expenditure under a default price-quality path with simplifying assumptions</t>
  </si>
  <si>
    <t>Retention factors for base capital expenditure under an individual price-quality path with simplifying assumptions</t>
  </si>
  <si>
    <t>Base capex incentive rate</t>
  </si>
  <si>
    <t>Recoverable costs arising from base capex adjustment</t>
  </si>
  <si>
    <t>MAR Wash-up</t>
  </si>
  <si>
    <t>Base  capex expenditure adjustment</t>
  </si>
  <si>
    <t>Base capex expenditure adjustment</t>
  </si>
  <si>
    <t>The revenue allowance in the first regulatory period is based on forecast opex.  The revenue allowance in subsequent regulatory periods is based on actual controllable operating expenditure in year 4.</t>
  </si>
  <si>
    <t>Data table for graphs</t>
  </si>
  <si>
    <t>Summary of graphs</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</si>
</sst>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3" formatCode="_-* #,##0.00_-;\-* #,##0.00_-;_-* &quot;-&quot;??_-;_-@_-"/>
    <numFmt numFmtId="164" formatCode="&quot;$&quot;#,##0.00_);[Red]\(&quot;$&quot;#,##0.00\)"/>
    <numFmt numFmtId="165" formatCode="_(&quot;$&quot;* #,##0.00_);_(&quot;$&quot;* \(#,##0.00\);_(&quot;$&quot;* &quot;-&quot;??_);_(@_)"/>
    <numFmt numFmtId="166" formatCode="&quot;Y&quot;0"/>
    <numFmt numFmtId="167" formatCode="#,##0;[Red]\-#,##0;&quot;-&quot;"/>
    <numFmt numFmtId="168" formatCode="_-&quot;$&quot;* #,##0.0_-;\-&quot;$&quot;* #,##0.0_-;_-&quot;$&quot;* &quot;-&quot;??_-;_-@_-"/>
    <numFmt numFmtId="169" formatCode="#,##0.00;[Red]\-#,##0.00;&quot;-&quot;"/>
    <numFmt numFmtId="170" formatCode="#,##0;[Red]\-#,##0;0"/>
    <numFmt numFmtId="171" formatCode="#,##0.0;[Red]\-#,##0.0;&quot;-&quot;"/>
    <numFmt numFmtId="172" formatCode="#,##0.0_ ;[Red]\-#,##0.0\ "/>
    <numFmt numFmtId="173" formatCode="0.00%;\-0.00%;&quot;-&quot;\ "/>
    <numFmt numFmtId="174" formatCode="#,##0,"/>
  </numFmts>
  <fonts count="22"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10"/>
      <color theme="1"/>
      <name val="Calibri"/>
      <family val="2"/>
      <scheme val="minor"/>
    </font>
    <font>
      <i/>
      <sz val="8"/>
      <color theme="1"/>
      <name val="Calibri"/>
      <family val="2"/>
      <scheme val="minor"/>
    </font>
    <font>
      <b/>
      <sz val="10"/>
      <color theme="0"/>
      <name val="Calibri"/>
      <family val="2"/>
      <scheme val="minor"/>
    </font>
    <font>
      <sz val="10"/>
      <color theme="0"/>
      <name val="Calibri"/>
      <family val="2"/>
      <scheme val="minor"/>
    </font>
    <font>
      <sz val="8"/>
      <color theme="1"/>
      <name val="Calibri"/>
      <family val="2"/>
      <scheme val="minor"/>
    </font>
    <font>
      <b/>
      <sz val="10"/>
      <color theme="1"/>
      <name val="Calibri"/>
      <family val="2"/>
      <scheme val="minor"/>
    </font>
    <font>
      <sz val="10"/>
      <color theme="0" tint="-0.499984740745262"/>
      <name val="Calibri"/>
      <family val="2"/>
      <scheme val="minor"/>
    </font>
    <font>
      <b/>
      <sz val="18"/>
      <color theme="1"/>
      <name val="Calibri"/>
      <family val="2"/>
      <scheme val="minor"/>
    </font>
    <font>
      <sz val="18"/>
      <color theme="1"/>
      <name val="Calibri"/>
      <family val="2"/>
      <scheme val="minor"/>
    </font>
    <font>
      <b/>
      <sz val="10"/>
      <color theme="0" tint="-0.499984740745262"/>
      <name val="Calibri"/>
      <family val="2"/>
      <scheme val="minor"/>
    </font>
    <font>
      <b/>
      <i/>
      <sz val="10"/>
      <color theme="1"/>
      <name val="Calibri"/>
      <family val="2"/>
      <scheme val="minor"/>
    </font>
    <font>
      <sz val="10"/>
      <color theme="0" tint="-0.34998626667073579"/>
      <name val="Calibri"/>
      <family val="2"/>
      <scheme val="minor"/>
    </font>
    <font>
      <sz val="10"/>
      <name val="Calibri"/>
      <family val="2"/>
      <scheme val="minor"/>
    </font>
    <font>
      <sz val="9"/>
      <color indexed="81"/>
      <name val="Tahoma"/>
      <charset val="1"/>
    </font>
    <font>
      <b/>
      <sz val="9"/>
      <color indexed="81"/>
      <name val="Tahoma"/>
      <charset val="1"/>
    </font>
    <font>
      <sz val="10"/>
      <color theme="0" tint="-0.14999847407452621"/>
      <name val="Calibri"/>
      <family val="2"/>
      <scheme val="minor"/>
    </font>
    <font>
      <b/>
      <sz val="10"/>
      <name val="Calibri"/>
      <family val="2"/>
      <scheme val="minor"/>
    </font>
    <font>
      <b/>
      <sz val="14"/>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5" tint="-0.249977111117893"/>
        <bgColor indexed="64"/>
      </patternFill>
    </fill>
    <fill>
      <patternFill patternType="solid">
        <fgColor theme="8" tint="0.79998168889431442"/>
        <bgColor indexed="64"/>
      </patternFill>
    </fill>
    <fill>
      <patternFill patternType="solid">
        <fgColor rgb="FFFFC000"/>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dotted">
        <color indexed="64"/>
      </left>
      <right/>
      <top style="thin">
        <color indexed="64"/>
      </top>
      <bottom/>
      <diagonal/>
    </border>
    <border>
      <left style="dotted">
        <color indexed="64"/>
      </left>
      <right/>
      <top/>
      <bottom/>
      <diagonal/>
    </border>
    <border>
      <left style="dotted">
        <color theme="1"/>
      </left>
      <right/>
      <top/>
      <bottom/>
      <diagonal/>
    </border>
    <border>
      <left style="dotted">
        <color theme="1"/>
      </left>
      <right/>
      <top style="thin">
        <color auto="1"/>
      </top>
      <bottom/>
      <diagonal/>
    </border>
    <border>
      <left/>
      <right/>
      <top style="thin">
        <color theme="0" tint="-0.499984740745262"/>
      </top>
      <bottom style="thin">
        <color theme="0" tint="-0.499984740745262"/>
      </bottom>
      <diagonal/>
    </border>
    <border>
      <left style="dotted">
        <color indexed="64"/>
      </left>
      <right/>
      <top style="thin">
        <color theme="0" tint="-0.499984740745262"/>
      </top>
      <bottom style="thin">
        <color theme="0" tint="-0.499984740745262"/>
      </bottom>
      <diagonal/>
    </border>
    <border>
      <left/>
      <right style="dotted">
        <color indexed="64"/>
      </right>
      <top style="thin">
        <color theme="0" tint="-0.499984740745262"/>
      </top>
      <bottom style="thin">
        <color theme="0" tint="-0.499984740745262"/>
      </bottom>
      <diagonal/>
    </border>
    <border>
      <left/>
      <right/>
      <top/>
      <bottom style="thin">
        <color theme="0" tint="-0.499984740745262"/>
      </bottom>
      <diagonal/>
    </border>
    <border>
      <left style="dotted">
        <color indexed="64"/>
      </left>
      <right/>
      <top/>
      <bottom style="thin">
        <color theme="0" tint="-0.499984740745262"/>
      </bottom>
      <diagonal/>
    </border>
    <border>
      <left/>
      <right style="dotted">
        <color theme="1"/>
      </right>
      <top style="thin">
        <color indexed="64"/>
      </top>
      <bottom/>
      <diagonal/>
    </border>
    <border>
      <left/>
      <right style="dotted">
        <color theme="1"/>
      </right>
      <top/>
      <bottom/>
      <diagonal/>
    </border>
    <border>
      <left/>
      <right/>
      <top style="hair">
        <color indexed="64"/>
      </top>
      <bottom/>
      <diagonal/>
    </border>
    <border>
      <left style="dotted">
        <color indexed="64"/>
      </left>
      <right/>
      <top style="hair">
        <color indexed="64"/>
      </top>
      <bottom/>
      <diagonal/>
    </border>
    <border>
      <left/>
      <right style="dashed">
        <color indexed="64"/>
      </right>
      <top style="thin">
        <color indexed="64"/>
      </top>
      <bottom/>
      <diagonal/>
    </border>
    <border>
      <left style="dashed">
        <color indexed="64"/>
      </left>
      <right/>
      <top style="thin">
        <color indexed="64"/>
      </top>
      <bottom/>
      <diagonal/>
    </border>
    <border>
      <left/>
      <right style="dashed">
        <color indexed="64"/>
      </right>
      <top/>
      <bottom/>
      <diagonal/>
    </border>
    <border>
      <left style="dashed">
        <color indexed="64"/>
      </left>
      <right/>
      <top/>
      <bottom/>
      <diagonal/>
    </border>
  </borders>
  <cellStyleXfs count="4">
    <xf numFmtId="0" fontId="0"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206">
    <xf numFmtId="0" fontId="0" fillId="0" borderId="0" xfId="0"/>
    <xf numFmtId="0" fontId="0" fillId="2" borderId="0" xfId="0" applyFont="1" applyFill="1"/>
    <xf numFmtId="0" fontId="4" fillId="2" borderId="0" xfId="0" applyFont="1" applyFill="1"/>
    <xf numFmtId="0" fontId="4" fillId="2" borderId="0" xfId="0" applyFont="1" applyFill="1" applyAlignment="1">
      <alignment horizontal="center"/>
    </xf>
    <xf numFmtId="9" fontId="4" fillId="2" borderId="0" xfId="0" applyNumberFormat="1" applyFont="1" applyFill="1" applyAlignment="1">
      <alignment horizontal="center"/>
    </xf>
    <xf numFmtId="0" fontId="4" fillId="2" borderId="0" xfId="0" applyFont="1" applyFill="1" applyAlignment="1">
      <alignment horizontal="left" indent="3"/>
    </xf>
    <xf numFmtId="0" fontId="2" fillId="2" borderId="0" xfId="0" applyFont="1" applyFill="1"/>
    <xf numFmtId="0" fontId="6" fillId="2" borderId="0" xfId="0" applyFont="1" applyFill="1"/>
    <xf numFmtId="0" fontId="7" fillId="2" borderId="0" xfId="0" applyFont="1" applyFill="1"/>
    <xf numFmtId="0" fontId="4" fillId="2" borderId="0" xfId="0" applyFont="1" applyFill="1" applyBorder="1"/>
    <xf numFmtId="0" fontId="4" fillId="2" borderId="0" xfId="0" applyFont="1" applyFill="1" applyAlignment="1">
      <alignment horizontal="left" indent="1"/>
    </xf>
    <xf numFmtId="0" fontId="4" fillId="2" borderId="0" xfId="0" applyFont="1" applyFill="1" applyBorder="1" applyAlignment="1">
      <alignment horizontal="left" indent="1"/>
    </xf>
    <xf numFmtId="167" fontId="4" fillId="2" borderId="0" xfId="0" applyNumberFormat="1" applyFont="1" applyFill="1" applyBorder="1"/>
    <xf numFmtId="0" fontId="7" fillId="2" borderId="0" xfId="0" applyFont="1" applyFill="1" applyBorder="1"/>
    <xf numFmtId="167" fontId="4" fillId="2" borderId="0" xfId="0" applyNumberFormat="1" applyFont="1" applyFill="1" applyAlignment="1">
      <alignment horizontal="left" indent="1"/>
    </xf>
    <xf numFmtId="167" fontId="4" fillId="2" borderId="0" xfId="0" applyNumberFormat="1" applyFont="1" applyFill="1"/>
    <xf numFmtId="9" fontId="9" fillId="2" borderId="0" xfId="2" applyFont="1" applyFill="1" applyBorder="1"/>
    <xf numFmtId="168" fontId="4" fillId="2" borderId="0" xfId="1" applyNumberFormat="1" applyFont="1" applyFill="1" applyBorder="1"/>
    <xf numFmtId="169" fontId="4" fillId="2" borderId="0" xfId="0" applyNumberFormat="1" applyFont="1" applyFill="1"/>
    <xf numFmtId="169" fontId="4" fillId="2" borderId="0" xfId="0" applyNumberFormat="1" applyFont="1" applyFill="1" applyBorder="1" applyAlignment="1">
      <alignment horizontal="center"/>
    </xf>
    <xf numFmtId="169" fontId="4" fillId="2" borderId="0" xfId="0" applyNumberFormat="1" applyFont="1" applyFill="1" applyAlignment="1">
      <alignment horizontal="center"/>
    </xf>
    <xf numFmtId="0" fontId="6" fillId="2" borderId="0" xfId="0" applyFont="1" applyFill="1" applyBorder="1"/>
    <xf numFmtId="0" fontId="4" fillId="2" borderId="0" xfId="0" applyFont="1" applyFill="1" applyAlignment="1">
      <alignment horizontal="left"/>
    </xf>
    <xf numFmtId="0" fontId="4" fillId="2" borderId="0" xfId="0" applyFont="1" applyFill="1" applyAlignment="1">
      <alignment horizontal="left" indent="2"/>
    </xf>
    <xf numFmtId="171" fontId="4" fillId="2" borderId="0" xfId="0" applyNumberFormat="1" applyFont="1" applyFill="1"/>
    <xf numFmtId="166" fontId="4" fillId="2" borderId="2" xfId="0" applyNumberFormat="1" applyFont="1" applyFill="1" applyBorder="1" applyAlignment="1">
      <alignment horizontal="center"/>
    </xf>
    <xf numFmtId="171" fontId="4" fillId="2" borderId="0" xfId="0" applyNumberFormat="1" applyFont="1" applyFill="1" applyBorder="1"/>
    <xf numFmtId="164" fontId="4" fillId="2" borderId="0" xfId="0" applyNumberFormat="1" applyFont="1" applyFill="1" applyAlignment="1">
      <alignment horizontal="left" indent="1"/>
    </xf>
    <xf numFmtId="0" fontId="9" fillId="2" borderId="0" xfId="0" applyFont="1" applyFill="1" applyAlignment="1">
      <alignment horizontal="left" indent="1"/>
    </xf>
    <xf numFmtId="167" fontId="4" fillId="2" borderId="8" xfId="0" applyNumberFormat="1" applyFont="1" applyFill="1" applyBorder="1"/>
    <xf numFmtId="169" fontId="4" fillId="2" borderId="8" xfId="0" applyNumberFormat="1" applyFont="1" applyFill="1" applyBorder="1" applyAlignment="1">
      <alignment horizontal="center"/>
    </xf>
    <xf numFmtId="167" fontId="4" fillId="2" borderId="8" xfId="0" applyNumberFormat="1" applyFont="1" applyFill="1" applyBorder="1" applyAlignment="1">
      <alignment horizontal="right"/>
    </xf>
    <xf numFmtId="167" fontId="4" fillId="2" borderId="0" xfId="0" applyNumberFormat="1" applyFont="1" applyFill="1" applyBorder="1" applyAlignment="1">
      <alignment horizontal="right"/>
    </xf>
    <xf numFmtId="0" fontId="9" fillId="2" borderId="0" xfId="0" applyFont="1" applyFill="1" applyBorder="1" applyAlignment="1">
      <alignment horizontal="left" indent="1"/>
    </xf>
    <xf numFmtId="167" fontId="9" fillId="2" borderId="0" xfId="0" applyNumberFormat="1" applyFont="1" applyFill="1" applyBorder="1"/>
    <xf numFmtId="0" fontId="9" fillId="2" borderId="0" xfId="0" applyFont="1" applyFill="1"/>
    <xf numFmtId="167" fontId="9" fillId="2" borderId="8" xfId="0" applyNumberFormat="1" applyFont="1" applyFill="1" applyBorder="1"/>
    <xf numFmtId="167" fontId="9" fillId="2" borderId="8" xfId="0" applyNumberFormat="1" applyFont="1" applyFill="1" applyBorder="1" applyAlignment="1">
      <alignment horizontal="right"/>
    </xf>
    <xf numFmtId="167" fontId="9" fillId="2" borderId="0" xfId="0" applyNumberFormat="1" applyFont="1" applyFill="1" applyBorder="1" applyAlignment="1">
      <alignment horizontal="right"/>
    </xf>
    <xf numFmtId="0" fontId="9" fillId="2" borderId="0" xfId="0" applyFont="1" applyFill="1" applyAlignment="1">
      <alignment horizontal="right"/>
    </xf>
    <xf numFmtId="0" fontId="10" fillId="2" borderId="0" xfId="0" applyFont="1" applyFill="1" applyBorder="1" applyAlignment="1">
      <alignment horizontal="left" indent="1"/>
    </xf>
    <xf numFmtId="0" fontId="10" fillId="2" borderId="0" xfId="0" applyFont="1" applyFill="1"/>
    <xf numFmtId="169" fontId="10" fillId="2" borderId="0" xfId="0" applyNumberFormat="1" applyFont="1" applyFill="1" applyBorder="1" applyAlignment="1">
      <alignment horizontal="center"/>
    </xf>
    <xf numFmtId="169" fontId="10" fillId="2" borderId="0" xfId="0" applyNumberFormat="1" applyFont="1" applyFill="1" applyAlignment="1">
      <alignment horizontal="center"/>
    </xf>
    <xf numFmtId="169" fontId="10" fillId="2" borderId="0" xfId="0" applyNumberFormat="1" applyFont="1" applyFill="1"/>
    <xf numFmtId="1" fontId="10" fillId="2" borderId="0" xfId="0" applyNumberFormat="1" applyFont="1" applyFill="1" applyBorder="1" applyAlignment="1">
      <alignment horizontal="right"/>
    </xf>
    <xf numFmtId="169" fontId="10" fillId="2" borderId="0" xfId="0" applyNumberFormat="1" applyFont="1" applyFill="1" applyBorder="1" applyAlignment="1">
      <alignment horizontal="right"/>
    </xf>
    <xf numFmtId="169" fontId="10" fillId="2" borderId="0" xfId="0" applyNumberFormat="1" applyFont="1" applyFill="1" applyAlignment="1">
      <alignment horizontal="right"/>
    </xf>
    <xf numFmtId="9" fontId="4" fillId="2" borderId="0" xfId="2" applyFont="1" applyFill="1" applyBorder="1"/>
    <xf numFmtId="0" fontId="2" fillId="4" borderId="0" xfId="0" applyFont="1" applyFill="1"/>
    <xf numFmtId="0" fontId="3" fillId="4" borderId="0" xfId="0" applyFont="1" applyFill="1"/>
    <xf numFmtId="0" fontId="0" fillId="4" borderId="0" xfId="0" applyFont="1" applyFill="1"/>
    <xf numFmtId="0" fontId="6" fillId="4" borderId="0" xfId="0" applyFont="1" applyFill="1"/>
    <xf numFmtId="0" fontId="7" fillId="4" borderId="0" xfId="0" applyFont="1" applyFill="1"/>
    <xf numFmtId="0" fontId="4" fillId="4" borderId="0" xfId="0" applyFont="1" applyFill="1"/>
    <xf numFmtId="0" fontId="2" fillId="4" borderId="0" xfId="0" applyFont="1" applyFill="1" applyBorder="1"/>
    <xf numFmtId="0" fontId="6" fillId="4" borderId="0" xfId="0" applyFont="1" applyFill="1" applyBorder="1"/>
    <xf numFmtId="0" fontId="7" fillId="4" borderId="0" xfId="0" applyFont="1" applyFill="1" applyBorder="1"/>
    <xf numFmtId="0" fontId="3" fillId="4" borderId="0" xfId="0" applyFont="1" applyFill="1" applyBorder="1"/>
    <xf numFmtId="0" fontId="11" fillId="2" borderId="0" xfId="0" quotePrefix="1" applyFont="1" applyFill="1"/>
    <xf numFmtId="0" fontId="11" fillId="2" borderId="0" xfId="0" applyFont="1" applyFill="1"/>
    <xf numFmtId="0" fontId="12" fillId="2" borderId="0" xfId="0" applyFont="1" applyFill="1"/>
    <xf numFmtId="0" fontId="3" fillId="2" borderId="0" xfId="0" applyFont="1" applyFill="1"/>
    <xf numFmtId="0" fontId="2" fillId="2" borderId="0" xfId="0" applyFont="1" applyFill="1" applyBorder="1"/>
    <xf numFmtId="166" fontId="4" fillId="2" borderId="1" xfId="0" applyNumberFormat="1" applyFont="1" applyFill="1" applyBorder="1" applyAlignment="1">
      <alignment horizontal="center"/>
    </xf>
    <xf numFmtId="166" fontId="4" fillId="2" borderId="3" xfId="0" applyNumberFormat="1" applyFont="1" applyFill="1" applyBorder="1" applyAlignment="1">
      <alignment horizontal="center"/>
    </xf>
    <xf numFmtId="0" fontId="3" fillId="2" borderId="0" xfId="0" applyFont="1" applyFill="1" applyBorder="1"/>
    <xf numFmtId="0" fontId="5" fillId="2" borderId="0" xfId="0" applyFont="1" applyFill="1" applyAlignment="1">
      <alignment horizontal="center"/>
    </xf>
    <xf numFmtId="9" fontId="0" fillId="4" borderId="0" xfId="0" applyNumberFormat="1" applyFont="1" applyFill="1"/>
    <xf numFmtId="171" fontId="4" fillId="2" borderId="8" xfId="0" applyNumberFormat="1" applyFont="1" applyFill="1" applyBorder="1"/>
    <xf numFmtId="0" fontId="4" fillId="2" borderId="0" xfId="0" applyFont="1" applyFill="1" applyBorder="1" applyAlignment="1">
      <alignment horizontal="left" indent="2"/>
    </xf>
    <xf numFmtId="0" fontId="13" fillId="2" borderId="0" xfId="0" applyFont="1" applyFill="1" applyBorder="1" applyAlignment="1">
      <alignment horizontal="left" indent="1"/>
    </xf>
    <xf numFmtId="169" fontId="13" fillId="2" borderId="0" xfId="0" applyNumberFormat="1" applyFont="1" applyFill="1" applyBorder="1" applyAlignment="1">
      <alignment horizontal="center"/>
    </xf>
    <xf numFmtId="0" fontId="9" fillId="2" borderId="0" xfId="0" applyFont="1" applyFill="1" applyBorder="1" applyAlignment="1">
      <alignment horizontal="left" indent="2"/>
    </xf>
    <xf numFmtId="171" fontId="9" fillId="2" borderId="0" xfId="0" applyNumberFormat="1" applyFont="1" applyFill="1" applyBorder="1"/>
    <xf numFmtId="171" fontId="9" fillId="2" borderId="0" xfId="0" applyNumberFormat="1" applyFont="1" applyFill="1"/>
    <xf numFmtId="0" fontId="9" fillId="2" borderId="0" xfId="0" applyFont="1" applyFill="1" applyAlignment="1">
      <alignment horizontal="left" indent="3"/>
    </xf>
    <xf numFmtId="0" fontId="9" fillId="2" borderId="0" xfId="0" applyFont="1" applyFill="1" applyAlignment="1">
      <alignment horizontal="left" indent="2"/>
    </xf>
    <xf numFmtId="0" fontId="9" fillId="2" borderId="0" xfId="0" applyFont="1" applyFill="1" applyBorder="1"/>
    <xf numFmtId="171" fontId="9" fillId="2" borderId="8" xfId="0" applyNumberFormat="1" applyFont="1" applyFill="1" applyBorder="1"/>
    <xf numFmtId="1" fontId="10" fillId="2" borderId="7" xfId="0" applyNumberFormat="1" applyFont="1" applyFill="1" applyBorder="1" applyAlignment="1">
      <alignment horizontal="right"/>
    </xf>
    <xf numFmtId="1" fontId="10" fillId="2" borderId="0" xfId="0" applyNumberFormat="1" applyFont="1" applyFill="1" applyAlignment="1">
      <alignment horizontal="right"/>
    </xf>
    <xf numFmtId="2" fontId="10" fillId="2" borderId="0" xfId="0" applyNumberFormat="1" applyFont="1" applyFill="1" applyBorder="1" applyAlignment="1">
      <alignment horizontal="right"/>
    </xf>
    <xf numFmtId="2" fontId="10" fillId="2" borderId="0" xfId="0" applyNumberFormat="1" applyFont="1" applyFill="1" applyAlignment="1">
      <alignment horizontal="right"/>
    </xf>
    <xf numFmtId="2" fontId="10" fillId="2" borderId="8" xfId="0" applyNumberFormat="1" applyFont="1" applyFill="1" applyBorder="1" applyAlignment="1">
      <alignment horizontal="right"/>
    </xf>
    <xf numFmtId="0" fontId="4" fillId="2" borderId="0" xfId="0" applyFont="1" applyFill="1" applyBorder="1" applyAlignment="1">
      <alignment horizontal="left"/>
    </xf>
    <xf numFmtId="0" fontId="9" fillId="2" borderId="0" xfId="0" applyFont="1" applyFill="1" applyBorder="1" applyAlignment="1">
      <alignment horizontal="left"/>
    </xf>
    <xf numFmtId="1" fontId="10" fillId="2" borderId="8" xfId="0" applyNumberFormat="1" applyFont="1" applyFill="1" applyBorder="1" applyAlignment="1">
      <alignment horizontal="right"/>
    </xf>
    <xf numFmtId="171" fontId="13" fillId="2" borderId="8" xfId="0" applyNumberFormat="1" applyFont="1" applyFill="1" applyBorder="1"/>
    <xf numFmtId="171" fontId="13" fillId="2" borderId="0" xfId="0" applyNumberFormat="1" applyFont="1" applyFill="1"/>
    <xf numFmtId="9" fontId="4" fillId="2" borderId="0" xfId="2" applyFont="1" applyFill="1" applyAlignment="1">
      <alignment horizontal="right"/>
    </xf>
    <xf numFmtId="169" fontId="9" fillId="2" borderId="8" xfId="0" applyNumberFormat="1" applyFont="1" applyFill="1" applyBorder="1" applyAlignment="1">
      <alignment horizontal="center"/>
    </xf>
    <xf numFmtId="169" fontId="9" fillId="2" borderId="0" xfId="0" applyNumberFormat="1" applyFont="1" applyFill="1" applyBorder="1" applyAlignment="1">
      <alignment horizontal="center"/>
    </xf>
    <xf numFmtId="169" fontId="9" fillId="2" borderId="0" xfId="0" applyNumberFormat="1" applyFont="1" applyFill="1"/>
    <xf numFmtId="169" fontId="9" fillId="2" borderId="0" xfId="0" applyNumberFormat="1" applyFont="1" applyFill="1" applyAlignment="1">
      <alignment horizontal="center"/>
    </xf>
    <xf numFmtId="0" fontId="10" fillId="2" borderId="0" xfId="0" applyFont="1" applyFill="1" applyAlignment="1">
      <alignment horizontal="left"/>
    </xf>
    <xf numFmtId="0" fontId="9" fillId="2" borderId="0" xfId="0" applyFont="1" applyFill="1" applyAlignment="1">
      <alignment horizontal="left"/>
    </xf>
    <xf numFmtId="0" fontId="13" fillId="2" borderId="0" xfId="0" applyFont="1" applyFill="1" applyAlignment="1">
      <alignment horizontal="left"/>
    </xf>
    <xf numFmtId="0" fontId="4" fillId="2" borderId="11" xfId="0" applyFont="1" applyFill="1" applyBorder="1" applyAlignment="1">
      <alignment horizontal="left"/>
    </xf>
    <xf numFmtId="0" fontId="4" fillId="2" borderId="11" xfId="0" applyFont="1" applyFill="1" applyBorder="1" applyAlignment="1">
      <alignment horizontal="left" indent="1"/>
    </xf>
    <xf numFmtId="171" fontId="4" fillId="2" borderId="11" xfId="0" applyNumberFormat="1" applyFont="1" applyFill="1" applyBorder="1"/>
    <xf numFmtId="171" fontId="4" fillId="2" borderId="12" xfId="0" applyNumberFormat="1" applyFont="1" applyFill="1" applyBorder="1"/>
    <xf numFmtId="0" fontId="9" fillId="2" borderId="11" xfId="0" applyFont="1" applyFill="1" applyBorder="1" applyAlignment="1">
      <alignment horizontal="left"/>
    </xf>
    <xf numFmtId="0" fontId="9" fillId="2" borderId="11" xfId="0" applyFont="1" applyFill="1" applyBorder="1" applyAlignment="1">
      <alignment horizontal="left" indent="1"/>
    </xf>
    <xf numFmtId="171" fontId="9" fillId="2" borderId="11" xfId="0" applyNumberFormat="1" applyFont="1" applyFill="1" applyBorder="1"/>
    <xf numFmtId="171" fontId="9" fillId="2" borderId="12" xfId="0" applyNumberFormat="1" applyFont="1" applyFill="1" applyBorder="1"/>
    <xf numFmtId="0" fontId="9" fillId="2" borderId="11" xfId="0" applyFont="1" applyFill="1" applyBorder="1"/>
    <xf numFmtId="167" fontId="4" fillId="2" borderId="11" xfId="0" applyNumberFormat="1" applyFont="1" applyFill="1" applyBorder="1"/>
    <xf numFmtId="167" fontId="4" fillId="2" borderId="12" xfId="0" applyNumberFormat="1" applyFont="1" applyFill="1" applyBorder="1"/>
    <xf numFmtId="167" fontId="9" fillId="2" borderId="11" xfId="0" applyNumberFormat="1" applyFont="1" applyFill="1" applyBorder="1"/>
    <xf numFmtId="171" fontId="9" fillId="2" borderId="13" xfId="0" applyNumberFormat="1" applyFont="1" applyFill="1" applyBorder="1"/>
    <xf numFmtId="169" fontId="9" fillId="2" borderId="11" xfId="0" applyNumberFormat="1" applyFont="1" applyFill="1" applyBorder="1" applyAlignment="1">
      <alignment horizontal="center"/>
    </xf>
    <xf numFmtId="171" fontId="4" fillId="2" borderId="13" xfId="0" applyNumberFormat="1" applyFont="1" applyFill="1" applyBorder="1"/>
    <xf numFmtId="0" fontId="9" fillId="2" borderId="14" xfId="0" applyFont="1" applyFill="1" applyBorder="1" applyAlignment="1">
      <alignment horizontal="left" indent="1"/>
    </xf>
    <xf numFmtId="171" fontId="9" fillId="2" borderId="14" xfId="0" applyNumberFormat="1" applyFont="1" applyFill="1" applyBorder="1"/>
    <xf numFmtId="171" fontId="9" fillId="2" borderId="15" xfId="0" applyNumberFormat="1" applyFont="1" applyFill="1" applyBorder="1"/>
    <xf numFmtId="0" fontId="4" fillId="2" borderId="14" xfId="0" applyFont="1" applyFill="1" applyBorder="1" applyAlignment="1">
      <alignment horizontal="left" indent="1"/>
    </xf>
    <xf numFmtId="171" fontId="4" fillId="2" borderId="14" xfId="0" applyNumberFormat="1" applyFont="1" applyFill="1" applyBorder="1"/>
    <xf numFmtId="171" fontId="4" fillId="2" borderId="15" xfId="0" applyNumberFormat="1" applyFont="1" applyFill="1" applyBorder="1"/>
    <xf numFmtId="167" fontId="9" fillId="2" borderId="13" xfId="0" applyNumberFormat="1" applyFont="1" applyFill="1" applyBorder="1"/>
    <xf numFmtId="167" fontId="9" fillId="2" borderId="12" xfId="0" applyNumberFormat="1" applyFont="1" applyFill="1" applyBorder="1"/>
    <xf numFmtId="0" fontId="4" fillId="2" borderId="14" xfId="0" applyFont="1" applyFill="1" applyBorder="1" applyAlignment="1">
      <alignment horizontal="left"/>
    </xf>
    <xf numFmtId="0" fontId="9" fillId="2" borderId="14" xfId="0" applyFont="1" applyFill="1" applyBorder="1" applyAlignment="1">
      <alignment horizontal="left"/>
    </xf>
    <xf numFmtId="1" fontId="10" fillId="2" borderId="0" xfId="0" applyNumberFormat="1" applyFont="1" applyFill="1" applyBorder="1" applyAlignment="1"/>
    <xf numFmtId="169" fontId="10" fillId="2" borderId="0" xfId="0" applyNumberFormat="1" applyFont="1" applyFill="1" applyBorder="1" applyAlignment="1"/>
    <xf numFmtId="169" fontId="10" fillId="2" borderId="0" xfId="0" applyNumberFormat="1" applyFont="1" applyFill="1" applyAlignment="1"/>
    <xf numFmtId="169" fontId="10" fillId="2" borderId="8" xfId="0" applyNumberFormat="1" applyFont="1" applyFill="1" applyBorder="1" applyAlignment="1"/>
    <xf numFmtId="1" fontId="10" fillId="2" borderId="10" xfId="0" applyNumberFormat="1" applyFont="1" applyFill="1" applyBorder="1" applyAlignment="1"/>
    <xf numFmtId="1" fontId="10" fillId="2" borderId="5" xfId="0" applyNumberFormat="1" applyFont="1" applyFill="1" applyBorder="1" applyAlignment="1"/>
    <xf numFmtId="1" fontId="10" fillId="2" borderId="16" xfId="0" applyNumberFormat="1" applyFont="1" applyFill="1" applyBorder="1" applyAlignment="1"/>
    <xf numFmtId="169" fontId="10" fillId="2" borderId="9" xfId="0" applyNumberFormat="1" applyFont="1" applyFill="1" applyBorder="1" applyAlignment="1"/>
    <xf numFmtId="169" fontId="10" fillId="2" borderId="17" xfId="0" applyNumberFormat="1" applyFont="1" applyFill="1" applyBorder="1" applyAlignment="1"/>
    <xf numFmtId="1" fontId="10" fillId="2" borderId="7" xfId="0" applyNumberFormat="1" applyFont="1" applyFill="1" applyBorder="1" applyAlignment="1"/>
    <xf numFmtId="169" fontId="9" fillId="2" borderId="12" xfId="0" applyNumberFormat="1" applyFont="1" applyFill="1" applyBorder="1" applyAlignment="1">
      <alignment horizontal="center"/>
    </xf>
    <xf numFmtId="169" fontId="9" fillId="2" borderId="11" xfId="0" applyNumberFormat="1" applyFont="1" applyFill="1" applyBorder="1"/>
    <xf numFmtId="167" fontId="9" fillId="5" borderId="0" xfId="0" applyNumberFormat="1" applyFont="1" applyFill="1" applyBorder="1"/>
    <xf numFmtId="167" fontId="9" fillId="5" borderId="8" xfId="0" applyNumberFormat="1" applyFont="1" applyFill="1" applyBorder="1"/>
    <xf numFmtId="0" fontId="14" fillId="2" borderId="0" xfId="0" applyFont="1" applyFill="1" applyBorder="1" applyAlignment="1">
      <alignment horizontal="left" indent="2"/>
    </xf>
    <xf numFmtId="0" fontId="14" fillId="2" borderId="0" xfId="0" applyFont="1" applyFill="1" applyBorder="1" applyAlignment="1">
      <alignment horizontal="left" indent="1"/>
    </xf>
    <xf numFmtId="164" fontId="4" fillId="2" borderId="0" xfId="0" applyNumberFormat="1" applyFont="1" applyFill="1"/>
    <xf numFmtId="0" fontId="9" fillId="2" borderId="0" xfId="0" applyFont="1" applyFill="1" applyAlignment="1">
      <alignment horizontal="left"/>
    </xf>
    <xf numFmtId="0" fontId="9" fillId="2" borderId="0" xfId="0" applyFont="1" applyFill="1"/>
    <xf numFmtId="0" fontId="9" fillId="2" borderId="0" xfId="0" applyFont="1" applyFill="1" applyAlignment="1">
      <alignment horizontal="left"/>
    </xf>
    <xf numFmtId="167" fontId="14" fillId="2" borderId="0" xfId="0" applyNumberFormat="1" applyFont="1" applyFill="1" applyBorder="1"/>
    <xf numFmtId="167" fontId="14" fillId="2" borderId="8" xfId="0" applyNumberFormat="1" applyFont="1" applyFill="1" applyBorder="1" applyAlignment="1">
      <alignment horizontal="right"/>
    </xf>
    <xf numFmtId="167" fontId="14" fillId="2" borderId="0" xfId="0" applyNumberFormat="1" applyFont="1" applyFill="1" applyBorder="1" applyAlignment="1">
      <alignment horizontal="right"/>
    </xf>
    <xf numFmtId="0" fontId="14" fillId="2" borderId="0" xfId="0" applyFont="1" applyFill="1" applyAlignment="1">
      <alignment horizontal="right"/>
    </xf>
    <xf numFmtId="167" fontId="14" fillId="2" borderId="8" xfId="0" applyNumberFormat="1" applyFont="1" applyFill="1" applyBorder="1"/>
    <xf numFmtId="0" fontId="0" fillId="6" borderId="0" xfId="0" applyFill="1"/>
    <xf numFmtId="0" fontId="0" fillId="6" borderId="0" xfId="0" applyFill="1" applyAlignment="1">
      <alignment horizontal="center"/>
    </xf>
    <xf numFmtId="0" fontId="0" fillId="2" borderId="6" xfId="0" applyFill="1" applyBorder="1" applyAlignment="1">
      <alignment horizontal="center"/>
    </xf>
    <xf numFmtId="172" fontId="4" fillId="2" borderId="0" xfId="0" applyNumberFormat="1" applyFont="1" applyFill="1"/>
    <xf numFmtId="169" fontId="4" fillId="2" borderId="0" xfId="0" applyNumberFormat="1" applyFont="1" applyFill="1" applyBorder="1"/>
    <xf numFmtId="0" fontId="14" fillId="2" borderId="18" xfId="0" applyFont="1" applyFill="1" applyBorder="1" applyAlignment="1">
      <alignment horizontal="left" indent="2"/>
    </xf>
    <xf numFmtId="0" fontId="14" fillId="2" borderId="18" xfId="0" applyFont="1" applyFill="1" applyBorder="1" applyAlignment="1">
      <alignment horizontal="left" indent="1"/>
    </xf>
    <xf numFmtId="167" fontId="14" fillId="2" borderId="18" xfId="0" applyNumberFormat="1" applyFont="1" applyFill="1" applyBorder="1"/>
    <xf numFmtId="167" fontId="14" fillId="2" borderId="19" xfId="0" applyNumberFormat="1" applyFont="1" applyFill="1" applyBorder="1"/>
    <xf numFmtId="167" fontId="4" fillId="2" borderId="0" xfId="0" applyNumberFormat="1" applyFont="1" applyFill="1" applyAlignment="1">
      <alignment horizontal="center"/>
    </xf>
    <xf numFmtId="0" fontId="15" fillId="2" borderId="0" xfId="0" applyFont="1" applyFill="1" applyBorder="1" applyAlignment="1">
      <alignment horizontal="left"/>
    </xf>
    <xf numFmtId="0" fontId="15" fillId="2" borderId="0" xfId="0" applyFont="1" applyFill="1" applyAlignment="1">
      <alignment horizontal="left" indent="3"/>
    </xf>
    <xf numFmtId="0" fontId="15" fillId="2" borderId="0" xfId="0" applyFont="1" applyFill="1"/>
    <xf numFmtId="171" fontId="15" fillId="2" borderId="0" xfId="0" applyNumberFormat="1" applyFont="1" applyFill="1"/>
    <xf numFmtId="10" fontId="4" fillId="2" borderId="0" xfId="2" applyNumberFormat="1" applyFont="1" applyFill="1" applyBorder="1"/>
    <xf numFmtId="171" fontId="9" fillId="2" borderId="8" xfId="0" applyNumberFormat="1" applyFont="1" applyFill="1" applyBorder="1" applyAlignment="1">
      <alignment horizontal="right"/>
    </xf>
    <xf numFmtId="171" fontId="9" fillId="2" borderId="0" xfId="0" applyNumberFormat="1" applyFont="1" applyFill="1" applyBorder="1" applyAlignment="1">
      <alignment horizontal="right"/>
    </xf>
    <xf numFmtId="164" fontId="9" fillId="2" borderId="0" xfId="0" applyNumberFormat="1" applyFont="1" applyFill="1" applyAlignment="1">
      <alignment horizontal="left" indent="1"/>
    </xf>
    <xf numFmtId="10" fontId="9" fillId="2" borderId="0" xfId="2" applyNumberFormat="1" applyFont="1" applyFill="1" applyBorder="1"/>
    <xf numFmtId="171" fontId="16" fillId="2" borderId="0" xfId="0" applyNumberFormat="1" applyFont="1" applyFill="1"/>
    <xf numFmtId="10" fontId="4" fillId="2" borderId="0" xfId="2" applyNumberFormat="1" applyFont="1" applyFill="1"/>
    <xf numFmtId="10" fontId="4" fillId="2" borderId="8" xfId="2" applyNumberFormat="1" applyFont="1" applyFill="1" applyBorder="1"/>
    <xf numFmtId="173" fontId="4" fillId="2" borderId="0" xfId="0" applyNumberFormat="1" applyFont="1" applyFill="1"/>
    <xf numFmtId="173" fontId="4" fillId="2" borderId="0" xfId="2" applyNumberFormat="1" applyFont="1" applyFill="1"/>
    <xf numFmtId="173" fontId="4" fillId="2" borderId="8" xfId="2" applyNumberFormat="1" applyFont="1" applyFill="1" applyBorder="1"/>
    <xf numFmtId="173" fontId="9" fillId="2" borderId="0" xfId="0" applyNumberFormat="1" applyFont="1" applyFill="1"/>
    <xf numFmtId="173" fontId="9" fillId="2" borderId="0" xfId="2" applyNumberFormat="1" applyFont="1" applyFill="1"/>
    <xf numFmtId="173" fontId="9" fillId="2" borderId="8" xfId="2" applyNumberFormat="1" applyFont="1" applyFill="1" applyBorder="1"/>
    <xf numFmtId="0" fontId="4" fillId="2" borderId="0" xfId="0" applyFont="1" applyFill="1" applyAlignment="1">
      <alignment horizontal="right"/>
    </xf>
    <xf numFmtId="0" fontId="20" fillId="2" borderId="0" xfId="0" applyFont="1" applyFill="1"/>
    <xf numFmtId="37" fontId="4" fillId="2" borderId="0" xfId="0" applyNumberFormat="1" applyFont="1" applyFill="1" applyAlignment="1">
      <alignment horizontal="center"/>
    </xf>
    <xf numFmtId="3" fontId="4" fillId="2" borderId="0" xfId="0" applyNumberFormat="1" applyFont="1" applyFill="1" applyAlignment="1">
      <alignment horizontal="center"/>
    </xf>
    <xf numFmtId="37" fontId="4" fillId="2" borderId="0" xfId="3" applyNumberFormat="1" applyFont="1" applyFill="1"/>
    <xf numFmtId="37" fontId="4" fillId="2" borderId="0" xfId="0" applyNumberFormat="1" applyFont="1" applyFill="1"/>
    <xf numFmtId="0" fontId="11" fillId="2" borderId="0" xfId="0" applyFont="1" applyFill="1" applyBorder="1"/>
    <xf numFmtId="0" fontId="0" fillId="2" borderId="0" xfId="0" applyFill="1"/>
    <xf numFmtId="0" fontId="21" fillId="2" borderId="0" xfId="0" applyFont="1" applyFill="1" applyBorder="1"/>
    <xf numFmtId="0" fontId="9" fillId="2" borderId="0" xfId="0" applyFont="1" applyFill="1" applyBorder="1" applyAlignment="1">
      <alignment horizontal="right"/>
    </xf>
    <xf numFmtId="0" fontId="14" fillId="2" borderId="0" xfId="0" applyFont="1" applyFill="1" applyBorder="1" applyAlignment="1">
      <alignment horizontal="right"/>
    </xf>
    <xf numFmtId="0" fontId="12" fillId="2" borderId="0" xfId="0" applyFont="1" applyFill="1" applyBorder="1"/>
    <xf numFmtId="0" fontId="0" fillId="2" borderId="0" xfId="0" applyFont="1" applyFill="1" applyBorder="1"/>
    <xf numFmtId="0" fontId="19" fillId="2" borderId="0" xfId="0" applyFont="1" applyFill="1" applyBorder="1"/>
    <xf numFmtId="170" fontId="10" fillId="2" borderId="0" xfId="0" applyNumberFormat="1" applyFont="1" applyFill="1" applyBorder="1" applyAlignment="1">
      <alignment horizontal="center"/>
    </xf>
    <xf numFmtId="0" fontId="10" fillId="2" borderId="0" xfId="0" applyFont="1" applyFill="1" applyBorder="1"/>
    <xf numFmtId="0" fontId="5" fillId="2" borderId="0" xfId="0" applyFont="1" applyFill="1" applyBorder="1" applyAlignment="1">
      <alignment horizontal="center"/>
    </xf>
    <xf numFmtId="0" fontId="13" fillId="2" borderId="0" xfId="0" applyFont="1" applyFill="1" applyBorder="1"/>
    <xf numFmtId="173" fontId="4" fillId="2" borderId="0" xfId="0" applyNumberFormat="1" applyFont="1" applyFill="1" applyBorder="1"/>
    <xf numFmtId="174" fontId="4" fillId="2" borderId="0" xfId="0" applyNumberFormat="1" applyFont="1" applyFill="1"/>
    <xf numFmtId="167" fontId="4" fillId="3" borderId="4" xfId="0" applyNumberFormat="1" applyFont="1" applyFill="1" applyBorder="1" applyProtection="1">
      <protection locked="0"/>
    </xf>
    <xf numFmtId="10" fontId="4" fillId="3" borderId="4" xfId="2" applyNumberFormat="1" applyFont="1" applyFill="1" applyBorder="1" applyProtection="1">
      <protection locked="0"/>
    </xf>
    <xf numFmtId="167" fontId="4" fillId="3" borderId="4" xfId="0" applyNumberFormat="1" applyFont="1" applyFill="1" applyBorder="1" applyAlignment="1" applyProtection="1">
      <alignment horizontal="center"/>
      <protection locked="0"/>
    </xf>
    <xf numFmtId="9" fontId="4" fillId="3" borderId="4" xfId="2" applyNumberFormat="1" applyFont="1" applyFill="1" applyBorder="1" applyProtection="1">
      <protection locked="0"/>
    </xf>
    <xf numFmtId="0" fontId="4" fillId="2" borderId="20" xfId="0" applyFont="1" applyFill="1" applyBorder="1"/>
    <xf numFmtId="0" fontId="4" fillId="2" borderId="21" xfId="0" applyFont="1" applyFill="1" applyBorder="1"/>
    <xf numFmtId="167" fontId="4" fillId="2" borderId="22" xfId="0" applyNumberFormat="1" applyFont="1" applyFill="1" applyBorder="1"/>
    <xf numFmtId="167" fontId="4" fillId="2" borderId="23" xfId="0" applyNumberFormat="1" applyFont="1" applyFill="1" applyBorder="1"/>
    <xf numFmtId="0" fontId="4" fillId="2" borderId="22" xfId="0" applyFont="1" applyFill="1" applyBorder="1"/>
    <xf numFmtId="0" fontId="4" fillId="2" borderId="23" xfId="0" applyFont="1" applyFill="1" applyBorder="1"/>
  </cellXfs>
  <cellStyles count="4">
    <cellStyle name="Comma" xfId="3" builtinId="3"/>
    <cellStyle name="Currency" xfId="1" builtinId="4"/>
    <cellStyle name="Normal" xfId="0" builtinId="0"/>
    <cellStyle name="Percent" xfId="2" builtinI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N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en-NZ" sz="1000"/>
              <a:t>Figure </a:t>
            </a:r>
            <a:r>
              <a:rPr lang="en-NZ" sz="1000" baseline="0"/>
              <a:t>2: Operating expenditure</a:t>
            </a:r>
          </a:p>
          <a:p>
            <a:pPr>
              <a:defRPr sz="1000"/>
            </a:pPr>
            <a:r>
              <a:rPr lang="en-NZ" sz="1000" baseline="0"/>
              <a:t>Retention factors for a permanent saving or loss</a:t>
            </a:r>
            <a:endParaRPr lang="en-NZ" sz="1000"/>
          </a:p>
        </c:rich>
      </c:tx>
      <c:layout>
        <c:manualLayout>
          <c:xMode val="edge"/>
          <c:yMode val="edge"/>
          <c:x val="0.21997732430282757"/>
          <c:y val="3.5591462853162198E-2"/>
        </c:manualLayout>
      </c:layout>
      <c:overlay val="0"/>
    </c:title>
    <c:autoTitleDeleted val="0"/>
    <c:plotArea>
      <c:layout>
        <c:manualLayout>
          <c:layoutTarget val="inner"/>
          <c:xMode val="edge"/>
          <c:yMode val="edge"/>
          <c:x val="0.17318980664744058"/>
          <c:y val="0.23796380181751053"/>
          <c:w val="0.77560423618017393"/>
          <c:h val="0.59790214549661902"/>
        </c:manualLayout>
      </c:layout>
      <c:barChart>
        <c:barDir val="col"/>
        <c:grouping val="clustered"/>
        <c:varyColors val="0"/>
        <c:ser>
          <c:idx val="1"/>
          <c:order val="0"/>
          <c:tx>
            <c:strRef>
              <c:f>'1. Stylised opex'!$B$102</c:f>
              <c:strCache>
                <c:ptCount val="1"/>
                <c:pt idx="0">
                  <c:v>Permanent</c:v>
                </c:pt>
              </c:strCache>
            </c:strRef>
          </c:tx>
          <c:spPr>
            <a:solidFill>
              <a:schemeClr val="accent1">
                <a:lumMod val="40000"/>
                <a:lumOff val="60000"/>
              </a:schemeClr>
            </a:solidFill>
          </c:spPr>
          <c:invertIfNegative val="0"/>
          <c:cat>
            <c:numRef>
              <c:f>'1. Stylised opex'!$I$66:$M$66</c:f>
              <c:numCache>
                <c:formatCode>"Y"0</c:formatCode>
                <c:ptCount val="5"/>
                <c:pt idx="0">
                  <c:v>1</c:v>
                </c:pt>
                <c:pt idx="1">
                  <c:v>2</c:v>
                </c:pt>
                <c:pt idx="2">
                  <c:v>3</c:v>
                </c:pt>
                <c:pt idx="3">
                  <c:v>4</c:v>
                </c:pt>
                <c:pt idx="4">
                  <c:v>5</c:v>
                </c:pt>
              </c:numCache>
            </c:numRef>
          </c:cat>
          <c:val>
            <c:numRef>
              <c:f>'1. Stylised opex'!$B$103:$B$107</c:f>
              <c:numCache>
                <c:formatCode>#,##0_);\(#,##0\)</c:formatCode>
                <c:ptCount val="5"/>
                <c:pt idx="0">
                  <c:v>31.941680296624682</c:v>
                </c:pt>
                <c:pt idx="1">
                  <c:v>26.497014720354656</c:v>
                </c:pt>
                <c:pt idx="2">
                  <c:v>20.616775897983032</c:v>
                </c:pt>
                <c:pt idx="3">
                  <c:v>14.266117969821673</c:v>
                </c:pt>
                <c:pt idx="4">
                  <c:v>7.4074074074074066</c:v>
                </c:pt>
              </c:numCache>
            </c:numRef>
          </c:val>
        </c:ser>
        <c:dLbls>
          <c:showLegendKey val="0"/>
          <c:showVal val="0"/>
          <c:showCatName val="0"/>
          <c:showSerName val="0"/>
          <c:showPercent val="0"/>
          <c:showBubbleSize val="0"/>
        </c:dLbls>
        <c:gapWidth val="150"/>
        <c:axId val="46554496"/>
        <c:axId val="46736512"/>
      </c:barChart>
      <c:catAx>
        <c:axId val="46554496"/>
        <c:scaling>
          <c:orientation val="minMax"/>
        </c:scaling>
        <c:delete val="0"/>
        <c:axPos val="b"/>
        <c:numFmt formatCode="&quot;Y&quot;0" sourceLinked="0"/>
        <c:majorTickMark val="out"/>
        <c:minorTickMark val="none"/>
        <c:tickLblPos val="nextTo"/>
        <c:spPr>
          <a:ln>
            <a:noFill/>
          </a:ln>
        </c:spPr>
        <c:txPr>
          <a:bodyPr/>
          <a:lstStyle/>
          <a:p>
            <a:pPr>
              <a:defRPr sz="800"/>
            </a:pPr>
            <a:endParaRPr lang="en-US"/>
          </a:p>
        </c:txPr>
        <c:crossAx val="46736512"/>
        <c:crosses val="autoZero"/>
        <c:auto val="1"/>
        <c:lblAlgn val="ctr"/>
        <c:lblOffset val="100"/>
        <c:noMultiLvlLbl val="0"/>
      </c:catAx>
      <c:valAx>
        <c:axId val="46736512"/>
        <c:scaling>
          <c:orientation val="minMax"/>
          <c:max val="100"/>
          <c:min val="0"/>
        </c:scaling>
        <c:delete val="0"/>
        <c:axPos val="l"/>
        <c:title>
          <c:tx>
            <c:rich>
              <a:bodyPr rot="-5400000" vert="horz"/>
              <a:lstStyle/>
              <a:p>
                <a:pPr>
                  <a:defRPr sz="800"/>
                </a:pPr>
                <a:r>
                  <a:rPr lang="en-US" sz="800" b="0"/>
                  <a:t>Retention factor (%)</a:t>
                </a:r>
              </a:p>
            </c:rich>
          </c:tx>
          <c:layout>
            <c:manualLayout>
              <c:xMode val="edge"/>
              <c:yMode val="edge"/>
              <c:x val="5.210387927500211E-2"/>
              <c:y val="0.34251099100552573"/>
            </c:manualLayout>
          </c:layout>
          <c:overlay val="0"/>
        </c:title>
        <c:numFmt formatCode="#,##0" sourceLinked="0"/>
        <c:majorTickMark val="out"/>
        <c:minorTickMark val="none"/>
        <c:tickLblPos val="nextTo"/>
        <c:spPr>
          <a:ln>
            <a:solidFill>
              <a:schemeClr val="bg1">
                <a:lumMod val="65000"/>
              </a:schemeClr>
            </a:solidFill>
          </a:ln>
        </c:spPr>
        <c:txPr>
          <a:bodyPr/>
          <a:lstStyle/>
          <a:p>
            <a:pPr>
              <a:defRPr sz="800"/>
            </a:pPr>
            <a:endParaRPr lang="en-US"/>
          </a:p>
        </c:txPr>
        <c:crossAx val="46554496"/>
        <c:crosses val="autoZero"/>
        <c:crossBetween val="between"/>
        <c:majorUnit val="50"/>
        <c:minorUnit val="50"/>
      </c:valAx>
    </c:plotArea>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NZ"/>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200582860983264"/>
          <c:y val="0.19969811578330113"/>
          <c:w val="0.76554738764072272"/>
          <c:h val="0.63616824227682123"/>
        </c:manualLayout>
      </c:layout>
      <c:barChart>
        <c:barDir val="col"/>
        <c:grouping val="clustered"/>
        <c:varyColors val="0"/>
        <c:ser>
          <c:idx val="0"/>
          <c:order val="0"/>
          <c:tx>
            <c:v>Temporary saving or loss</c:v>
          </c:tx>
          <c:spPr>
            <a:solidFill>
              <a:schemeClr val="accent1">
                <a:lumMod val="50000"/>
              </a:schemeClr>
            </a:solidFill>
          </c:spPr>
          <c:invertIfNegative val="0"/>
          <c:cat>
            <c:numLit>
              <c:formatCode>General</c:formatCode>
              <c:ptCount val="5"/>
              <c:pt idx="0">
                <c:v>1</c:v>
              </c:pt>
              <c:pt idx="1">
                <c:v>2</c:v>
              </c:pt>
              <c:pt idx="2">
                <c:v>3</c:v>
              </c:pt>
              <c:pt idx="3">
                <c:v>4</c:v>
              </c:pt>
              <c:pt idx="4">
                <c:v>5</c:v>
              </c:pt>
            </c:numLit>
          </c:cat>
          <c:val>
            <c:numRef>
              <c:f>'3. Simplified CPP opex'!$C$90:$C$94</c:f>
              <c:numCache>
                <c:formatCode>#,##0</c:formatCode>
                <c:ptCount val="5"/>
                <c:pt idx="0">
                  <c:v>100</c:v>
                </c:pt>
                <c:pt idx="1">
                  <c:v>100</c:v>
                </c:pt>
                <c:pt idx="2">
                  <c:v>100</c:v>
                </c:pt>
                <c:pt idx="3">
                  <c:v>-175.22331209266019</c:v>
                </c:pt>
                <c:pt idx="4">
                  <c:v>459.74764326240455</c:v>
                </c:pt>
              </c:numCache>
            </c:numRef>
          </c:val>
        </c:ser>
        <c:ser>
          <c:idx val="1"/>
          <c:order val="1"/>
          <c:tx>
            <c:v>Permanent saving or loss</c:v>
          </c:tx>
          <c:spPr>
            <a:solidFill>
              <a:schemeClr val="accent1">
                <a:lumMod val="40000"/>
                <a:lumOff val="60000"/>
              </a:schemeClr>
            </a:solidFill>
          </c:spPr>
          <c:invertIfNegative val="0"/>
          <c:val>
            <c:numRef>
              <c:f>'3. Simplified CPP opex'!$B$90:$B$94</c:f>
              <c:numCache>
                <c:formatCode>#,##0</c:formatCode>
                <c:ptCount val="5"/>
                <c:pt idx="0">
                  <c:v>39.612753300781989</c:v>
                </c:pt>
                <c:pt idx="1">
                  <c:v>39.612753300781989</c:v>
                </c:pt>
                <c:pt idx="2">
                  <c:v>39.612753300781989</c:v>
                </c:pt>
                <c:pt idx="3">
                  <c:v>39.612753300781989</c:v>
                </c:pt>
                <c:pt idx="4">
                  <c:v>68.618792019282395</c:v>
                </c:pt>
              </c:numCache>
            </c:numRef>
          </c:val>
        </c:ser>
        <c:dLbls>
          <c:showLegendKey val="0"/>
          <c:showVal val="0"/>
          <c:showCatName val="0"/>
          <c:showSerName val="0"/>
          <c:showPercent val="0"/>
          <c:showBubbleSize val="0"/>
        </c:dLbls>
        <c:gapWidth val="150"/>
        <c:axId val="89320832"/>
        <c:axId val="68883584"/>
      </c:barChart>
      <c:catAx>
        <c:axId val="89320832"/>
        <c:scaling>
          <c:orientation val="minMax"/>
        </c:scaling>
        <c:delete val="0"/>
        <c:axPos val="b"/>
        <c:numFmt formatCode="&quot;Y&quot;0" sourceLinked="0"/>
        <c:majorTickMark val="out"/>
        <c:minorTickMark val="none"/>
        <c:tickLblPos val="nextTo"/>
        <c:spPr>
          <a:ln>
            <a:noFill/>
          </a:ln>
        </c:spPr>
        <c:txPr>
          <a:bodyPr/>
          <a:lstStyle/>
          <a:p>
            <a:pPr>
              <a:defRPr sz="800"/>
            </a:pPr>
            <a:endParaRPr lang="en-US"/>
          </a:p>
        </c:txPr>
        <c:crossAx val="68883584"/>
        <c:crosses val="autoZero"/>
        <c:auto val="1"/>
        <c:lblAlgn val="ctr"/>
        <c:lblOffset val="100"/>
        <c:noMultiLvlLbl val="0"/>
      </c:catAx>
      <c:valAx>
        <c:axId val="68883584"/>
        <c:scaling>
          <c:orientation val="minMax"/>
        </c:scaling>
        <c:delete val="0"/>
        <c:axPos val="l"/>
        <c:title>
          <c:tx>
            <c:rich>
              <a:bodyPr rot="-5400000" vert="horz"/>
              <a:lstStyle/>
              <a:p>
                <a:pPr>
                  <a:defRPr sz="900"/>
                </a:pPr>
                <a:r>
                  <a:rPr lang="en-US" sz="800" b="0"/>
                  <a:t>Retention factor (%)</a:t>
                </a:r>
              </a:p>
            </c:rich>
          </c:tx>
          <c:layout>
            <c:manualLayout>
              <c:xMode val="edge"/>
              <c:yMode val="edge"/>
              <c:x val="8.0852477686509994E-2"/>
              <c:y val="0.34743638868290988"/>
            </c:manualLayout>
          </c:layout>
          <c:overlay val="0"/>
        </c:title>
        <c:numFmt formatCode="#,##0" sourceLinked="1"/>
        <c:majorTickMark val="out"/>
        <c:minorTickMark val="none"/>
        <c:tickLblPos val="nextTo"/>
        <c:spPr>
          <a:ln>
            <a:solidFill>
              <a:schemeClr val="bg1">
                <a:lumMod val="65000"/>
              </a:schemeClr>
            </a:solidFill>
          </a:ln>
        </c:spPr>
        <c:txPr>
          <a:bodyPr/>
          <a:lstStyle/>
          <a:p>
            <a:pPr>
              <a:defRPr sz="800"/>
            </a:pPr>
            <a:endParaRPr lang="en-US"/>
          </a:p>
        </c:txPr>
        <c:crossAx val="89320832"/>
        <c:crosses val="autoZero"/>
        <c:crossBetween val="between"/>
        <c:majorUnit val="200"/>
      </c:valAx>
    </c:plotArea>
    <c:legend>
      <c:legendPos val="b"/>
      <c:layout>
        <c:manualLayout>
          <c:xMode val="edge"/>
          <c:yMode val="edge"/>
          <c:x val="0.21977561505148838"/>
          <c:y val="0.8774910652581317"/>
          <c:w val="0.74153400307758399"/>
          <c:h val="8.8319822416597221E-2"/>
        </c:manualLayout>
      </c:layout>
      <c:overlay val="0"/>
      <c:txPr>
        <a:bodyPr/>
        <a:lstStyle/>
        <a:p>
          <a:pPr>
            <a:defRPr sz="800"/>
          </a:pPr>
          <a:endParaRPr lang="en-US"/>
        </a:p>
      </c:txPr>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NZ"/>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007098751583299"/>
          <c:y val="0.21186957456772407"/>
          <c:w val="0.71834382683848996"/>
          <c:h val="0.65320767534735835"/>
        </c:manualLayout>
      </c:layout>
      <c:barChart>
        <c:barDir val="col"/>
        <c:grouping val="clustered"/>
        <c:varyColors val="0"/>
        <c:ser>
          <c:idx val="0"/>
          <c:order val="0"/>
          <c:tx>
            <c:strRef>
              <c:f>'3. Simplified CPP opex'!$H$90</c:f>
              <c:strCache>
                <c:ptCount val="1"/>
                <c:pt idx="0">
                  <c:v>Net NPV</c:v>
                </c:pt>
              </c:strCache>
            </c:strRef>
          </c:tx>
          <c:spPr>
            <a:solidFill>
              <a:schemeClr val="accent1">
                <a:lumMod val="40000"/>
                <a:lumOff val="60000"/>
              </a:schemeClr>
            </a:solidFill>
          </c:spPr>
          <c:invertIfNegative val="0"/>
          <c:cat>
            <c:numRef>
              <c:f>'3. Simplified CPP opex'!$E$91:$E$95</c:f>
              <c:numCache>
                <c:formatCode>General</c:formatCode>
                <c:ptCount val="5"/>
                <c:pt idx="0">
                  <c:v>1</c:v>
                </c:pt>
                <c:pt idx="1">
                  <c:v>2</c:v>
                </c:pt>
                <c:pt idx="2">
                  <c:v>3</c:v>
                </c:pt>
                <c:pt idx="3">
                  <c:v>4</c:v>
                </c:pt>
                <c:pt idx="4">
                  <c:v>5</c:v>
                </c:pt>
              </c:numCache>
            </c:numRef>
          </c:cat>
          <c:val>
            <c:numRef>
              <c:f>'3. Simplified CPP opex'!$H$91:$H$95</c:f>
              <c:numCache>
                <c:formatCode>#,##0;[Red]\-#,##0;"-"</c:formatCode>
                <c:ptCount val="5"/>
                <c:pt idx="0">
                  <c:v>78.453125664912505</c:v>
                </c:pt>
                <c:pt idx="1">
                  <c:v>78.453125664912505</c:v>
                </c:pt>
                <c:pt idx="2">
                  <c:v>78.453125664912505</c:v>
                </c:pt>
                <c:pt idx="3">
                  <c:v>286.08609352173676</c:v>
                </c:pt>
                <c:pt idx="4">
                  <c:v>120.20903096778443</c:v>
                </c:pt>
              </c:numCache>
            </c:numRef>
          </c:val>
        </c:ser>
        <c:dLbls>
          <c:showLegendKey val="0"/>
          <c:showVal val="0"/>
          <c:showCatName val="0"/>
          <c:showSerName val="0"/>
          <c:showPercent val="0"/>
          <c:showBubbleSize val="0"/>
        </c:dLbls>
        <c:gapWidth val="150"/>
        <c:axId val="68916352"/>
        <c:axId val="68917888"/>
      </c:barChart>
      <c:catAx>
        <c:axId val="68916352"/>
        <c:scaling>
          <c:orientation val="minMax"/>
        </c:scaling>
        <c:delete val="0"/>
        <c:axPos val="b"/>
        <c:numFmt formatCode="&quot;Y&quot;0" sourceLinked="0"/>
        <c:majorTickMark val="out"/>
        <c:minorTickMark val="none"/>
        <c:tickLblPos val="nextTo"/>
        <c:spPr>
          <a:ln>
            <a:noFill/>
          </a:ln>
        </c:spPr>
        <c:txPr>
          <a:bodyPr/>
          <a:lstStyle/>
          <a:p>
            <a:pPr>
              <a:defRPr sz="800"/>
            </a:pPr>
            <a:endParaRPr lang="en-US"/>
          </a:p>
        </c:txPr>
        <c:crossAx val="68917888"/>
        <c:crosses val="autoZero"/>
        <c:auto val="1"/>
        <c:lblAlgn val="ctr"/>
        <c:lblOffset val="100"/>
        <c:noMultiLvlLbl val="0"/>
      </c:catAx>
      <c:valAx>
        <c:axId val="68917888"/>
        <c:scaling>
          <c:orientation val="minMax"/>
          <c:max val="300"/>
        </c:scaling>
        <c:delete val="0"/>
        <c:axPos val="l"/>
        <c:title>
          <c:tx>
            <c:rich>
              <a:bodyPr rot="-5400000" vert="horz"/>
              <a:lstStyle/>
              <a:p>
                <a:pPr>
                  <a:defRPr b="0"/>
                </a:pPr>
                <a:r>
                  <a:rPr lang="en-US" sz="800" b="0"/>
                  <a:t>NPV of supplier's  investment ($)</a:t>
                </a:r>
              </a:p>
            </c:rich>
          </c:tx>
          <c:layout>
            <c:manualLayout>
              <c:xMode val="edge"/>
              <c:yMode val="edge"/>
              <c:x val="4.0625744962829252E-2"/>
              <c:y val="0.23493621631182154"/>
            </c:manualLayout>
          </c:layout>
          <c:overlay val="0"/>
        </c:title>
        <c:numFmt formatCode="#,##0_ ;\-#,##0\ " sourceLinked="0"/>
        <c:majorTickMark val="out"/>
        <c:minorTickMark val="none"/>
        <c:tickLblPos val="nextTo"/>
        <c:spPr>
          <a:ln>
            <a:solidFill>
              <a:schemeClr val="bg1">
                <a:lumMod val="65000"/>
              </a:schemeClr>
            </a:solidFill>
          </a:ln>
        </c:spPr>
        <c:txPr>
          <a:bodyPr/>
          <a:lstStyle/>
          <a:p>
            <a:pPr>
              <a:defRPr sz="800"/>
            </a:pPr>
            <a:endParaRPr lang="en-US"/>
          </a:p>
        </c:txPr>
        <c:crossAx val="68916352"/>
        <c:crosses val="autoZero"/>
        <c:crossBetween val="between"/>
        <c:majorUnit val="100"/>
      </c:valAx>
    </c:plotArea>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NZ"/>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996042100222191"/>
          <c:y val="0.24394408781635016"/>
          <c:w val="0.81759278402634306"/>
          <c:h val="0.56236949635287881"/>
        </c:manualLayout>
      </c:layout>
      <c:barChart>
        <c:barDir val="col"/>
        <c:grouping val="clustered"/>
        <c:varyColors val="0"/>
        <c:ser>
          <c:idx val="0"/>
          <c:order val="0"/>
          <c:tx>
            <c:v>Temporary saving</c:v>
          </c:tx>
          <c:spPr>
            <a:solidFill>
              <a:schemeClr val="accent1">
                <a:lumMod val="50000"/>
              </a:schemeClr>
            </a:solidFill>
          </c:spPr>
          <c:invertIfNegative val="0"/>
          <c:cat>
            <c:numLit>
              <c:formatCode>General</c:formatCode>
              <c:ptCount val="5"/>
              <c:pt idx="0">
                <c:v>1</c:v>
              </c:pt>
              <c:pt idx="1">
                <c:v>2</c:v>
              </c:pt>
              <c:pt idx="2">
                <c:v>3</c:v>
              </c:pt>
              <c:pt idx="3">
                <c:v>4</c:v>
              </c:pt>
              <c:pt idx="4">
                <c:v>5</c:v>
              </c:pt>
            </c:numLit>
          </c:cat>
          <c:val>
            <c:numRef>
              <c:f>'4. Simplified IPP opex'!$C$90:$C$94</c:f>
              <c:numCache>
                <c:formatCode>#,##0_);\(#,##0\)</c:formatCode>
                <c:ptCount val="5"/>
                <c:pt idx="0">
                  <c:v>100</c:v>
                </c:pt>
                <c:pt idx="1">
                  <c:v>100</c:v>
                </c:pt>
                <c:pt idx="2">
                  <c:v>100</c:v>
                </c:pt>
                <c:pt idx="3">
                  <c:v>187.47462710966059</c:v>
                </c:pt>
                <c:pt idx="4">
                  <c:v>484.3055674199764</c:v>
                </c:pt>
              </c:numCache>
            </c:numRef>
          </c:val>
        </c:ser>
        <c:ser>
          <c:idx val="1"/>
          <c:order val="1"/>
          <c:tx>
            <c:v>Permanent saving</c:v>
          </c:tx>
          <c:spPr>
            <a:solidFill>
              <a:schemeClr val="accent1">
                <a:lumMod val="40000"/>
                <a:lumOff val="60000"/>
              </a:schemeClr>
            </a:solidFill>
          </c:spPr>
          <c:invertIfNegative val="0"/>
          <c:val>
            <c:numRef>
              <c:f>'4. Simplified IPP opex'!$B$90:$B$94</c:f>
              <c:numCache>
                <c:formatCode>#,##0_);\(#,##0\)</c:formatCode>
                <c:ptCount val="5"/>
                <c:pt idx="0">
                  <c:v>33.066073959813288</c:v>
                </c:pt>
                <c:pt idx="1">
                  <c:v>33.066073959813288</c:v>
                </c:pt>
                <c:pt idx="2">
                  <c:v>33.066073959813288</c:v>
                </c:pt>
                <c:pt idx="3">
                  <c:v>33.066073959813288</c:v>
                </c:pt>
                <c:pt idx="4">
                  <c:v>31.344879597327317</c:v>
                </c:pt>
              </c:numCache>
            </c:numRef>
          </c:val>
        </c:ser>
        <c:dLbls>
          <c:showLegendKey val="0"/>
          <c:showVal val="0"/>
          <c:showCatName val="0"/>
          <c:showSerName val="0"/>
          <c:showPercent val="0"/>
          <c:showBubbleSize val="0"/>
        </c:dLbls>
        <c:gapWidth val="150"/>
        <c:axId val="62006016"/>
        <c:axId val="62007552"/>
      </c:barChart>
      <c:catAx>
        <c:axId val="62006016"/>
        <c:scaling>
          <c:orientation val="minMax"/>
        </c:scaling>
        <c:delete val="0"/>
        <c:axPos val="b"/>
        <c:numFmt formatCode="&quot;Y&quot;0" sourceLinked="0"/>
        <c:majorTickMark val="out"/>
        <c:minorTickMark val="none"/>
        <c:tickLblPos val="nextTo"/>
        <c:spPr>
          <a:ln>
            <a:noFill/>
          </a:ln>
        </c:spPr>
        <c:txPr>
          <a:bodyPr/>
          <a:lstStyle/>
          <a:p>
            <a:pPr>
              <a:defRPr sz="800"/>
            </a:pPr>
            <a:endParaRPr lang="en-US"/>
          </a:p>
        </c:txPr>
        <c:crossAx val="62007552"/>
        <c:crosses val="autoZero"/>
        <c:auto val="1"/>
        <c:lblAlgn val="ctr"/>
        <c:lblOffset val="100"/>
        <c:noMultiLvlLbl val="0"/>
      </c:catAx>
      <c:valAx>
        <c:axId val="62007552"/>
        <c:scaling>
          <c:orientation val="minMax"/>
        </c:scaling>
        <c:delete val="0"/>
        <c:axPos val="l"/>
        <c:title>
          <c:tx>
            <c:rich>
              <a:bodyPr rot="-5400000" vert="horz"/>
              <a:lstStyle/>
              <a:p>
                <a:pPr>
                  <a:defRPr sz="900"/>
                </a:pPr>
                <a:r>
                  <a:rPr lang="en-US" sz="800" b="0"/>
                  <a:t>Retention factor (%)</a:t>
                </a:r>
              </a:p>
            </c:rich>
          </c:tx>
          <c:layout>
            <c:manualLayout>
              <c:xMode val="edge"/>
              <c:yMode val="edge"/>
              <c:x val="2.974385828827374E-2"/>
              <c:y val="0.3326601956507575"/>
            </c:manualLayout>
          </c:layout>
          <c:overlay val="0"/>
        </c:title>
        <c:numFmt formatCode="#,##0_);\(#,##0\)" sourceLinked="1"/>
        <c:majorTickMark val="out"/>
        <c:minorTickMark val="none"/>
        <c:tickLblPos val="nextTo"/>
        <c:spPr>
          <a:ln>
            <a:solidFill>
              <a:schemeClr val="bg1">
                <a:lumMod val="65000"/>
              </a:schemeClr>
            </a:solidFill>
          </a:ln>
        </c:spPr>
        <c:txPr>
          <a:bodyPr/>
          <a:lstStyle/>
          <a:p>
            <a:pPr>
              <a:defRPr sz="800"/>
            </a:pPr>
            <a:endParaRPr lang="en-US"/>
          </a:p>
        </c:txPr>
        <c:crossAx val="62006016"/>
        <c:crosses val="autoZero"/>
        <c:crossBetween val="between"/>
      </c:valAx>
    </c:plotArea>
    <c:legend>
      <c:legendPos val="b"/>
      <c:legendEntry>
        <c:idx val="0"/>
        <c:txPr>
          <a:bodyPr/>
          <a:lstStyle/>
          <a:p>
            <a:pPr>
              <a:defRPr sz="800"/>
            </a:pPr>
            <a:endParaRPr lang="en-US"/>
          </a:p>
        </c:txPr>
      </c:legendEntry>
      <c:legendEntry>
        <c:idx val="1"/>
        <c:txPr>
          <a:bodyPr/>
          <a:lstStyle/>
          <a:p>
            <a:pPr>
              <a:defRPr sz="800"/>
            </a:pPr>
            <a:endParaRPr lang="en-US"/>
          </a:p>
        </c:txPr>
      </c:legendEntry>
      <c:layout>
        <c:manualLayout>
          <c:xMode val="edge"/>
          <c:yMode val="edge"/>
          <c:x val="0.23361267010844988"/>
          <c:y val="0.88138207434480575"/>
          <c:w val="0.64138047600435233"/>
          <c:h val="8.9065539590889489E-2"/>
        </c:manualLayout>
      </c:layout>
      <c:overlay val="0"/>
      <c:txPr>
        <a:bodyPr/>
        <a:lstStyle/>
        <a:p>
          <a:pPr>
            <a:defRPr sz="800"/>
          </a:pPr>
          <a:endParaRPr lang="en-US"/>
        </a:p>
      </c:txPr>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N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en-NZ" sz="1000"/>
              <a:t>Figure </a:t>
            </a:r>
            <a:r>
              <a:rPr lang="en-NZ" sz="1000" baseline="0"/>
              <a:t>12: Capital expenditure</a:t>
            </a:r>
          </a:p>
          <a:p>
            <a:pPr>
              <a:defRPr sz="1000"/>
            </a:pPr>
            <a:r>
              <a:rPr lang="en-NZ" sz="1000" baseline="0"/>
              <a:t>Stylised retention factors</a:t>
            </a:r>
            <a:endParaRPr lang="en-NZ" sz="1000"/>
          </a:p>
        </c:rich>
      </c:tx>
      <c:layout>
        <c:manualLayout>
          <c:xMode val="edge"/>
          <c:yMode val="edge"/>
          <c:x val="0.2554740329589949"/>
          <c:y val="2.0381071684323279E-2"/>
        </c:manualLayout>
      </c:layout>
      <c:overlay val="0"/>
    </c:title>
    <c:autoTitleDeleted val="0"/>
    <c:plotArea>
      <c:layout>
        <c:manualLayout>
          <c:layoutTarget val="inner"/>
          <c:xMode val="edge"/>
          <c:yMode val="edge"/>
          <c:x val="0.17029181188417022"/>
          <c:y val="0.23638602258424207"/>
          <c:w val="0.80289006497138682"/>
          <c:h val="0.65959920051543619"/>
        </c:manualLayout>
      </c:layout>
      <c:barChart>
        <c:barDir val="col"/>
        <c:grouping val="clustered"/>
        <c:varyColors val="0"/>
        <c:ser>
          <c:idx val="0"/>
          <c:order val="0"/>
          <c:tx>
            <c:v>Capex</c:v>
          </c:tx>
          <c:spPr>
            <a:solidFill>
              <a:schemeClr val="accent1">
                <a:lumMod val="40000"/>
                <a:lumOff val="60000"/>
              </a:schemeClr>
            </a:solidFill>
          </c:spPr>
          <c:invertIfNegative val="0"/>
          <c:cat>
            <c:numRef>
              <c:f>'5. Stylised capex'!$F$116:$F$120</c:f>
              <c:numCache>
                <c:formatCode>General</c:formatCode>
                <c:ptCount val="5"/>
                <c:pt idx="0">
                  <c:v>1</c:v>
                </c:pt>
                <c:pt idx="1">
                  <c:v>2</c:v>
                </c:pt>
                <c:pt idx="2">
                  <c:v>3</c:v>
                </c:pt>
                <c:pt idx="3">
                  <c:v>4</c:v>
                </c:pt>
                <c:pt idx="4">
                  <c:v>5</c:v>
                </c:pt>
              </c:numCache>
            </c:numRef>
          </c:cat>
          <c:val>
            <c:numRef>
              <c:f>'5. Stylised capex'!$G$116:$G$120</c:f>
              <c:numCache>
                <c:formatCode>#,##0_);\(#,##0\)</c:formatCode>
                <c:ptCount val="5"/>
                <c:pt idx="0">
                  <c:v>63.248507360177342</c:v>
                </c:pt>
                <c:pt idx="1">
                  <c:v>50.385484936239408</c:v>
                </c:pt>
                <c:pt idx="2">
                  <c:v>35.69958847736627</c:v>
                </c:pt>
                <c:pt idx="3">
                  <c:v>18.981481481481502</c:v>
                </c:pt>
                <c:pt idx="4">
                  <c:v>7.7715611723760958E-15</c:v>
                </c:pt>
              </c:numCache>
            </c:numRef>
          </c:val>
        </c:ser>
        <c:dLbls>
          <c:showLegendKey val="0"/>
          <c:showVal val="0"/>
          <c:showCatName val="0"/>
          <c:showSerName val="0"/>
          <c:showPercent val="0"/>
          <c:showBubbleSize val="0"/>
        </c:dLbls>
        <c:gapWidth val="70"/>
        <c:axId val="68944640"/>
        <c:axId val="68946176"/>
      </c:barChart>
      <c:catAx>
        <c:axId val="68944640"/>
        <c:scaling>
          <c:orientation val="minMax"/>
        </c:scaling>
        <c:delete val="0"/>
        <c:axPos val="b"/>
        <c:numFmt formatCode="&quot;Y&quot;0" sourceLinked="0"/>
        <c:majorTickMark val="out"/>
        <c:minorTickMark val="none"/>
        <c:tickLblPos val="nextTo"/>
        <c:spPr>
          <a:ln>
            <a:noFill/>
          </a:ln>
        </c:spPr>
        <c:txPr>
          <a:bodyPr/>
          <a:lstStyle/>
          <a:p>
            <a:pPr>
              <a:defRPr sz="800"/>
            </a:pPr>
            <a:endParaRPr lang="en-US"/>
          </a:p>
        </c:txPr>
        <c:crossAx val="68946176"/>
        <c:crosses val="autoZero"/>
        <c:auto val="1"/>
        <c:lblAlgn val="ctr"/>
        <c:lblOffset val="100"/>
        <c:noMultiLvlLbl val="0"/>
      </c:catAx>
      <c:valAx>
        <c:axId val="68946176"/>
        <c:scaling>
          <c:orientation val="minMax"/>
        </c:scaling>
        <c:delete val="0"/>
        <c:axPos val="l"/>
        <c:title>
          <c:tx>
            <c:rich>
              <a:bodyPr rot="-5400000" vert="horz"/>
              <a:lstStyle/>
              <a:p>
                <a:pPr>
                  <a:defRPr sz="800"/>
                </a:pPr>
                <a:r>
                  <a:rPr lang="en-US" sz="800" b="0"/>
                  <a:t>Retention factor (%)</a:t>
                </a:r>
              </a:p>
            </c:rich>
          </c:tx>
          <c:layout>
            <c:manualLayout>
              <c:xMode val="edge"/>
              <c:yMode val="edge"/>
              <c:x val="3.2920318922398849E-2"/>
              <c:y val="0.28838439312732977"/>
            </c:manualLayout>
          </c:layout>
          <c:overlay val="0"/>
        </c:title>
        <c:numFmt formatCode="#,##0_);\(#,##0\)" sourceLinked="1"/>
        <c:majorTickMark val="out"/>
        <c:minorTickMark val="none"/>
        <c:tickLblPos val="nextTo"/>
        <c:spPr>
          <a:ln>
            <a:solidFill>
              <a:schemeClr val="bg1">
                <a:lumMod val="65000"/>
              </a:schemeClr>
            </a:solidFill>
          </a:ln>
        </c:spPr>
        <c:txPr>
          <a:bodyPr/>
          <a:lstStyle/>
          <a:p>
            <a:pPr>
              <a:defRPr sz="800"/>
            </a:pPr>
            <a:endParaRPr lang="en-US"/>
          </a:p>
        </c:txPr>
        <c:crossAx val="68944640"/>
        <c:crosses val="autoZero"/>
        <c:crossBetween val="between"/>
        <c:majorUnit val="50"/>
        <c:minorUnit val="50"/>
      </c:valAx>
      <c:spPr>
        <a:noFill/>
      </c:spPr>
    </c:plotArea>
    <c:plotVisOnly val="1"/>
    <c:dispBlanksAs val="gap"/>
    <c:showDLblsOverMax val="0"/>
  </c:chart>
  <c:spPr>
    <a:solidFill>
      <a:schemeClr val="bg1"/>
    </a:solidFill>
    <a:ln>
      <a:noFill/>
    </a:ln>
  </c:spPr>
  <c:printSettings>
    <c:headerFooter/>
    <c:pageMargins b="0.75000000000000011" l="0.70000000000000007" r="0.70000000000000007" t="0.75000000000000011" header="0.30000000000000004" footer="0.30000000000000004"/>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NZ"/>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580481505121697"/>
          <c:y val="0.36837547662805342"/>
          <c:w val="0.80089011430693269"/>
          <c:h val="0.37943316702699326"/>
        </c:manualLayout>
      </c:layout>
      <c:barChart>
        <c:barDir val="col"/>
        <c:grouping val="clustered"/>
        <c:varyColors val="0"/>
        <c:ser>
          <c:idx val="0"/>
          <c:order val="0"/>
          <c:tx>
            <c:strRef>
              <c:f>'5. Stylised capex'!$B$103</c:f>
              <c:strCache>
                <c:ptCount val="1"/>
                <c:pt idx="0">
                  <c:v>Benefit to supplier (higher profits)</c:v>
                </c:pt>
              </c:strCache>
            </c:strRef>
          </c:tx>
          <c:spPr>
            <a:solidFill>
              <a:schemeClr val="accent1">
                <a:lumMod val="50000"/>
              </a:schemeClr>
            </a:solidFill>
          </c:spPr>
          <c:invertIfNegative val="0"/>
          <c:cat>
            <c:numRef>
              <c:f>'5. Stylised capex'!$I$35:$W$35</c:f>
              <c:numCache>
                <c:formatCode>"Y"0</c:formatCod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numCache>
            </c:numRef>
          </c:cat>
          <c:val>
            <c:numRef>
              <c:f>'5. Stylised capex'!$I$103:$R$103</c:f>
              <c:numCache>
                <c:formatCode>#,##0.0;[Red]\-#,##0.0;"-"</c:formatCode>
                <c:ptCount val="10"/>
                <c:pt idx="0">
                  <c:v>0</c:v>
                </c:pt>
                <c:pt idx="1">
                  <c:v>2.0499999999999998</c:v>
                </c:pt>
                <c:pt idx="2">
                  <c:v>1.9500000000000002</c:v>
                </c:pt>
                <c:pt idx="3">
                  <c:v>1.8499999999999996</c:v>
                </c:pt>
                <c:pt idx="4">
                  <c:v>1.75</c:v>
                </c:pt>
                <c:pt idx="5">
                  <c:v>0</c:v>
                </c:pt>
                <c:pt idx="6">
                  <c:v>0</c:v>
                </c:pt>
                <c:pt idx="7">
                  <c:v>0</c:v>
                </c:pt>
                <c:pt idx="8">
                  <c:v>0</c:v>
                </c:pt>
                <c:pt idx="9">
                  <c:v>0</c:v>
                </c:pt>
              </c:numCache>
            </c:numRef>
          </c:val>
        </c:ser>
        <c:ser>
          <c:idx val="1"/>
          <c:order val="1"/>
          <c:tx>
            <c:strRef>
              <c:f>'5. Stylised capex'!$B$79</c:f>
              <c:strCache>
                <c:ptCount val="1"/>
                <c:pt idx="0">
                  <c:v>Benefit to consumers (lower prices)</c:v>
                </c:pt>
              </c:strCache>
            </c:strRef>
          </c:tx>
          <c:spPr>
            <a:solidFill>
              <a:schemeClr val="accent1">
                <a:lumMod val="40000"/>
                <a:lumOff val="60000"/>
              </a:schemeClr>
            </a:solidFill>
          </c:spPr>
          <c:invertIfNegative val="0"/>
          <c:val>
            <c:numRef>
              <c:f>'5. Stylised capex'!$I$79:$R$79</c:f>
              <c:numCache>
                <c:formatCode>#,##0.0;[Red]\-#,##0.0;"-"</c:formatCode>
                <c:ptCount val="10"/>
                <c:pt idx="0">
                  <c:v>0</c:v>
                </c:pt>
                <c:pt idx="1">
                  <c:v>0</c:v>
                </c:pt>
                <c:pt idx="2">
                  <c:v>0</c:v>
                </c:pt>
                <c:pt idx="3">
                  <c:v>0</c:v>
                </c:pt>
                <c:pt idx="4">
                  <c:v>0</c:v>
                </c:pt>
                <c:pt idx="5">
                  <c:v>1.6500000000000004</c:v>
                </c:pt>
                <c:pt idx="6">
                  <c:v>1.5500000000000007</c:v>
                </c:pt>
                <c:pt idx="7">
                  <c:v>1.4499999999999993</c:v>
                </c:pt>
                <c:pt idx="8">
                  <c:v>1.3499999999999996</c:v>
                </c:pt>
                <c:pt idx="9">
                  <c:v>0</c:v>
                </c:pt>
              </c:numCache>
            </c:numRef>
          </c:val>
        </c:ser>
        <c:dLbls>
          <c:showLegendKey val="0"/>
          <c:showVal val="0"/>
          <c:showCatName val="0"/>
          <c:showSerName val="0"/>
          <c:showPercent val="0"/>
          <c:showBubbleSize val="0"/>
        </c:dLbls>
        <c:gapWidth val="150"/>
        <c:axId val="68983808"/>
        <c:axId val="68989696"/>
      </c:barChart>
      <c:catAx>
        <c:axId val="68983808"/>
        <c:scaling>
          <c:orientation val="minMax"/>
        </c:scaling>
        <c:delete val="0"/>
        <c:axPos val="b"/>
        <c:numFmt formatCode="&quot;Y&quot;0" sourceLinked="0"/>
        <c:majorTickMark val="out"/>
        <c:minorTickMark val="none"/>
        <c:tickLblPos val="nextTo"/>
        <c:spPr>
          <a:ln>
            <a:noFill/>
          </a:ln>
        </c:spPr>
        <c:txPr>
          <a:bodyPr/>
          <a:lstStyle/>
          <a:p>
            <a:pPr>
              <a:defRPr sz="800"/>
            </a:pPr>
            <a:endParaRPr lang="en-US"/>
          </a:p>
        </c:txPr>
        <c:crossAx val="68989696"/>
        <c:crosses val="autoZero"/>
        <c:auto val="1"/>
        <c:lblAlgn val="ctr"/>
        <c:lblOffset val="100"/>
        <c:noMultiLvlLbl val="0"/>
      </c:catAx>
      <c:valAx>
        <c:axId val="68989696"/>
        <c:scaling>
          <c:orientation val="minMax"/>
        </c:scaling>
        <c:delete val="0"/>
        <c:axPos val="l"/>
        <c:title>
          <c:tx>
            <c:rich>
              <a:bodyPr rot="-5400000" vert="horz"/>
              <a:lstStyle/>
              <a:p>
                <a:pPr>
                  <a:defRPr/>
                </a:pPr>
                <a:r>
                  <a:rPr lang="en-US" sz="800" b="0"/>
                  <a:t>NPV of saving ($)</a:t>
                </a:r>
              </a:p>
            </c:rich>
          </c:tx>
          <c:layout>
            <c:manualLayout>
              <c:xMode val="edge"/>
              <c:yMode val="edge"/>
              <c:x val="3.9326524526392154E-2"/>
              <c:y val="0.42407372348430739"/>
            </c:manualLayout>
          </c:layout>
          <c:overlay val="0"/>
        </c:title>
        <c:numFmt formatCode="#,##0" sourceLinked="0"/>
        <c:majorTickMark val="out"/>
        <c:minorTickMark val="none"/>
        <c:tickLblPos val="nextTo"/>
        <c:txPr>
          <a:bodyPr/>
          <a:lstStyle/>
          <a:p>
            <a:pPr>
              <a:defRPr sz="800"/>
            </a:pPr>
            <a:endParaRPr lang="en-US"/>
          </a:p>
        </c:txPr>
        <c:crossAx val="68983808"/>
        <c:crosses val="autoZero"/>
        <c:crossBetween val="between"/>
        <c:majorUnit val="1"/>
      </c:valAx>
    </c:plotArea>
    <c:legend>
      <c:legendPos val="b"/>
      <c:legendEntry>
        <c:idx val="0"/>
        <c:txPr>
          <a:bodyPr/>
          <a:lstStyle/>
          <a:p>
            <a:pPr>
              <a:defRPr sz="800"/>
            </a:pPr>
            <a:endParaRPr lang="en-US"/>
          </a:p>
        </c:txPr>
      </c:legendEntry>
      <c:legendEntry>
        <c:idx val="1"/>
        <c:txPr>
          <a:bodyPr/>
          <a:lstStyle/>
          <a:p>
            <a:pPr>
              <a:defRPr sz="800"/>
            </a:pPr>
            <a:endParaRPr lang="en-US"/>
          </a:p>
        </c:txPr>
      </c:legendEntry>
      <c:layout>
        <c:manualLayout>
          <c:xMode val="edge"/>
          <c:yMode val="edge"/>
          <c:x val="0.17905138785182503"/>
          <c:y val="0.81420271292689783"/>
          <c:w val="0.71669821155295355"/>
          <c:h val="0.18429973268889496"/>
        </c:manualLayout>
      </c:layout>
      <c:overlay val="0"/>
      <c:txPr>
        <a:bodyPr/>
        <a:lstStyle/>
        <a:p>
          <a:pPr>
            <a:defRPr sz="1000"/>
          </a:pPr>
          <a:endParaRPr lang="en-US"/>
        </a:p>
      </c:txPr>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N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sz="800"/>
            </a:pPr>
            <a:r>
              <a:rPr lang="en-US" sz="1000"/>
              <a:t>Figure 11: Capital expenditure</a:t>
            </a:r>
          </a:p>
          <a:p>
            <a:pPr algn="ctr">
              <a:defRPr sz="800"/>
            </a:pPr>
            <a:r>
              <a:rPr lang="en-US" sz="1000"/>
              <a:t>Stylised</a:t>
            </a:r>
            <a:r>
              <a:rPr lang="en-US" sz="1000" baseline="0"/>
              <a:t> sharing factors for capital expenditure</a:t>
            </a:r>
            <a:endParaRPr lang="en-US" sz="1000"/>
          </a:p>
        </c:rich>
      </c:tx>
      <c:layout>
        <c:manualLayout>
          <c:xMode val="edge"/>
          <c:yMode val="edge"/>
          <c:x val="0.1917910303083033"/>
          <c:y val="6.5703762380027106E-2"/>
        </c:manualLayout>
      </c:layout>
      <c:overlay val="0"/>
    </c:title>
    <c:autoTitleDeleted val="0"/>
    <c:plotArea>
      <c:layout>
        <c:manualLayout>
          <c:layoutTarget val="inner"/>
          <c:xMode val="edge"/>
          <c:yMode val="edge"/>
          <c:x val="0.12880368925846886"/>
          <c:y val="0.25907573853897176"/>
          <c:w val="0.8423413545269457"/>
          <c:h val="0.55860500306531902"/>
        </c:manualLayout>
      </c:layout>
      <c:barChart>
        <c:barDir val="col"/>
        <c:grouping val="clustered"/>
        <c:varyColors val="0"/>
        <c:ser>
          <c:idx val="0"/>
          <c:order val="0"/>
          <c:tx>
            <c:v>Cash flows from spending in line with the foreacst</c:v>
          </c:tx>
          <c:spPr>
            <a:solidFill>
              <a:schemeClr val="accent1">
                <a:lumMod val="40000"/>
                <a:lumOff val="60000"/>
              </a:schemeClr>
            </a:solidFill>
          </c:spPr>
          <c:invertIfNegative val="0"/>
          <c:cat>
            <c:numRef>
              <c:f>'5. Stylised capex'!$I$35:$W$35</c:f>
              <c:numCache>
                <c:formatCode>"Y"0</c:formatCod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numCache>
            </c:numRef>
          </c:cat>
          <c:val>
            <c:numRef>
              <c:f>'5. Stylised capex'!$I$81:$R$81</c:f>
              <c:numCache>
                <c:formatCode>#,##0.0;[Red]\-#,##0.0;"-"</c:formatCode>
                <c:ptCount val="10"/>
                <c:pt idx="0">
                  <c:v>-100</c:v>
                </c:pt>
                <c:pt idx="1">
                  <c:v>20.5</c:v>
                </c:pt>
                <c:pt idx="2">
                  <c:v>19.5</c:v>
                </c:pt>
                <c:pt idx="3">
                  <c:v>18.5</c:v>
                </c:pt>
                <c:pt idx="4">
                  <c:v>17.5</c:v>
                </c:pt>
                <c:pt idx="5">
                  <c:v>16.5</c:v>
                </c:pt>
                <c:pt idx="6">
                  <c:v>15.5</c:v>
                </c:pt>
                <c:pt idx="7">
                  <c:v>14.5</c:v>
                </c:pt>
                <c:pt idx="8">
                  <c:v>13.5</c:v>
                </c:pt>
                <c:pt idx="9">
                  <c:v>0</c:v>
                </c:pt>
              </c:numCache>
            </c:numRef>
          </c:val>
        </c:ser>
        <c:dLbls>
          <c:showLegendKey val="0"/>
          <c:showVal val="0"/>
          <c:showCatName val="0"/>
          <c:showSerName val="0"/>
          <c:showPercent val="0"/>
          <c:showBubbleSize val="0"/>
        </c:dLbls>
        <c:gapWidth val="150"/>
        <c:axId val="90459520"/>
        <c:axId val="90473600"/>
      </c:barChart>
      <c:catAx>
        <c:axId val="90459520"/>
        <c:scaling>
          <c:orientation val="minMax"/>
        </c:scaling>
        <c:delete val="0"/>
        <c:axPos val="b"/>
        <c:numFmt formatCode="&quot;Y&quot;0" sourceLinked="0"/>
        <c:majorTickMark val="out"/>
        <c:minorTickMark val="none"/>
        <c:tickLblPos val="nextTo"/>
        <c:spPr>
          <a:ln>
            <a:noFill/>
          </a:ln>
        </c:spPr>
        <c:txPr>
          <a:bodyPr/>
          <a:lstStyle/>
          <a:p>
            <a:pPr>
              <a:defRPr sz="800"/>
            </a:pPr>
            <a:endParaRPr lang="en-US"/>
          </a:p>
        </c:txPr>
        <c:crossAx val="90473600"/>
        <c:crosses val="autoZero"/>
        <c:auto val="1"/>
        <c:lblAlgn val="ctr"/>
        <c:lblOffset val="100"/>
        <c:noMultiLvlLbl val="0"/>
      </c:catAx>
      <c:valAx>
        <c:axId val="90473600"/>
        <c:scaling>
          <c:orientation val="minMax"/>
          <c:max val="50"/>
          <c:min val="-100"/>
        </c:scaling>
        <c:delete val="0"/>
        <c:axPos val="l"/>
        <c:title>
          <c:tx>
            <c:rich>
              <a:bodyPr rot="-5400000" vert="horz"/>
              <a:lstStyle/>
              <a:p>
                <a:pPr>
                  <a:defRPr sz="800" b="0"/>
                </a:pPr>
                <a:r>
                  <a:rPr lang="en-US" sz="800" b="0"/>
                  <a:t>$</a:t>
                </a:r>
              </a:p>
            </c:rich>
          </c:tx>
          <c:layout/>
          <c:overlay val="0"/>
        </c:title>
        <c:numFmt formatCode="#,##0_ ;\-#,##0\ " sourceLinked="0"/>
        <c:majorTickMark val="out"/>
        <c:minorTickMark val="none"/>
        <c:tickLblPos val="nextTo"/>
        <c:txPr>
          <a:bodyPr/>
          <a:lstStyle/>
          <a:p>
            <a:pPr>
              <a:defRPr sz="800"/>
            </a:pPr>
            <a:endParaRPr lang="en-US"/>
          </a:p>
        </c:txPr>
        <c:crossAx val="90459520"/>
        <c:crosses val="autoZero"/>
        <c:crossBetween val="between"/>
        <c:majorUnit val="50"/>
      </c:valAx>
    </c:plotArea>
    <c:legend>
      <c:legendPos val="b"/>
      <c:layout>
        <c:manualLayout>
          <c:xMode val="edge"/>
          <c:yMode val="edge"/>
          <c:x val="0.5769050948070743"/>
          <c:y val="0.68972820838427951"/>
          <c:w val="0.39472648872100069"/>
          <c:h val="0.14896580890859146"/>
        </c:manualLayout>
      </c:layout>
      <c:overlay val="0"/>
      <c:txPr>
        <a:bodyPr/>
        <a:lstStyle/>
        <a:p>
          <a:pPr>
            <a:defRPr sz="800"/>
          </a:pPr>
          <a:endParaRPr lang="en-US"/>
        </a:p>
      </c:txPr>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N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a:pPr>
            <a:r>
              <a:rPr lang="en-US" sz="1000"/>
              <a:t>Figure 15: Capital expenditure </a:t>
            </a:r>
          </a:p>
          <a:p>
            <a:pPr>
              <a:defRPr sz="800"/>
            </a:pPr>
            <a:r>
              <a:rPr lang="en-US" sz="1000"/>
              <a:t>Actual spending equals forecast spending</a:t>
            </a:r>
          </a:p>
        </c:rich>
      </c:tx>
      <c:layout>
        <c:manualLayout>
          <c:xMode val="edge"/>
          <c:yMode val="edge"/>
          <c:x val="0.24866517375981503"/>
          <c:y val="4.902489119937508E-2"/>
        </c:manualLayout>
      </c:layout>
      <c:overlay val="0"/>
    </c:title>
    <c:autoTitleDeleted val="0"/>
    <c:plotArea>
      <c:layout>
        <c:manualLayout>
          <c:layoutTarget val="inner"/>
          <c:xMode val="edge"/>
          <c:yMode val="edge"/>
          <c:x val="0.12232753707511869"/>
          <c:y val="0.39441531005513475"/>
          <c:w val="0.8273351956397843"/>
          <c:h val="0.37943316702699326"/>
        </c:manualLayout>
      </c:layout>
      <c:barChart>
        <c:barDir val="col"/>
        <c:grouping val="clustered"/>
        <c:varyColors val="0"/>
        <c:ser>
          <c:idx val="0"/>
          <c:order val="0"/>
          <c:tx>
            <c:strRef>
              <c:f>'5. Stylised capex'!$M$117</c:f>
              <c:strCache>
                <c:ptCount val="1"/>
                <c:pt idx="0">
                  <c:v>Return on investment (spending &lt; forecast)</c:v>
                </c:pt>
              </c:strCache>
            </c:strRef>
          </c:tx>
          <c:spPr>
            <a:solidFill>
              <a:schemeClr val="accent1">
                <a:lumMod val="50000"/>
              </a:schemeClr>
            </a:solidFill>
          </c:spPr>
          <c:invertIfNegative val="0"/>
          <c:cat>
            <c:numRef>
              <c:f>'5. Stylised capex'!$N$116:$W$116</c:f>
              <c:numCache>
                <c:formatCode>"Y"0</c:formatCode>
                <c:ptCount val="10"/>
                <c:pt idx="0">
                  <c:v>1</c:v>
                </c:pt>
                <c:pt idx="1">
                  <c:v>2</c:v>
                </c:pt>
                <c:pt idx="2">
                  <c:v>3</c:v>
                </c:pt>
                <c:pt idx="3">
                  <c:v>4</c:v>
                </c:pt>
                <c:pt idx="4">
                  <c:v>5</c:v>
                </c:pt>
                <c:pt idx="5">
                  <c:v>6</c:v>
                </c:pt>
                <c:pt idx="6">
                  <c:v>7</c:v>
                </c:pt>
                <c:pt idx="7">
                  <c:v>8</c:v>
                </c:pt>
                <c:pt idx="8">
                  <c:v>9</c:v>
                </c:pt>
                <c:pt idx="9">
                  <c:v>10</c:v>
                </c:pt>
              </c:numCache>
            </c:numRef>
          </c:cat>
          <c:val>
            <c:numRef>
              <c:f>'5. Stylised capex'!$N$117:$W$117</c:f>
              <c:numCache>
                <c:formatCode>#,##0.0;[Red]\-#,##0.0;"-"</c:formatCode>
                <c:ptCount val="10"/>
                <c:pt idx="0">
                  <c:v>0</c:v>
                </c:pt>
                <c:pt idx="1">
                  <c:v>10.277777777777777</c:v>
                </c:pt>
                <c:pt idx="2">
                  <c:v>10.476190476190476</c:v>
                </c:pt>
                <c:pt idx="3">
                  <c:v>10.74074074074074</c:v>
                </c:pt>
                <c:pt idx="4">
                  <c:v>11.111111111111111</c:v>
                </c:pt>
                <c:pt idx="5">
                  <c:v>7.9999999999999991</c:v>
                </c:pt>
                <c:pt idx="6">
                  <c:v>7.9999999999999973</c:v>
                </c:pt>
                <c:pt idx="7">
                  <c:v>8.0000000000000036</c:v>
                </c:pt>
                <c:pt idx="8">
                  <c:v>8.0000000000000036</c:v>
                </c:pt>
                <c:pt idx="9">
                  <c:v>0</c:v>
                </c:pt>
              </c:numCache>
            </c:numRef>
          </c:val>
        </c:ser>
        <c:ser>
          <c:idx val="1"/>
          <c:order val="1"/>
          <c:tx>
            <c:strRef>
              <c:f>'5. Stylised capex'!$M$118</c:f>
              <c:strCache>
                <c:ptCount val="1"/>
                <c:pt idx="0">
                  <c:v>Return on investment (spending = forecast)</c:v>
                </c:pt>
              </c:strCache>
            </c:strRef>
          </c:tx>
          <c:spPr>
            <a:solidFill>
              <a:schemeClr val="accent1">
                <a:lumMod val="40000"/>
                <a:lumOff val="60000"/>
              </a:schemeClr>
            </a:solidFill>
          </c:spPr>
          <c:invertIfNegative val="0"/>
          <c:cat>
            <c:numRef>
              <c:f>'5. Stylised capex'!$N$116:$W$116</c:f>
              <c:numCache>
                <c:formatCode>"Y"0</c:formatCode>
                <c:ptCount val="10"/>
                <c:pt idx="0">
                  <c:v>1</c:v>
                </c:pt>
                <c:pt idx="1">
                  <c:v>2</c:v>
                </c:pt>
                <c:pt idx="2">
                  <c:v>3</c:v>
                </c:pt>
                <c:pt idx="3">
                  <c:v>4</c:v>
                </c:pt>
                <c:pt idx="4">
                  <c:v>5</c:v>
                </c:pt>
                <c:pt idx="5">
                  <c:v>6</c:v>
                </c:pt>
                <c:pt idx="6">
                  <c:v>7</c:v>
                </c:pt>
                <c:pt idx="7">
                  <c:v>8</c:v>
                </c:pt>
                <c:pt idx="8">
                  <c:v>9</c:v>
                </c:pt>
                <c:pt idx="9">
                  <c:v>10</c:v>
                </c:pt>
              </c:numCache>
            </c:numRef>
          </c:cat>
          <c:val>
            <c:numRef>
              <c:f>'5. Stylised capex'!$N$118:$W$118</c:f>
              <c:numCache>
                <c:formatCode>#,##0.0;[Red]\-#,##0.0;"-"</c:formatCode>
                <c:ptCount val="10"/>
                <c:pt idx="0">
                  <c:v>0</c:v>
                </c:pt>
                <c:pt idx="1">
                  <c:v>8</c:v>
                </c:pt>
                <c:pt idx="2">
                  <c:v>8</c:v>
                </c:pt>
                <c:pt idx="3">
                  <c:v>8</c:v>
                </c:pt>
                <c:pt idx="4">
                  <c:v>8</c:v>
                </c:pt>
                <c:pt idx="5">
                  <c:v>8</c:v>
                </c:pt>
                <c:pt idx="6">
                  <c:v>8</c:v>
                </c:pt>
                <c:pt idx="7">
                  <c:v>8</c:v>
                </c:pt>
                <c:pt idx="8">
                  <c:v>8</c:v>
                </c:pt>
                <c:pt idx="9">
                  <c:v>0</c:v>
                </c:pt>
              </c:numCache>
            </c:numRef>
          </c:val>
        </c:ser>
        <c:dLbls>
          <c:showLegendKey val="0"/>
          <c:showVal val="0"/>
          <c:showCatName val="0"/>
          <c:showSerName val="0"/>
          <c:showPercent val="0"/>
          <c:showBubbleSize val="0"/>
        </c:dLbls>
        <c:gapWidth val="150"/>
        <c:axId val="92369280"/>
        <c:axId val="92370816"/>
      </c:barChart>
      <c:catAx>
        <c:axId val="92369280"/>
        <c:scaling>
          <c:orientation val="minMax"/>
        </c:scaling>
        <c:delete val="0"/>
        <c:axPos val="b"/>
        <c:numFmt formatCode="&quot;Y&quot;0" sourceLinked="0"/>
        <c:majorTickMark val="out"/>
        <c:minorTickMark val="none"/>
        <c:tickLblPos val="nextTo"/>
        <c:spPr>
          <a:ln>
            <a:noFill/>
          </a:ln>
        </c:spPr>
        <c:txPr>
          <a:bodyPr/>
          <a:lstStyle/>
          <a:p>
            <a:pPr>
              <a:defRPr sz="800"/>
            </a:pPr>
            <a:endParaRPr lang="en-US"/>
          </a:p>
        </c:txPr>
        <c:crossAx val="92370816"/>
        <c:crosses val="autoZero"/>
        <c:auto val="1"/>
        <c:lblAlgn val="ctr"/>
        <c:lblOffset val="100"/>
        <c:noMultiLvlLbl val="0"/>
      </c:catAx>
      <c:valAx>
        <c:axId val="92370816"/>
        <c:scaling>
          <c:orientation val="minMax"/>
        </c:scaling>
        <c:delete val="0"/>
        <c:axPos val="l"/>
        <c:title>
          <c:tx>
            <c:rich>
              <a:bodyPr rot="-5400000" vert="horz"/>
              <a:lstStyle/>
              <a:p>
                <a:pPr>
                  <a:defRPr sz="800" b="0"/>
                </a:pPr>
                <a:r>
                  <a:rPr lang="en-US" sz="800" b="0"/>
                  <a:t>Return on investment (%)</a:t>
                </a:r>
              </a:p>
            </c:rich>
          </c:tx>
          <c:layout/>
          <c:overlay val="0"/>
        </c:title>
        <c:numFmt formatCode="#,##0_ ;\-#,##0\ " sourceLinked="0"/>
        <c:majorTickMark val="out"/>
        <c:minorTickMark val="none"/>
        <c:tickLblPos val="nextTo"/>
        <c:txPr>
          <a:bodyPr/>
          <a:lstStyle/>
          <a:p>
            <a:pPr>
              <a:defRPr sz="800"/>
            </a:pPr>
            <a:endParaRPr lang="en-US"/>
          </a:p>
        </c:txPr>
        <c:crossAx val="92369280"/>
        <c:crosses val="autoZero"/>
        <c:crossBetween val="between"/>
        <c:majorUnit val="4"/>
      </c:valAx>
    </c:plotArea>
    <c:legend>
      <c:legendPos val="b"/>
      <c:layout>
        <c:manualLayout>
          <c:xMode val="edge"/>
          <c:yMode val="edge"/>
          <c:x val="3.8727908982384249E-2"/>
          <c:y val="0.84458251859182598"/>
          <c:w val="0.68410776725747857"/>
          <c:h val="0.14524007564537439"/>
        </c:manualLayout>
      </c:layout>
      <c:overlay val="0"/>
      <c:txPr>
        <a:bodyPr/>
        <a:lstStyle/>
        <a:p>
          <a:pPr>
            <a:defRPr sz="800"/>
          </a:pPr>
          <a:endParaRPr lang="en-US"/>
        </a:p>
      </c:txPr>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N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sz="800"/>
            </a:pPr>
            <a:r>
              <a:rPr lang="en-US" sz="1000"/>
              <a:t>Figure 13: Capital expenditure </a:t>
            </a:r>
          </a:p>
          <a:p>
            <a:pPr algn="ctr">
              <a:defRPr sz="800"/>
            </a:pPr>
            <a:r>
              <a:rPr lang="en-US" sz="1000"/>
              <a:t>Saving in year one</a:t>
            </a:r>
          </a:p>
        </c:rich>
      </c:tx>
      <c:layout>
        <c:manualLayout>
          <c:xMode val="edge"/>
          <c:yMode val="edge"/>
          <c:x val="0.33591588555692103"/>
          <c:y val="6.041788123238818E-4"/>
        </c:manualLayout>
      </c:layout>
      <c:overlay val="0"/>
    </c:title>
    <c:autoTitleDeleted val="0"/>
    <c:plotArea>
      <c:layout>
        <c:manualLayout>
          <c:layoutTarget val="inner"/>
          <c:xMode val="edge"/>
          <c:yMode val="edge"/>
          <c:x val="0.17535498074788883"/>
          <c:y val="0.25907573853897176"/>
          <c:w val="0.78018808104469717"/>
          <c:h val="0.63672450334656283"/>
        </c:manualLayout>
      </c:layout>
      <c:barChart>
        <c:barDir val="col"/>
        <c:grouping val="clustered"/>
        <c:varyColors val="0"/>
        <c:ser>
          <c:idx val="0"/>
          <c:order val="0"/>
          <c:tx>
            <c:strRef>
              <c:f>'5. Stylised capex'!$B$81</c:f>
              <c:strCache>
                <c:ptCount val="1"/>
                <c:pt idx="0">
                  <c:v>Cash flows (no saving)</c:v>
                </c:pt>
              </c:strCache>
            </c:strRef>
          </c:tx>
          <c:spPr>
            <a:solidFill>
              <a:schemeClr val="accent1">
                <a:lumMod val="50000"/>
              </a:schemeClr>
            </a:solidFill>
          </c:spPr>
          <c:invertIfNegative val="0"/>
          <c:cat>
            <c:numRef>
              <c:f>'5. Stylised capex'!$I$35:$W$35</c:f>
              <c:numCache>
                <c:formatCode>"Y"0</c:formatCod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numCache>
            </c:numRef>
          </c:cat>
          <c:val>
            <c:numRef>
              <c:f>'5. Stylised capex'!$I$81:$R$81</c:f>
              <c:numCache>
                <c:formatCode>#,##0.0;[Red]\-#,##0.0;"-"</c:formatCode>
                <c:ptCount val="10"/>
                <c:pt idx="0">
                  <c:v>-100</c:v>
                </c:pt>
                <c:pt idx="1">
                  <c:v>20.5</c:v>
                </c:pt>
                <c:pt idx="2">
                  <c:v>19.5</c:v>
                </c:pt>
                <c:pt idx="3">
                  <c:v>18.5</c:v>
                </c:pt>
                <c:pt idx="4">
                  <c:v>17.5</c:v>
                </c:pt>
                <c:pt idx="5">
                  <c:v>16.5</c:v>
                </c:pt>
                <c:pt idx="6">
                  <c:v>15.5</c:v>
                </c:pt>
                <c:pt idx="7">
                  <c:v>14.5</c:v>
                </c:pt>
                <c:pt idx="8">
                  <c:v>13.5</c:v>
                </c:pt>
                <c:pt idx="9">
                  <c:v>0</c:v>
                </c:pt>
              </c:numCache>
            </c:numRef>
          </c:val>
        </c:ser>
        <c:ser>
          <c:idx val="1"/>
          <c:order val="1"/>
          <c:tx>
            <c:strRef>
              <c:f>'5. Stylised capex'!$B$85</c:f>
              <c:strCache>
                <c:ptCount val="1"/>
                <c:pt idx="0">
                  <c:v>Cash flows (with saving)</c:v>
                </c:pt>
              </c:strCache>
            </c:strRef>
          </c:tx>
          <c:spPr>
            <a:solidFill>
              <a:schemeClr val="accent1">
                <a:lumMod val="40000"/>
                <a:lumOff val="60000"/>
              </a:schemeClr>
            </a:solidFill>
          </c:spPr>
          <c:invertIfNegative val="0"/>
          <c:cat>
            <c:numRef>
              <c:f>'5. Stylised capex'!$I$35:$W$35</c:f>
              <c:numCache>
                <c:formatCode>"Y"0</c:formatCod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numCache>
            </c:numRef>
          </c:cat>
          <c:val>
            <c:numRef>
              <c:f>'5. Stylised capex'!$I$85:$R$85</c:f>
              <c:numCache>
                <c:formatCode>#,##0.0;[Red]\-#,##0.0;"-"</c:formatCode>
                <c:ptCount val="10"/>
                <c:pt idx="0">
                  <c:v>-90</c:v>
                </c:pt>
                <c:pt idx="1">
                  <c:v>20.5</c:v>
                </c:pt>
                <c:pt idx="2">
                  <c:v>19.5</c:v>
                </c:pt>
                <c:pt idx="3">
                  <c:v>18.5</c:v>
                </c:pt>
                <c:pt idx="4">
                  <c:v>17.5</c:v>
                </c:pt>
                <c:pt idx="5">
                  <c:v>14.85</c:v>
                </c:pt>
                <c:pt idx="6">
                  <c:v>13.95</c:v>
                </c:pt>
                <c:pt idx="7">
                  <c:v>13.05</c:v>
                </c:pt>
                <c:pt idx="8">
                  <c:v>12.15</c:v>
                </c:pt>
                <c:pt idx="9">
                  <c:v>0</c:v>
                </c:pt>
              </c:numCache>
            </c:numRef>
          </c:val>
        </c:ser>
        <c:dLbls>
          <c:showLegendKey val="0"/>
          <c:showVal val="0"/>
          <c:showCatName val="0"/>
          <c:showSerName val="0"/>
          <c:showPercent val="0"/>
          <c:showBubbleSize val="0"/>
        </c:dLbls>
        <c:gapWidth val="150"/>
        <c:axId val="92424064"/>
        <c:axId val="92425600"/>
      </c:barChart>
      <c:catAx>
        <c:axId val="92424064"/>
        <c:scaling>
          <c:orientation val="minMax"/>
        </c:scaling>
        <c:delete val="0"/>
        <c:axPos val="b"/>
        <c:numFmt formatCode="&quot;Y&quot;0" sourceLinked="0"/>
        <c:majorTickMark val="out"/>
        <c:minorTickMark val="none"/>
        <c:tickLblPos val="nextTo"/>
        <c:spPr>
          <a:ln>
            <a:noFill/>
          </a:ln>
        </c:spPr>
        <c:txPr>
          <a:bodyPr/>
          <a:lstStyle/>
          <a:p>
            <a:pPr>
              <a:defRPr sz="800"/>
            </a:pPr>
            <a:endParaRPr lang="en-US"/>
          </a:p>
        </c:txPr>
        <c:crossAx val="92425600"/>
        <c:crosses val="autoZero"/>
        <c:auto val="1"/>
        <c:lblAlgn val="ctr"/>
        <c:lblOffset val="100"/>
        <c:noMultiLvlLbl val="0"/>
      </c:catAx>
      <c:valAx>
        <c:axId val="92425600"/>
        <c:scaling>
          <c:orientation val="minMax"/>
          <c:max val="50"/>
          <c:min val="-100"/>
        </c:scaling>
        <c:delete val="0"/>
        <c:axPos val="l"/>
        <c:title>
          <c:tx>
            <c:rich>
              <a:bodyPr rot="-5400000" vert="horz"/>
              <a:lstStyle/>
              <a:p>
                <a:pPr>
                  <a:defRPr sz="800" b="0"/>
                </a:pPr>
                <a:r>
                  <a:rPr lang="en-US" sz="800" b="0"/>
                  <a:t>$</a:t>
                </a:r>
              </a:p>
            </c:rich>
          </c:tx>
          <c:layout/>
          <c:overlay val="0"/>
        </c:title>
        <c:numFmt formatCode="#,##0_ ;\-#,##0\ " sourceLinked="0"/>
        <c:majorTickMark val="out"/>
        <c:minorTickMark val="none"/>
        <c:tickLblPos val="nextTo"/>
        <c:txPr>
          <a:bodyPr/>
          <a:lstStyle/>
          <a:p>
            <a:pPr>
              <a:defRPr sz="800"/>
            </a:pPr>
            <a:endParaRPr lang="en-US"/>
          </a:p>
        </c:txPr>
        <c:crossAx val="92424064"/>
        <c:crosses val="autoZero"/>
        <c:crossBetween val="between"/>
        <c:majorUnit val="50"/>
      </c:valAx>
    </c:plotArea>
    <c:legend>
      <c:legendPos val="b"/>
      <c:layout>
        <c:manualLayout>
          <c:xMode val="edge"/>
          <c:yMode val="edge"/>
          <c:x val="0.53952199375170762"/>
          <c:y val="0.68972825493684042"/>
          <c:w val="0.39472648872100069"/>
          <c:h val="0.14896580890859146"/>
        </c:manualLayout>
      </c:layout>
      <c:overlay val="0"/>
      <c:txPr>
        <a:bodyPr/>
        <a:lstStyle/>
        <a:p>
          <a:pPr>
            <a:defRPr sz="800"/>
          </a:pPr>
          <a:endParaRPr lang="en-US"/>
        </a:p>
      </c:txPr>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NZ"/>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20366008334842"/>
          <c:y val="0.25321754559732629"/>
          <c:w val="0.77334976055804594"/>
          <c:h val="0.57310215011002408"/>
        </c:manualLayout>
      </c:layout>
      <c:barChart>
        <c:barDir val="col"/>
        <c:grouping val="clustered"/>
        <c:varyColors val="0"/>
        <c:ser>
          <c:idx val="0"/>
          <c:order val="0"/>
          <c:tx>
            <c:v>Capex</c:v>
          </c:tx>
          <c:spPr>
            <a:solidFill>
              <a:schemeClr val="accent1">
                <a:lumMod val="40000"/>
                <a:lumOff val="60000"/>
              </a:schemeClr>
            </a:solidFill>
          </c:spPr>
          <c:invertIfNegative val="0"/>
          <c:cat>
            <c:numRef>
              <c:f>'6. Simplified DPP&amp;CPP capex'!$A$125:$A$129</c:f>
              <c:numCache>
                <c:formatCode>General</c:formatCode>
                <c:ptCount val="5"/>
                <c:pt idx="0">
                  <c:v>1</c:v>
                </c:pt>
                <c:pt idx="1">
                  <c:v>2</c:v>
                </c:pt>
                <c:pt idx="2">
                  <c:v>3</c:v>
                </c:pt>
                <c:pt idx="3">
                  <c:v>4</c:v>
                </c:pt>
                <c:pt idx="4">
                  <c:v>5</c:v>
                </c:pt>
              </c:numCache>
            </c:numRef>
          </c:cat>
          <c:val>
            <c:numRef>
              <c:f>'6. Simplified DPP&amp;CPP capex'!$B$125:$B$129</c:f>
              <c:numCache>
                <c:formatCode>#,##0_);\(#,##0\)</c:formatCode>
                <c:ptCount val="5"/>
                <c:pt idx="0">
                  <c:v>34.906918900579484</c:v>
                </c:pt>
                <c:pt idx="1">
                  <c:v>27.47138387567627</c:v>
                </c:pt>
                <c:pt idx="2">
                  <c:v>19.232305771134257</c:v>
                </c:pt>
                <c:pt idx="3">
                  <c:v>10.105931986966496</c:v>
                </c:pt>
                <c:pt idx="4">
                  <c:v>41.61492601356597</c:v>
                </c:pt>
              </c:numCache>
            </c:numRef>
          </c:val>
        </c:ser>
        <c:dLbls>
          <c:showLegendKey val="0"/>
          <c:showVal val="0"/>
          <c:showCatName val="0"/>
          <c:showSerName val="0"/>
          <c:showPercent val="0"/>
          <c:showBubbleSize val="0"/>
        </c:dLbls>
        <c:gapWidth val="70"/>
        <c:axId val="92488832"/>
        <c:axId val="92490368"/>
      </c:barChart>
      <c:catAx>
        <c:axId val="92488832"/>
        <c:scaling>
          <c:orientation val="minMax"/>
        </c:scaling>
        <c:delete val="0"/>
        <c:axPos val="b"/>
        <c:numFmt formatCode="&quot;Y&quot;0" sourceLinked="0"/>
        <c:majorTickMark val="out"/>
        <c:minorTickMark val="none"/>
        <c:tickLblPos val="nextTo"/>
        <c:spPr>
          <a:ln>
            <a:noFill/>
          </a:ln>
        </c:spPr>
        <c:txPr>
          <a:bodyPr/>
          <a:lstStyle/>
          <a:p>
            <a:pPr>
              <a:defRPr sz="800"/>
            </a:pPr>
            <a:endParaRPr lang="en-US"/>
          </a:p>
        </c:txPr>
        <c:crossAx val="92490368"/>
        <c:crosses val="autoZero"/>
        <c:auto val="1"/>
        <c:lblAlgn val="ctr"/>
        <c:lblOffset val="100"/>
        <c:noMultiLvlLbl val="0"/>
      </c:catAx>
      <c:valAx>
        <c:axId val="92490368"/>
        <c:scaling>
          <c:orientation val="minMax"/>
          <c:max val="100"/>
        </c:scaling>
        <c:delete val="0"/>
        <c:axPos val="l"/>
        <c:title>
          <c:tx>
            <c:rich>
              <a:bodyPr rot="-5400000" vert="horz"/>
              <a:lstStyle/>
              <a:p>
                <a:pPr>
                  <a:defRPr sz="800"/>
                </a:pPr>
                <a:r>
                  <a:rPr lang="en-US" sz="800" b="0"/>
                  <a:t>Retention factor (%)</a:t>
                </a:r>
              </a:p>
            </c:rich>
          </c:tx>
          <c:layout>
            <c:manualLayout>
              <c:xMode val="edge"/>
              <c:yMode val="edge"/>
              <c:x val="3.7074091929226442E-2"/>
              <c:y val="0.36305091863517058"/>
            </c:manualLayout>
          </c:layout>
          <c:overlay val="0"/>
        </c:title>
        <c:numFmt formatCode="#,##0_ ;\-#,##0\ " sourceLinked="0"/>
        <c:majorTickMark val="out"/>
        <c:minorTickMark val="none"/>
        <c:tickLblPos val="nextTo"/>
        <c:spPr>
          <a:ln>
            <a:solidFill>
              <a:schemeClr val="bg1">
                <a:lumMod val="65000"/>
              </a:schemeClr>
            </a:solidFill>
          </a:ln>
        </c:spPr>
        <c:txPr>
          <a:bodyPr/>
          <a:lstStyle/>
          <a:p>
            <a:pPr>
              <a:defRPr sz="800"/>
            </a:pPr>
            <a:endParaRPr lang="en-US"/>
          </a:p>
        </c:txPr>
        <c:crossAx val="92488832"/>
        <c:crosses val="autoZero"/>
        <c:crossBetween val="between"/>
        <c:majorUnit val="50"/>
        <c:minorUnit val="50"/>
      </c:valAx>
      <c:spPr>
        <a:noFill/>
      </c:spPr>
    </c:plotArea>
    <c:plotVisOnly val="1"/>
    <c:dispBlanksAs val="gap"/>
    <c:showDLblsOverMax val="0"/>
  </c:chart>
  <c:spPr>
    <a:solidFill>
      <a:schemeClr val="bg1"/>
    </a:solidFill>
    <a:ln>
      <a:noFill/>
    </a:ln>
  </c:spPr>
  <c:printSettings>
    <c:headerFooter/>
    <c:pageMargins b="0.75000000000000011" l="0.70000000000000007" r="0.70000000000000007" t="0.75000000000000011" header="0.30000000000000004" footer="0.30000000000000004"/>
    <c:pageSetup/>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N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en-NZ" sz="1000"/>
              <a:t>Figure </a:t>
            </a:r>
            <a:r>
              <a:rPr lang="en-NZ" sz="1000" baseline="0"/>
              <a:t>24: Individual price-quality paths</a:t>
            </a:r>
          </a:p>
          <a:p>
            <a:pPr>
              <a:defRPr sz="1000"/>
            </a:pPr>
            <a:r>
              <a:rPr lang="en-NZ" sz="1000" baseline="0"/>
              <a:t>Sharing factors for base capital expenditure</a:t>
            </a:r>
            <a:endParaRPr lang="en-NZ" sz="1000"/>
          </a:p>
        </c:rich>
      </c:tx>
      <c:layout>
        <c:manualLayout>
          <c:xMode val="edge"/>
          <c:yMode val="edge"/>
          <c:x val="0.18604387992121735"/>
          <c:y val="4.5714225721784782E-2"/>
        </c:manualLayout>
      </c:layout>
      <c:overlay val="0"/>
    </c:title>
    <c:autoTitleDeleted val="0"/>
    <c:plotArea>
      <c:layout>
        <c:manualLayout>
          <c:layoutTarget val="inner"/>
          <c:xMode val="edge"/>
          <c:yMode val="edge"/>
          <c:x val="0.20053572633997624"/>
          <c:y val="0.25321754559732629"/>
          <c:w val="0.77701777047446086"/>
          <c:h val="0.57310215011002408"/>
        </c:manualLayout>
      </c:layout>
      <c:barChart>
        <c:barDir val="col"/>
        <c:grouping val="clustered"/>
        <c:varyColors val="0"/>
        <c:ser>
          <c:idx val="0"/>
          <c:order val="0"/>
          <c:tx>
            <c:v>Capex</c:v>
          </c:tx>
          <c:spPr>
            <a:solidFill>
              <a:schemeClr val="accent1">
                <a:lumMod val="40000"/>
                <a:lumOff val="60000"/>
              </a:schemeClr>
            </a:solidFill>
          </c:spPr>
          <c:invertIfNegative val="0"/>
          <c:cat>
            <c:numRef>
              <c:f>'7. Simplified IPP base capex'!$A$142:$A$146</c:f>
              <c:numCache>
                <c:formatCode>General</c:formatCode>
                <c:ptCount val="5"/>
                <c:pt idx="0">
                  <c:v>1</c:v>
                </c:pt>
                <c:pt idx="1">
                  <c:v>2</c:v>
                </c:pt>
                <c:pt idx="2">
                  <c:v>3</c:v>
                </c:pt>
                <c:pt idx="3">
                  <c:v>4</c:v>
                </c:pt>
                <c:pt idx="4">
                  <c:v>5</c:v>
                </c:pt>
              </c:numCache>
            </c:numRef>
          </c:cat>
          <c:val>
            <c:numRef>
              <c:f>'7. Simplified IPP base capex'!$B$142:$B$146</c:f>
              <c:numCache>
                <c:formatCode>#,##0_);\(#,##0\)</c:formatCode>
                <c:ptCount val="5"/>
                <c:pt idx="0">
                  <c:v>33.000000000000497</c:v>
                </c:pt>
                <c:pt idx="1">
                  <c:v>33.000000000000462</c:v>
                </c:pt>
                <c:pt idx="2">
                  <c:v>33.000000000000426</c:v>
                </c:pt>
                <c:pt idx="3">
                  <c:v>33.000000000000497</c:v>
                </c:pt>
                <c:pt idx="4">
                  <c:v>33.000000000000476</c:v>
                </c:pt>
              </c:numCache>
            </c:numRef>
          </c:val>
        </c:ser>
        <c:dLbls>
          <c:showLegendKey val="0"/>
          <c:showVal val="0"/>
          <c:showCatName val="0"/>
          <c:showSerName val="0"/>
          <c:showPercent val="0"/>
          <c:showBubbleSize val="0"/>
        </c:dLbls>
        <c:gapWidth val="70"/>
        <c:axId val="93687168"/>
        <c:axId val="93693056"/>
      </c:barChart>
      <c:catAx>
        <c:axId val="93687168"/>
        <c:scaling>
          <c:orientation val="minMax"/>
        </c:scaling>
        <c:delete val="0"/>
        <c:axPos val="b"/>
        <c:numFmt formatCode="&quot;Y&quot;0" sourceLinked="0"/>
        <c:majorTickMark val="out"/>
        <c:minorTickMark val="none"/>
        <c:tickLblPos val="nextTo"/>
        <c:spPr>
          <a:ln>
            <a:noFill/>
          </a:ln>
        </c:spPr>
        <c:txPr>
          <a:bodyPr/>
          <a:lstStyle/>
          <a:p>
            <a:pPr>
              <a:defRPr sz="800"/>
            </a:pPr>
            <a:endParaRPr lang="en-US"/>
          </a:p>
        </c:txPr>
        <c:crossAx val="93693056"/>
        <c:crosses val="autoZero"/>
        <c:auto val="1"/>
        <c:lblAlgn val="ctr"/>
        <c:lblOffset val="100"/>
        <c:noMultiLvlLbl val="0"/>
      </c:catAx>
      <c:valAx>
        <c:axId val="93693056"/>
        <c:scaling>
          <c:orientation val="minMax"/>
          <c:max val="100"/>
          <c:min val="0"/>
        </c:scaling>
        <c:delete val="0"/>
        <c:axPos val="l"/>
        <c:title>
          <c:tx>
            <c:rich>
              <a:bodyPr rot="-5400000" vert="horz"/>
              <a:lstStyle/>
              <a:p>
                <a:pPr>
                  <a:defRPr sz="800"/>
                </a:pPr>
                <a:r>
                  <a:rPr lang="en-US" sz="800" b="0"/>
                  <a:t>Sharing factor (%)</a:t>
                </a:r>
              </a:p>
            </c:rich>
          </c:tx>
          <c:layout>
            <c:manualLayout>
              <c:xMode val="edge"/>
              <c:yMode val="edge"/>
              <c:x val="3.2920406891061599E-2"/>
              <c:y val="0.36305091863517058"/>
            </c:manualLayout>
          </c:layout>
          <c:overlay val="0"/>
        </c:title>
        <c:numFmt formatCode="#,##0_);\(#,##0\)" sourceLinked="1"/>
        <c:majorTickMark val="out"/>
        <c:minorTickMark val="none"/>
        <c:tickLblPos val="nextTo"/>
        <c:spPr>
          <a:ln>
            <a:solidFill>
              <a:schemeClr val="bg1">
                <a:lumMod val="65000"/>
              </a:schemeClr>
            </a:solidFill>
          </a:ln>
        </c:spPr>
        <c:txPr>
          <a:bodyPr/>
          <a:lstStyle/>
          <a:p>
            <a:pPr>
              <a:defRPr sz="800"/>
            </a:pPr>
            <a:endParaRPr lang="en-US"/>
          </a:p>
        </c:txPr>
        <c:crossAx val="93687168"/>
        <c:crosses val="autoZero"/>
        <c:crossBetween val="between"/>
        <c:majorUnit val="50"/>
        <c:minorUnit val="0.1"/>
      </c:valAx>
      <c:spPr>
        <a:solidFill>
          <a:schemeClr val="bg1"/>
        </a:solidFill>
      </c:spPr>
    </c:plotArea>
    <c:plotVisOnly val="1"/>
    <c:dispBlanksAs val="gap"/>
    <c:showDLblsOverMax val="0"/>
  </c:chart>
  <c:spPr>
    <a:solidFill>
      <a:schemeClr val="bg1"/>
    </a:solidFill>
    <a:ln>
      <a:noFill/>
    </a:ln>
  </c:sp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NZ"/>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171550277526785E-2"/>
          <c:y val="0.13492216091062603"/>
          <c:w val="0.86534163490778548"/>
          <c:h val="0.52228073146430032"/>
        </c:manualLayout>
      </c:layout>
      <c:barChart>
        <c:barDir val="col"/>
        <c:grouping val="clustered"/>
        <c:varyColors val="0"/>
        <c:ser>
          <c:idx val="1"/>
          <c:order val="0"/>
          <c:tx>
            <c:v>Revenue allowed based on forecast of operating expenditure</c:v>
          </c:tx>
          <c:spPr>
            <a:solidFill>
              <a:schemeClr val="accent1">
                <a:lumMod val="50000"/>
              </a:schemeClr>
            </a:solidFill>
          </c:spPr>
          <c:invertIfNegative val="0"/>
          <c:cat>
            <c:numRef>
              <c:f>'1. Stylised opex'!$I$66:$R$66</c:f>
              <c:numCache>
                <c:formatCode>"Y"0</c:formatCode>
                <c:ptCount val="10"/>
                <c:pt idx="0">
                  <c:v>1</c:v>
                </c:pt>
                <c:pt idx="1">
                  <c:v>2</c:v>
                </c:pt>
                <c:pt idx="2">
                  <c:v>3</c:v>
                </c:pt>
                <c:pt idx="3">
                  <c:v>4</c:v>
                </c:pt>
                <c:pt idx="4">
                  <c:v>5</c:v>
                </c:pt>
                <c:pt idx="5">
                  <c:v>6</c:v>
                </c:pt>
                <c:pt idx="6">
                  <c:v>7</c:v>
                </c:pt>
                <c:pt idx="7">
                  <c:v>8</c:v>
                </c:pt>
                <c:pt idx="8">
                  <c:v>9</c:v>
                </c:pt>
                <c:pt idx="9">
                  <c:v>10</c:v>
                </c:pt>
              </c:numCache>
            </c:numRef>
          </c:cat>
          <c:val>
            <c:numRef>
              <c:f>'1. Stylised opex'!$I$85:$R$85</c:f>
              <c:numCache>
                <c:formatCode>#,##0;[Red]\-#,##0;"-"</c:formatCode>
                <c:ptCount val="10"/>
                <c:pt idx="0">
                  <c:v>100</c:v>
                </c:pt>
                <c:pt idx="1">
                  <c:v>100</c:v>
                </c:pt>
                <c:pt idx="2">
                  <c:v>100</c:v>
                </c:pt>
                <c:pt idx="3">
                  <c:v>100</c:v>
                </c:pt>
                <c:pt idx="4">
                  <c:v>100</c:v>
                </c:pt>
                <c:pt idx="5">
                  <c:v>100</c:v>
                </c:pt>
                <c:pt idx="6">
                  <c:v>100</c:v>
                </c:pt>
                <c:pt idx="7">
                  <c:v>100</c:v>
                </c:pt>
                <c:pt idx="8">
                  <c:v>100</c:v>
                </c:pt>
                <c:pt idx="9">
                  <c:v>100</c:v>
                </c:pt>
              </c:numCache>
            </c:numRef>
          </c:val>
        </c:ser>
        <c:ser>
          <c:idx val="0"/>
          <c:order val="1"/>
          <c:tx>
            <c:v>Actual operating expenditure</c:v>
          </c:tx>
          <c:spPr>
            <a:solidFill>
              <a:schemeClr val="accent1">
                <a:lumMod val="40000"/>
                <a:lumOff val="60000"/>
              </a:schemeClr>
            </a:solidFill>
          </c:spPr>
          <c:invertIfNegative val="0"/>
          <c:cat>
            <c:numRef>
              <c:f>'1. Stylised opex'!$I$66:$R$66</c:f>
              <c:numCache>
                <c:formatCode>"Y"0</c:formatCode>
                <c:ptCount val="10"/>
                <c:pt idx="0">
                  <c:v>1</c:v>
                </c:pt>
                <c:pt idx="1">
                  <c:v>2</c:v>
                </c:pt>
                <c:pt idx="2">
                  <c:v>3</c:v>
                </c:pt>
                <c:pt idx="3">
                  <c:v>4</c:v>
                </c:pt>
                <c:pt idx="4">
                  <c:v>5</c:v>
                </c:pt>
                <c:pt idx="5">
                  <c:v>6</c:v>
                </c:pt>
                <c:pt idx="6">
                  <c:v>7</c:v>
                </c:pt>
                <c:pt idx="7">
                  <c:v>8</c:v>
                </c:pt>
                <c:pt idx="8">
                  <c:v>9</c:v>
                </c:pt>
                <c:pt idx="9">
                  <c:v>10</c:v>
                </c:pt>
              </c:numCache>
            </c:numRef>
          </c:cat>
          <c:val>
            <c:numRef>
              <c:f>'1. Stylised opex'!$I$82:$R$82</c:f>
              <c:numCache>
                <c:formatCode>#,##0;[Red]\-#,##0;"-"</c:formatCode>
                <c:ptCount val="10"/>
                <c:pt idx="0">
                  <c:v>100</c:v>
                </c:pt>
                <c:pt idx="1">
                  <c:v>100</c:v>
                </c:pt>
                <c:pt idx="2">
                  <c:v>90</c:v>
                </c:pt>
                <c:pt idx="3">
                  <c:v>100</c:v>
                </c:pt>
                <c:pt idx="4">
                  <c:v>100</c:v>
                </c:pt>
                <c:pt idx="5">
                  <c:v>100</c:v>
                </c:pt>
                <c:pt idx="6">
                  <c:v>100</c:v>
                </c:pt>
                <c:pt idx="7" formatCode="General">
                  <c:v>100</c:v>
                </c:pt>
                <c:pt idx="8" formatCode="General">
                  <c:v>100</c:v>
                </c:pt>
                <c:pt idx="9" formatCode="General">
                  <c:v>100</c:v>
                </c:pt>
              </c:numCache>
            </c:numRef>
          </c:val>
        </c:ser>
        <c:dLbls>
          <c:showLegendKey val="0"/>
          <c:showVal val="0"/>
          <c:showCatName val="0"/>
          <c:showSerName val="0"/>
          <c:showPercent val="0"/>
          <c:showBubbleSize val="0"/>
        </c:dLbls>
        <c:gapWidth val="150"/>
        <c:axId val="46761856"/>
        <c:axId val="46763392"/>
      </c:barChart>
      <c:catAx>
        <c:axId val="46761856"/>
        <c:scaling>
          <c:orientation val="minMax"/>
        </c:scaling>
        <c:delete val="0"/>
        <c:axPos val="b"/>
        <c:numFmt formatCode="&quot;Y&quot;0" sourceLinked="0"/>
        <c:majorTickMark val="out"/>
        <c:minorTickMark val="none"/>
        <c:tickLblPos val="nextTo"/>
        <c:spPr>
          <a:ln>
            <a:noFill/>
          </a:ln>
        </c:spPr>
        <c:txPr>
          <a:bodyPr/>
          <a:lstStyle/>
          <a:p>
            <a:pPr>
              <a:defRPr sz="800"/>
            </a:pPr>
            <a:endParaRPr lang="en-US"/>
          </a:p>
        </c:txPr>
        <c:crossAx val="46763392"/>
        <c:crosses val="autoZero"/>
        <c:auto val="1"/>
        <c:lblAlgn val="ctr"/>
        <c:lblOffset val="100"/>
        <c:noMultiLvlLbl val="0"/>
      </c:catAx>
      <c:valAx>
        <c:axId val="46763392"/>
        <c:scaling>
          <c:orientation val="minMax"/>
          <c:max val="100"/>
          <c:min val="0"/>
        </c:scaling>
        <c:delete val="0"/>
        <c:axPos val="l"/>
        <c:title>
          <c:tx>
            <c:rich>
              <a:bodyPr rot="-5400000" vert="horz"/>
              <a:lstStyle/>
              <a:p>
                <a:pPr>
                  <a:defRPr sz="800" b="0"/>
                </a:pPr>
                <a:r>
                  <a:rPr lang="en-US" sz="800" b="0"/>
                  <a:t>$</a:t>
                </a:r>
              </a:p>
            </c:rich>
          </c:tx>
          <c:layout>
            <c:manualLayout>
              <c:xMode val="edge"/>
              <c:yMode val="edge"/>
              <c:x val="0"/>
              <c:y val="0.36016196129887618"/>
            </c:manualLayout>
          </c:layout>
          <c:overlay val="0"/>
        </c:title>
        <c:numFmt formatCode="#,##0;[Red]\-#,##0;&quot;-&quot;" sourceLinked="0"/>
        <c:majorTickMark val="out"/>
        <c:minorTickMark val="none"/>
        <c:tickLblPos val="nextTo"/>
        <c:spPr>
          <a:ln>
            <a:solidFill>
              <a:schemeClr val="bg1">
                <a:lumMod val="65000"/>
              </a:schemeClr>
            </a:solidFill>
          </a:ln>
        </c:spPr>
        <c:txPr>
          <a:bodyPr/>
          <a:lstStyle/>
          <a:p>
            <a:pPr>
              <a:defRPr sz="800"/>
            </a:pPr>
            <a:endParaRPr lang="en-US"/>
          </a:p>
        </c:txPr>
        <c:crossAx val="46761856"/>
        <c:crosses val="autoZero"/>
        <c:crossBetween val="between"/>
        <c:majorUnit val="50"/>
      </c:valAx>
    </c:plotArea>
    <c:legend>
      <c:legendPos val="b"/>
      <c:layout>
        <c:manualLayout>
          <c:xMode val="edge"/>
          <c:yMode val="edge"/>
          <c:x val="7.1256736469344314E-2"/>
          <c:y val="0.83504044653565113"/>
          <c:w val="0.88295469899052292"/>
          <c:h val="0.14376106028161451"/>
        </c:manualLayout>
      </c:layout>
      <c:overlay val="0"/>
      <c:txPr>
        <a:bodyPr/>
        <a:lstStyle/>
        <a:p>
          <a:pPr>
            <a:defRPr sz="800"/>
          </a:pPr>
          <a:endParaRPr lang="en-US"/>
        </a:p>
      </c:txPr>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NZ"/>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436970218433837"/>
          <c:y val="0.27927037240465657"/>
          <c:w val="0.85386998839753059"/>
          <c:h val="0.3410912322494245"/>
        </c:manualLayout>
      </c:layout>
      <c:barChart>
        <c:barDir val="col"/>
        <c:grouping val="clustered"/>
        <c:varyColors val="0"/>
        <c:ser>
          <c:idx val="1"/>
          <c:order val="0"/>
          <c:tx>
            <c:v>Benefit to supplier (higher profit)</c:v>
          </c:tx>
          <c:spPr>
            <a:solidFill>
              <a:schemeClr val="accent1">
                <a:lumMod val="50000"/>
              </a:schemeClr>
            </a:solidFill>
          </c:spPr>
          <c:invertIfNegative val="0"/>
          <c:cat>
            <c:numRef>
              <c:f>'1. Stylised opex'!$I$66:$R$66</c:f>
              <c:numCache>
                <c:formatCode>"Y"0</c:formatCode>
                <c:ptCount val="10"/>
                <c:pt idx="0">
                  <c:v>1</c:v>
                </c:pt>
                <c:pt idx="1">
                  <c:v>2</c:v>
                </c:pt>
                <c:pt idx="2">
                  <c:v>3</c:v>
                </c:pt>
                <c:pt idx="3">
                  <c:v>4</c:v>
                </c:pt>
                <c:pt idx="4">
                  <c:v>5</c:v>
                </c:pt>
                <c:pt idx="5">
                  <c:v>6</c:v>
                </c:pt>
                <c:pt idx="6">
                  <c:v>7</c:v>
                </c:pt>
                <c:pt idx="7">
                  <c:v>8</c:v>
                </c:pt>
                <c:pt idx="8">
                  <c:v>9</c:v>
                </c:pt>
                <c:pt idx="9">
                  <c:v>10</c:v>
                </c:pt>
              </c:numCache>
            </c:numRef>
          </c:cat>
          <c:val>
            <c:numRef>
              <c:f>'1. Stylised opex'!$I$89:$R$89</c:f>
              <c:numCache>
                <c:formatCode>#,##0;[Red]\-#,##0;"-"</c:formatCode>
                <c:ptCount val="10"/>
                <c:pt idx="0">
                  <c:v>0</c:v>
                </c:pt>
                <c:pt idx="1">
                  <c:v>0</c:v>
                </c:pt>
                <c:pt idx="2">
                  <c:v>10</c:v>
                </c:pt>
                <c:pt idx="3">
                  <c:v>0</c:v>
                </c:pt>
                <c:pt idx="4">
                  <c:v>0</c:v>
                </c:pt>
                <c:pt idx="5">
                  <c:v>0</c:v>
                </c:pt>
                <c:pt idx="6">
                  <c:v>0</c:v>
                </c:pt>
                <c:pt idx="7">
                  <c:v>0</c:v>
                </c:pt>
                <c:pt idx="8">
                  <c:v>0</c:v>
                </c:pt>
                <c:pt idx="9">
                  <c:v>0</c:v>
                </c:pt>
              </c:numCache>
            </c:numRef>
          </c:val>
        </c:ser>
        <c:ser>
          <c:idx val="0"/>
          <c:order val="1"/>
          <c:tx>
            <c:v>Benefit to consumers (lower prices)</c:v>
          </c:tx>
          <c:spPr>
            <a:solidFill>
              <a:schemeClr val="accent1">
                <a:lumMod val="40000"/>
                <a:lumOff val="60000"/>
              </a:schemeClr>
            </a:solidFill>
          </c:spPr>
          <c:invertIfNegative val="0"/>
          <c:cat>
            <c:numRef>
              <c:f>'1. Stylised opex'!$I$66:$R$66</c:f>
              <c:numCache>
                <c:formatCode>"Y"0</c:formatCode>
                <c:ptCount val="10"/>
                <c:pt idx="0">
                  <c:v>1</c:v>
                </c:pt>
                <c:pt idx="1">
                  <c:v>2</c:v>
                </c:pt>
                <c:pt idx="2">
                  <c:v>3</c:v>
                </c:pt>
                <c:pt idx="3">
                  <c:v>4</c:v>
                </c:pt>
                <c:pt idx="4">
                  <c:v>5</c:v>
                </c:pt>
                <c:pt idx="5">
                  <c:v>6</c:v>
                </c:pt>
                <c:pt idx="6">
                  <c:v>7</c:v>
                </c:pt>
                <c:pt idx="7">
                  <c:v>8</c:v>
                </c:pt>
                <c:pt idx="8">
                  <c:v>9</c:v>
                </c:pt>
                <c:pt idx="9">
                  <c:v>10</c:v>
                </c:pt>
              </c:numCache>
            </c:numRef>
          </c:cat>
          <c:val>
            <c:numRef>
              <c:f>'1. Stylised opex'!$I$90:$R$90</c:f>
              <c:numCache>
                <c:formatCode>#,##0;[Red]\-#,##0;"-"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2"/>
        <c:overlap val="100"/>
        <c:axId val="62297216"/>
        <c:axId val="62298752"/>
      </c:barChart>
      <c:catAx>
        <c:axId val="62297216"/>
        <c:scaling>
          <c:orientation val="minMax"/>
        </c:scaling>
        <c:delete val="0"/>
        <c:axPos val="b"/>
        <c:numFmt formatCode="&quot;Y&quot;0" sourceLinked="0"/>
        <c:majorTickMark val="out"/>
        <c:minorTickMark val="none"/>
        <c:tickLblPos val="nextTo"/>
        <c:spPr>
          <a:ln>
            <a:noFill/>
          </a:ln>
        </c:spPr>
        <c:txPr>
          <a:bodyPr/>
          <a:lstStyle/>
          <a:p>
            <a:pPr>
              <a:defRPr sz="800"/>
            </a:pPr>
            <a:endParaRPr lang="en-US"/>
          </a:p>
        </c:txPr>
        <c:crossAx val="62298752"/>
        <c:crosses val="autoZero"/>
        <c:auto val="1"/>
        <c:lblAlgn val="ctr"/>
        <c:lblOffset val="100"/>
        <c:noMultiLvlLbl val="0"/>
      </c:catAx>
      <c:valAx>
        <c:axId val="62298752"/>
        <c:scaling>
          <c:orientation val="minMax"/>
          <c:max val="20"/>
          <c:min val="0"/>
        </c:scaling>
        <c:delete val="0"/>
        <c:axPos val="l"/>
        <c:title>
          <c:tx>
            <c:rich>
              <a:bodyPr rot="-5400000" vert="horz"/>
              <a:lstStyle/>
              <a:p>
                <a:pPr>
                  <a:defRPr sz="800" b="0"/>
                </a:pPr>
                <a:r>
                  <a:rPr lang="en-US" sz="800" b="0"/>
                  <a:t>$</a:t>
                </a:r>
              </a:p>
            </c:rich>
          </c:tx>
          <c:layout>
            <c:manualLayout>
              <c:xMode val="edge"/>
              <c:yMode val="edge"/>
              <c:x val="1.9246431954245358E-2"/>
              <c:y val="0.40921864403877445"/>
            </c:manualLayout>
          </c:layout>
          <c:overlay val="0"/>
        </c:title>
        <c:numFmt formatCode="#,##0;\-#,##0;&quot;-&quot;" sourceLinked="0"/>
        <c:majorTickMark val="out"/>
        <c:minorTickMark val="none"/>
        <c:tickLblPos val="nextTo"/>
        <c:spPr>
          <a:ln>
            <a:solidFill>
              <a:schemeClr val="bg1">
                <a:lumMod val="65000"/>
              </a:schemeClr>
            </a:solidFill>
          </a:ln>
        </c:spPr>
        <c:txPr>
          <a:bodyPr/>
          <a:lstStyle/>
          <a:p>
            <a:pPr>
              <a:defRPr sz="800"/>
            </a:pPr>
            <a:endParaRPr lang="en-US"/>
          </a:p>
        </c:txPr>
        <c:crossAx val="62297216"/>
        <c:crosses val="autoZero"/>
        <c:crossBetween val="between"/>
        <c:majorUnit val="10"/>
      </c:valAx>
    </c:plotArea>
    <c:legend>
      <c:legendPos val="b"/>
      <c:layout>
        <c:manualLayout>
          <c:xMode val="edge"/>
          <c:yMode val="edge"/>
          <c:x val="0.22270080871452441"/>
          <c:y val="0.84685555356698372"/>
          <c:w val="0.61209538800044061"/>
          <c:h val="0.13325145902890492"/>
        </c:manualLayout>
      </c:layout>
      <c:overlay val="0"/>
      <c:txPr>
        <a:bodyPr/>
        <a:lstStyle/>
        <a:p>
          <a:pPr>
            <a:defRPr sz="800"/>
          </a:pPr>
          <a:endParaRPr lang="en-US"/>
        </a:p>
      </c:txPr>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N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en-NZ" sz="1000"/>
              <a:t>Figure </a:t>
            </a:r>
            <a:r>
              <a:rPr lang="en-NZ" sz="1000" baseline="0"/>
              <a:t>5: Operating expenditure</a:t>
            </a:r>
          </a:p>
          <a:p>
            <a:pPr>
              <a:defRPr sz="1000"/>
            </a:pPr>
            <a:r>
              <a:rPr lang="en-NZ" sz="1000" baseline="0"/>
              <a:t>Retention factors for a temporary saving or loss</a:t>
            </a:r>
            <a:endParaRPr lang="en-NZ" sz="1000"/>
          </a:p>
        </c:rich>
      </c:tx>
      <c:layout>
        <c:manualLayout>
          <c:xMode val="edge"/>
          <c:yMode val="edge"/>
          <c:x val="0.21695297888623372"/>
          <c:y val="3.050696815985331E-2"/>
        </c:manualLayout>
      </c:layout>
      <c:overlay val="0"/>
    </c:title>
    <c:autoTitleDeleted val="0"/>
    <c:plotArea>
      <c:layout>
        <c:manualLayout>
          <c:layoutTarget val="inner"/>
          <c:xMode val="edge"/>
          <c:yMode val="edge"/>
          <c:x val="0.19235563795389307"/>
          <c:y val="0.23796396014076443"/>
          <c:w val="0.74046706034388654"/>
          <c:h val="0.59790214549661902"/>
        </c:manualLayout>
      </c:layout>
      <c:barChart>
        <c:barDir val="col"/>
        <c:grouping val="clustered"/>
        <c:varyColors val="0"/>
        <c:ser>
          <c:idx val="0"/>
          <c:order val="0"/>
          <c:tx>
            <c:strRef>
              <c:f>'1. Stylised opex'!$C$102</c:f>
              <c:strCache>
                <c:ptCount val="1"/>
                <c:pt idx="0">
                  <c:v>Temporary</c:v>
                </c:pt>
              </c:strCache>
            </c:strRef>
          </c:tx>
          <c:spPr>
            <a:solidFill>
              <a:schemeClr val="accent1">
                <a:lumMod val="40000"/>
                <a:lumOff val="60000"/>
              </a:schemeClr>
            </a:solidFill>
          </c:spPr>
          <c:invertIfNegative val="0"/>
          <c:cat>
            <c:numRef>
              <c:f>'1. Stylised opex'!$I$66:$M$66</c:f>
              <c:numCache>
                <c:formatCode>"Y"0</c:formatCode>
                <c:ptCount val="5"/>
                <c:pt idx="0">
                  <c:v>1</c:v>
                </c:pt>
                <c:pt idx="1">
                  <c:v>2</c:v>
                </c:pt>
                <c:pt idx="2">
                  <c:v>3</c:v>
                </c:pt>
                <c:pt idx="3">
                  <c:v>4</c:v>
                </c:pt>
                <c:pt idx="4">
                  <c:v>5</c:v>
                </c:pt>
              </c:numCache>
            </c:numRef>
          </c:cat>
          <c:val>
            <c:numRef>
              <c:f>'1. Stylised opex'!$C$103:$C$107</c:f>
              <c:numCache>
                <c:formatCode>#,##0_);\(#,##0\)</c:formatCode>
                <c:ptCount val="5"/>
                <c:pt idx="0">
                  <c:v>100</c:v>
                </c:pt>
                <c:pt idx="1">
                  <c:v>100</c:v>
                </c:pt>
                <c:pt idx="2">
                  <c:v>100</c:v>
                </c:pt>
                <c:pt idx="3">
                  <c:v>100</c:v>
                </c:pt>
                <c:pt idx="4">
                  <c:v>100</c:v>
                </c:pt>
              </c:numCache>
            </c:numRef>
          </c:val>
        </c:ser>
        <c:dLbls>
          <c:showLegendKey val="0"/>
          <c:showVal val="0"/>
          <c:showCatName val="0"/>
          <c:showSerName val="0"/>
          <c:showPercent val="0"/>
          <c:showBubbleSize val="0"/>
        </c:dLbls>
        <c:gapWidth val="150"/>
        <c:axId val="66208128"/>
        <c:axId val="66209664"/>
      </c:barChart>
      <c:catAx>
        <c:axId val="66208128"/>
        <c:scaling>
          <c:orientation val="minMax"/>
        </c:scaling>
        <c:delete val="0"/>
        <c:axPos val="b"/>
        <c:numFmt formatCode="&quot;Y&quot;0" sourceLinked="0"/>
        <c:majorTickMark val="out"/>
        <c:minorTickMark val="none"/>
        <c:tickLblPos val="nextTo"/>
        <c:spPr>
          <a:ln>
            <a:noFill/>
          </a:ln>
        </c:spPr>
        <c:txPr>
          <a:bodyPr/>
          <a:lstStyle/>
          <a:p>
            <a:pPr>
              <a:defRPr sz="800"/>
            </a:pPr>
            <a:endParaRPr lang="en-US"/>
          </a:p>
        </c:txPr>
        <c:crossAx val="66209664"/>
        <c:crosses val="autoZero"/>
        <c:auto val="1"/>
        <c:lblAlgn val="ctr"/>
        <c:lblOffset val="100"/>
        <c:noMultiLvlLbl val="0"/>
      </c:catAx>
      <c:valAx>
        <c:axId val="66209664"/>
        <c:scaling>
          <c:orientation val="minMax"/>
          <c:max val="100"/>
        </c:scaling>
        <c:delete val="0"/>
        <c:axPos val="l"/>
        <c:title>
          <c:tx>
            <c:rich>
              <a:bodyPr rot="-5400000" vert="horz"/>
              <a:lstStyle/>
              <a:p>
                <a:pPr>
                  <a:defRPr sz="900"/>
                </a:pPr>
                <a:r>
                  <a:rPr lang="en-US" sz="800" b="0"/>
                  <a:t>Retention factor (%)</a:t>
                </a:r>
              </a:p>
            </c:rich>
          </c:tx>
          <c:layout>
            <c:manualLayout>
              <c:xMode val="edge"/>
              <c:yMode val="edge"/>
              <c:x val="6.4891849432799964E-2"/>
              <c:y val="0.34473827910483412"/>
            </c:manualLayout>
          </c:layout>
          <c:overlay val="0"/>
        </c:title>
        <c:numFmt formatCode="#,##0_);\(#,##0\)" sourceLinked="1"/>
        <c:majorTickMark val="out"/>
        <c:minorTickMark val="none"/>
        <c:tickLblPos val="nextTo"/>
        <c:spPr>
          <a:ln>
            <a:solidFill>
              <a:schemeClr val="bg1">
                <a:lumMod val="65000"/>
              </a:schemeClr>
            </a:solidFill>
          </a:ln>
        </c:spPr>
        <c:txPr>
          <a:bodyPr/>
          <a:lstStyle/>
          <a:p>
            <a:pPr>
              <a:defRPr sz="800"/>
            </a:pPr>
            <a:endParaRPr lang="en-US"/>
          </a:p>
        </c:txPr>
        <c:crossAx val="66208128"/>
        <c:crosses val="autoZero"/>
        <c:crossBetween val="between"/>
        <c:majorUnit val="50"/>
      </c:valAx>
    </c:plotArea>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NZ"/>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46028155866215"/>
          <c:y val="0.20165936073610014"/>
          <c:w val="0.81703299306418464"/>
          <c:h val="0.7348893860003497"/>
        </c:manualLayout>
      </c:layout>
      <c:barChart>
        <c:barDir val="col"/>
        <c:grouping val="clustered"/>
        <c:varyColors val="0"/>
        <c:ser>
          <c:idx val="0"/>
          <c:order val="0"/>
          <c:tx>
            <c:v>Actual operating expenditure</c:v>
          </c:tx>
          <c:spPr>
            <a:solidFill>
              <a:schemeClr val="accent1">
                <a:lumMod val="40000"/>
                <a:lumOff val="60000"/>
              </a:schemeClr>
            </a:solidFill>
          </c:spPr>
          <c:invertIfNegative val="0"/>
          <c:cat>
            <c:numRef>
              <c:f>'1. Stylised opex'!$I$66:$M$66</c:f>
              <c:numCache>
                <c:formatCode>"Y"0</c:formatCode>
                <c:ptCount val="5"/>
                <c:pt idx="0">
                  <c:v>1</c:v>
                </c:pt>
                <c:pt idx="1">
                  <c:v>2</c:v>
                </c:pt>
                <c:pt idx="2">
                  <c:v>3</c:v>
                </c:pt>
                <c:pt idx="3">
                  <c:v>4</c:v>
                </c:pt>
                <c:pt idx="4">
                  <c:v>5</c:v>
                </c:pt>
              </c:numCache>
            </c:numRef>
          </c:cat>
          <c:val>
            <c:numRef>
              <c:f>'1. Stylised opex'!$H$103:$H$107</c:f>
              <c:numCache>
                <c:formatCode>#,##0;[Red]\-#,##0;"-"</c:formatCode>
                <c:ptCount val="5"/>
                <c:pt idx="0">
                  <c:v>36.24253680088664</c:v>
                </c:pt>
                <c:pt idx="1">
                  <c:v>21.541939744957574</c:v>
                </c:pt>
                <c:pt idx="2">
                  <c:v>5.665294924554189</c:v>
                </c:pt>
                <c:pt idx="3">
                  <c:v>-11.481481481481481</c:v>
                </c:pt>
                <c:pt idx="4">
                  <c:v>-30.000000000000004</c:v>
                </c:pt>
              </c:numCache>
            </c:numRef>
          </c:val>
        </c:ser>
        <c:dLbls>
          <c:showLegendKey val="0"/>
          <c:showVal val="0"/>
          <c:showCatName val="0"/>
          <c:showSerName val="0"/>
          <c:showPercent val="0"/>
          <c:showBubbleSize val="0"/>
        </c:dLbls>
        <c:gapWidth val="150"/>
        <c:axId val="62329600"/>
        <c:axId val="62331136"/>
      </c:barChart>
      <c:catAx>
        <c:axId val="62329600"/>
        <c:scaling>
          <c:orientation val="minMax"/>
        </c:scaling>
        <c:delete val="0"/>
        <c:axPos val="b"/>
        <c:numFmt formatCode="&quot;Y&quot;0" sourceLinked="0"/>
        <c:majorTickMark val="out"/>
        <c:minorTickMark val="none"/>
        <c:tickLblPos val="nextTo"/>
        <c:spPr>
          <a:ln>
            <a:noFill/>
          </a:ln>
        </c:spPr>
        <c:txPr>
          <a:bodyPr/>
          <a:lstStyle/>
          <a:p>
            <a:pPr>
              <a:defRPr sz="800"/>
            </a:pPr>
            <a:endParaRPr lang="en-US"/>
          </a:p>
        </c:txPr>
        <c:crossAx val="62331136"/>
        <c:crosses val="autoZero"/>
        <c:auto val="1"/>
        <c:lblAlgn val="ctr"/>
        <c:lblOffset val="100"/>
        <c:noMultiLvlLbl val="0"/>
      </c:catAx>
      <c:valAx>
        <c:axId val="62331136"/>
        <c:scaling>
          <c:orientation val="minMax"/>
          <c:max val="50"/>
        </c:scaling>
        <c:delete val="0"/>
        <c:axPos val="l"/>
        <c:title>
          <c:tx>
            <c:rich>
              <a:bodyPr rot="-5400000" vert="horz"/>
              <a:lstStyle/>
              <a:p>
                <a:pPr>
                  <a:defRPr b="0"/>
                </a:pPr>
                <a:r>
                  <a:rPr lang="en-US" sz="800" b="0"/>
                  <a:t>NPV of supplier's  investment ($)</a:t>
                </a:r>
              </a:p>
            </c:rich>
          </c:tx>
          <c:layout>
            <c:manualLayout>
              <c:xMode val="edge"/>
              <c:yMode val="edge"/>
              <c:x val="2.9212945752543115E-2"/>
              <c:y val="0.27577707163831722"/>
            </c:manualLayout>
          </c:layout>
          <c:overlay val="0"/>
        </c:title>
        <c:numFmt formatCode="#,##0_ ;\-#,##0\ " sourceLinked="0"/>
        <c:majorTickMark val="out"/>
        <c:minorTickMark val="none"/>
        <c:tickLblPos val="nextTo"/>
        <c:spPr>
          <a:ln>
            <a:solidFill>
              <a:schemeClr val="bg1">
                <a:lumMod val="65000"/>
              </a:schemeClr>
            </a:solidFill>
          </a:ln>
        </c:spPr>
        <c:txPr>
          <a:bodyPr/>
          <a:lstStyle/>
          <a:p>
            <a:pPr>
              <a:defRPr sz="800"/>
            </a:pPr>
            <a:endParaRPr lang="en-US"/>
          </a:p>
        </c:txPr>
        <c:crossAx val="62329600"/>
        <c:crosses val="autoZero"/>
        <c:crossBetween val="between"/>
        <c:majorUnit val="50"/>
      </c:valAx>
    </c:plotArea>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NZ"/>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242547995655396"/>
          <c:y val="0.35539223231734762"/>
          <c:w val="0.80066292987491283"/>
          <c:h val="0.53505433247146983"/>
        </c:manualLayout>
      </c:layout>
      <c:barChart>
        <c:barDir val="col"/>
        <c:grouping val="clustered"/>
        <c:varyColors val="0"/>
        <c:ser>
          <c:idx val="1"/>
          <c:order val="0"/>
          <c:tx>
            <c:strRef>
              <c:f>'1. Stylised opex'!$K$108</c:f>
              <c:strCache>
                <c:ptCount val="1"/>
                <c:pt idx="0">
                  <c:v>Investment</c:v>
                </c:pt>
              </c:strCache>
            </c:strRef>
          </c:tx>
          <c:spPr>
            <a:solidFill>
              <a:schemeClr val="accent1">
                <a:lumMod val="50000"/>
              </a:schemeClr>
            </a:solidFill>
          </c:spPr>
          <c:invertIfNegative val="0"/>
          <c:cat>
            <c:numRef>
              <c:f>'1. Stylised opex'!$L$101:$U$101</c:f>
              <c:numCache>
                <c:formatCode>"Y"0</c:formatCode>
                <c:ptCount val="10"/>
                <c:pt idx="0">
                  <c:v>1</c:v>
                </c:pt>
                <c:pt idx="1">
                  <c:v>2</c:v>
                </c:pt>
                <c:pt idx="2">
                  <c:v>3</c:v>
                </c:pt>
                <c:pt idx="3">
                  <c:v>4</c:v>
                </c:pt>
                <c:pt idx="4">
                  <c:v>5</c:v>
                </c:pt>
                <c:pt idx="5">
                  <c:v>6</c:v>
                </c:pt>
                <c:pt idx="6">
                  <c:v>7</c:v>
                </c:pt>
                <c:pt idx="7">
                  <c:v>8</c:v>
                </c:pt>
                <c:pt idx="8">
                  <c:v>9</c:v>
                </c:pt>
                <c:pt idx="9">
                  <c:v>10</c:v>
                </c:pt>
              </c:numCache>
            </c:numRef>
          </c:cat>
          <c:val>
            <c:numRef>
              <c:f>'1. Stylised opex'!$L$108:$U$108</c:f>
              <c:numCache>
                <c:formatCode>#,##0;[Red]\-#,##0;"-"</c:formatCode>
                <c:ptCount val="10"/>
                <c:pt idx="0">
                  <c:v>0</c:v>
                </c:pt>
                <c:pt idx="1">
                  <c:v>0</c:v>
                </c:pt>
                <c:pt idx="2">
                  <c:v>0</c:v>
                </c:pt>
                <c:pt idx="3">
                  <c:v>0</c:v>
                </c:pt>
                <c:pt idx="4">
                  <c:v>-50</c:v>
                </c:pt>
                <c:pt idx="5">
                  <c:v>0</c:v>
                </c:pt>
                <c:pt idx="6">
                  <c:v>0</c:v>
                </c:pt>
                <c:pt idx="7">
                  <c:v>0</c:v>
                </c:pt>
                <c:pt idx="8">
                  <c:v>0</c:v>
                </c:pt>
                <c:pt idx="9">
                  <c:v>0</c:v>
                </c:pt>
              </c:numCache>
            </c:numRef>
          </c:val>
        </c:ser>
        <c:ser>
          <c:idx val="0"/>
          <c:order val="1"/>
          <c:tx>
            <c:strRef>
              <c:f>'1. Stylised opex'!$K$109</c:f>
              <c:strCache>
                <c:ptCount val="1"/>
                <c:pt idx="0">
                  <c:v>Benefit to Supplier</c:v>
                </c:pt>
              </c:strCache>
            </c:strRef>
          </c:tx>
          <c:spPr>
            <a:solidFill>
              <a:schemeClr val="accent1">
                <a:lumMod val="40000"/>
                <a:lumOff val="60000"/>
              </a:schemeClr>
            </a:solidFill>
          </c:spPr>
          <c:invertIfNegative val="0"/>
          <c:cat>
            <c:numRef>
              <c:f>'1. Stylised opex'!$L$101:$U$101</c:f>
              <c:numCache>
                <c:formatCode>"Y"0</c:formatCode>
                <c:ptCount val="10"/>
                <c:pt idx="0">
                  <c:v>1</c:v>
                </c:pt>
                <c:pt idx="1">
                  <c:v>2</c:v>
                </c:pt>
                <c:pt idx="2">
                  <c:v>3</c:v>
                </c:pt>
                <c:pt idx="3">
                  <c:v>4</c:v>
                </c:pt>
                <c:pt idx="4">
                  <c:v>5</c:v>
                </c:pt>
                <c:pt idx="5">
                  <c:v>6</c:v>
                </c:pt>
                <c:pt idx="6">
                  <c:v>7</c:v>
                </c:pt>
                <c:pt idx="7">
                  <c:v>8</c:v>
                </c:pt>
                <c:pt idx="8">
                  <c:v>9</c:v>
                </c:pt>
                <c:pt idx="9">
                  <c:v>10</c:v>
                </c:pt>
              </c:numCache>
            </c:numRef>
          </c:cat>
          <c:val>
            <c:numRef>
              <c:f>'1. Stylised opex'!$L$109:$U$109</c:f>
              <c:numCache>
                <c:formatCode>#,##0;[Red]\-#,##0;"-"</c:formatCode>
                <c:ptCount val="10"/>
                <c:pt idx="0">
                  <c:v>0</c:v>
                </c:pt>
                <c:pt idx="1">
                  <c:v>0</c:v>
                </c:pt>
                <c:pt idx="2">
                  <c:v>0</c:v>
                </c:pt>
                <c:pt idx="3">
                  <c:v>0</c:v>
                </c:pt>
                <c:pt idx="4">
                  <c:v>20</c:v>
                </c:pt>
                <c:pt idx="5">
                  <c:v>0</c:v>
                </c:pt>
                <c:pt idx="6">
                  <c:v>0</c:v>
                </c:pt>
                <c:pt idx="7">
                  <c:v>0</c:v>
                </c:pt>
                <c:pt idx="8">
                  <c:v>0</c:v>
                </c:pt>
                <c:pt idx="9">
                  <c:v>0</c:v>
                </c:pt>
              </c:numCache>
            </c:numRef>
          </c:val>
        </c:ser>
        <c:ser>
          <c:idx val="2"/>
          <c:order val="2"/>
          <c:tx>
            <c:strRef>
              <c:f>'1. Stylised opex'!$K$110</c:f>
              <c:strCache>
                <c:ptCount val="1"/>
                <c:pt idx="0">
                  <c:v>Benefit to consumer</c:v>
                </c:pt>
              </c:strCache>
            </c:strRef>
          </c:tx>
          <c:spPr>
            <a:solidFill>
              <a:schemeClr val="accent1"/>
            </a:solidFill>
          </c:spPr>
          <c:invertIfNegative val="0"/>
          <c:val>
            <c:numRef>
              <c:f>'1. Stylised opex'!$L$110:$U$110</c:f>
              <c:numCache>
                <c:formatCode>#,##0;[Red]\-#,##0;"-"</c:formatCode>
                <c:ptCount val="10"/>
                <c:pt idx="0">
                  <c:v>0</c:v>
                </c:pt>
                <c:pt idx="1">
                  <c:v>0</c:v>
                </c:pt>
                <c:pt idx="2">
                  <c:v>0</c:v>
                </c:pt>
                <c:pt idx="3">
                  <c:v>0</c:v>
                </c:pt>
                <c:pt idx="4">
                  <c:v>0</c:v>
                </c:pt>
                <c:pt idx="5">
                  <c:v>20</c:v>
                </c:pt>
                <c:pt idx="6">
                  <c:v>20</c:v>
                </c:pt>
                <c:pt idx="7">
                  <c:v>20</c:v>
                </c:pt>
                <c:pt idx="8">
                  <c:v>20</c:v>
                </c:pt>
                <c:pt idx="9">
                  <c:v>20</c:v>
                </c:pt>
              </c:numCache>
            </c:numRef>
          </c:val>
        </c:ser>
        <c:dLbls>
          <c:showLegendKey val="0"/>
          <c:showVal val="0"/>
          <c:showCatName val="0"/>
          <c:showSerName val="0"/>
          <c:showPercent val="0"/>
          <c:showBubbleSize val="0"/>
        </c:dLbls>
        <c:gapWidth val="150"/>
        <c:overlap val="100"/>
        <c:axId val="62373888"/>
        <c:axId val="62375424"/>
      </c:barChart>
      <c:catAx>
        <c:axId val="62373888"/>
        <c:scaling>
          <c:orientation val="minMax"/>
        </c:scaling>
        <c:delete val="0"/>
        <c:axPos val="b"/>
        <c:numFmt formatCode="&quot;Y&quot;0" sourceLinked="0"/>
        <c:majorTickMark val="out"/>
        <c:minorTickMark val="none"/>
        <c:tickLblPos val="nextTo"/>
        <c:spPr>
          <a:ln>
            <a:noFill/>
          </a:ln>
        </c:spPr>
        <c:txPr>
          <a:bodyPr/>
          <a:lstStyle/>
          <a:p>
            <a:pPr>
              <a:defRPr sz="800"/>
            </a:pPr>
            <a:endParaRPr lang="en-US"/>
          </a:p>
        </c:txPr>
        <c:crossAx val="62375424"/>
        <c:crosses val="autoZero"/>
        <c:auto val="1"/>
        <c:lblAlgn val="ctr"/>
        <c:lblOffset val="100"/>
        <c:noMultiLvlLbl val="0"/>
      </c:catAx>
      <c:valAx>
        <c:axId val="62375424"/>
        <c:scaling>
          <c:orientation val="minMax"/>
        </c:scaling>
        <c:delete val="0"/>
        <c:axPos val="l"/>
        <c:title>
          <c:tx>
            <c:rich>
              <a:bodyPr rot="-5400000" vert="horz"/>
              <a:lstStyle/>
              <a:p>
                <a:pPr>
                  <a:defRPr sz="800" b="0"/>
                </a:pPr>
                <a:r>
                  <a:rPr lang="en-US" sz="800" b="0"/>
                  <a:t>$</a:t>
                </a:r>
              </a:p>
            </c:rich>
          </c:tx>
          <c:layout>
            <c:manualLayout>
              <c:xMode val="edge"/>
              <c:yMode val="edge"/>
              <c:x val="1.3265565769692787E-2"/>
              <c:y val="0.59633863573456436"/>
            </c:manualLayout>
          </c:layout>
          <c:overlay val="0"/>
        </c:title>
        <c:numFmt formatCode="#,##0_ ;\-#,##0\ " sourceLinked="0"/>
        <c:majorTickMark val="out"/>
        <c:minorTickMark val="none"/>
        <c:tickLblPos val="nextTo"/>
        <c:spPr>
          <a:ln>
            <a:solidFill>
              <a:schemeClr val="bg1">
                <a:lumMod val="65000"/>
              </a:schemeClr>
            </a:solidFill>
          </a:ln>
        </c:spPr>
        <c:txPr>
          <a:bodyPr/>
          <a:lstStyle/>
          <a:p>
            <a:pPr>
              <a:defRPr sz="800"/>
            </a:pPr>
            <a:endParaRPr lang="en-US"/>
          </a:p>
        </c:txPr>
        <c:crossAx val="62373888"/>
        <c:crosses val="autoZero"/>
        <c:crossBetween val="between"/>
      </c:valAx>
    </c:plotArea>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NZ"/>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402244826605781"/>
          <c:y val="0.33213481384735011"/>
          <c:w val="0.83171057227454803"/>
          <c:h val="0.53505433247146983"/>
        </c:manualLayout>
      </c:layout>
      <c:barChart>
        <c:barDir val="col"/>
        <c:grouping val="clustered"/>
        <c:varyColors val="0"/>
        <c:ser>
          <c:idx val="1"/>
          <c:order val="0"/>
          <c:tx>
            <c:strRef>
              <c:f>'1. Stylised opex'!$K$103</c:f>
              <c:strCache>
                <c:ptCount val="1"/>
                <c:pt idx="0">
                  <c:v>Investment</c:v>
                </c:pt>
              </c:strCache>
            </c:strRef>
          </c:tx>
          <c:spPr>
            <a:solidFill>
              <a:schemeClr val="accent1">
                <a:lumMod val="50000"/>
              </a:schemeClr>
            </a:solidFill>
          </c:spPr>
          <c:invertIfNegative val="0"/>
          <c:cat>
            <c:numRef>
              <c:f>'1. Stylised opex'!$L$101:$U$101</c:f>
              <c:numCache>
                <c:formatCode>"Y"0</c:formatCode>
                <c:ptCount val="10"/>
                <c:pt idx="0">
                  <c:v>1</c:v>
                </c:pt>
                <c:pt idx="1">
                  <c:v>2</c:v>
                </c:pt>
                <c:pt idx="2">
                  <c:v>3</c:v>
                </c:pt>
                <c:pt idx="3">
                  <c:v>4</c:v>
                </c:pt>
                <c:pt idx="4">
                  <c:v>5</c:v>
                </c:pt>
                <c:pt idx="5">
                  <c:v>6</c:v>
                </c:pt>
                <c:pt idx="6">
                  <c:v>7</c:v>
                </c:pt>
                <c:pt idx="7">
                  <c:v>8</c:v>
                </c:pt>
                <c:pt idx="8">
                  <c:v>9</c:v>
                </c:pt>
                <c:pt idx="9">
                  <c:v>10</c:v>
                </c:pt>
              </c:numCache>
            </c:numRef>
          </c:cat>
          <c:val>
            <c:numRef>
              <c:f>'1. Stylised opex'!$L$103:$U$103</c:f>
              <c:numCache>
                <c:formatCode>#,##0;[Red]\-#,##0;"-"</c:formatCode>
                <c:ptCount val="10"/>
                <c:pt idx="0">
                  <c:v>-50</c:v>
                </c:pt>
                <c:pt idx="1">
                  <c:v>0</c:v>
                </c:pt>
                <c:pt idx="2">
                  <c:v>0</c:v>
                </c:pt>
                <c:pt idx="3">
                  <c:v>0</c:v>
                </c:pt>
                <c:pt idx="4">
                  <c:v>0</c:v>
                </c:pt>
                <c:pt idx="5">
                  <c:v>0</c:v>
                </c:pt>
                <c:pt idx="6">
                  <c:v>0</c:v>
                </c:pt>
                <c:pt idx="7">
                  <c:v>0</c:v>
                </c:pt>
                <c:pt idx="8">
                  <c:v>0</c:v>
                </c:pt>
                <c:pt idx="9">
                  <c:v>0</c:v>
                </c:pt>
              </c:numCache>
            </c:numRef>
          </c:val>
        </c:ser>
        <c:ser>
          <c:idx val="0"/>
          <c:order val="1"/>
          <c:tx>
            <c:strRef>
              <c:f>'1. Stylised opex'!$K$104</c:f>
              <c:strCache>
                <c:ptCount val="1"/>
                <c:pt idx="0">
                  <c:v>Benefit to Supplier</c:v>
                </c:pt>
              </c:strCache>
            </c:strRef>
          </c:tx>
          <c:spPr>
            <a:solidFill>
              <a:schemeClr val="accent1">
                <a:lumMod val="40000"/>
                <a:lumOff val="60000"/>
              </a:schemeClr>
            </a:solidFill>
          </c:spPr>
          <c:invertIfNegative val="0"/>
          <c:cat>
            <c:numRef>
              <c:f>'1. Stylised opex'!$L$101:$U$101</c:f>
              <c:numCache>
                <c:formatCode>"Y"0</c:formatCode>
                <c:ptCount val="10"/>
                <c:pt idx="0">
                  <c:v>1</c:v>
                </c:pt>
                <c:pt idx="1">
                  <c:v>2</c:v>
                </c:pt>
                <c:pt idx="2">
                  <c:v>3</c:v>
                </c:pt>
                <c:pt idx="3">
                  <c:v>4</c:v>
                </c:pt>
                <c:pt idx="4">
                  <c:v>5</c:v>
                </c:pt>
                <c:pt idx="5">
                  <c:v>6</c:v>
                </c:pt>
                <c:pt idx="6">
                  <c:v>7</c:v>
                </c:pt>
                <c:pt idx="7">
                  <c:v>8</c:v>
                </c:pt>
                <c:pt idx="8">
                  <c:v>9</c:v>
                </c:pt>
                <c:pt idx="9">
                  <c:v>10</c:v>
                </c:pt>
              </c:numCache>
            </c:numRef>
          </c:cat>
          <c:val>
            <c:numRef>
              <c:f>'1. Stylised opex'!$L$104:$U$104</c:f>
              <c:numCache>
                <c:formatCode>#,##0;[Red]\-#,##0;"-"</c:formatCode>
                <c:ptCount val="10"/>
                <c:pt idx="0">
                  <c:v>20</c:v>
                </c:pt>
                <c:pt idx="1">
                  <c:v>20</c:v>
                </c:pt>
                <c:pt idx="2">
                  <c:v>20</c:v>
                </c:pt>
                <c:pt idx="3">
                  <c:v>20</c:v>
                </c:pt>
                <c:pt idx="4">
                  <c:v>20</c:v>
                </c:pt>
                <c:pt idx="5">
                  <c:v>0</c:v>
                </c:pt>
                <c:pt idx="6">
                  <c:v>0</c:v>
                </c:pt>
                <c:pt idx="7">
                  <c:v>0</c:v>
                </c:pt>
                <c:pt idx="8">
                  <c:v>0</c:v>
                </c:pt>
                <c:pt idx="9">
                  <c:v>0</c:v>
                </c:pt>
              </c:numCache>
            </c:numRef>
          </c:val>
        </c:ser>
        <c:ser>
          <c:idx val="2"/>
          <c:order val="2"/>
          <c:tx>
            <c:strRef>
              <c:f>'1. Stylised opex'!$K$105</c:f>
              <c:strCache>
                <c:ptCount val="1"/>
                <c:pt idx="0">
                  <c:v>Benefit to consumer</c:v>
                </c:pt>
              </c:strCache>
            </c:strRef>
          </c:tx>
          <c:spPr>
            <a:solidFill>
              <a:schemeClr val="accent1"/>
            </a:solidFill>
          </c:spPr>
          <c:invertIfNegative val="0"/>
          <c:val>
            <c:numRef>
              <c:f>'1. Stylised opex'!$L$105:$U$105</c:f>
              <c:numCache>
                <c:formatCode>#,##0;[Red]\-#,##0;"-"</c:formatCode>
                <c:ptCount val="10"/>
                <c:pt idx="0">
                  <c:v>0</c:v>
                </c:pt>
                <c:pt idx="1">
                  <c:v>0</c:v>
                </c:pt>
                <c:pt idx="2">
                  <c:v>0</c:v>
                </c:pt>
                <c:pt idx="3">
                  <c:v>0</c:v>
                </c:pt>
                <c:pt idx="4">
                  <c:v>0</c:v>
                </c:pt>
                <c:pt idx="5">
                  <c:v>20</c:v>
                </c:pt>
                <c:pt idx="6">
                  <c:v>20</c:v>
                </c:pt>
                <c:pt idx="7">
                  <c:v>20</c:v>
                </c:pt>
                <c:pt idx="8">
                  <c:v>20</c:v>
                </c:pt>
                <c:pt idx="9">
                  <c:v>20</c:v>
                </c:pt>
              </c:numCache>
            </c:numRef>
          </c:val>
        </c:ser>
        <c:dLbls>
          <c:showLegendKey val="0"/>
          <c:showVal val="0"/>
          <c:showCatName val="0"/>
          <c:showSerName val="0"/>
          <c:showPercent val="0"/>
          <c:showBubbleSize val="0"/>
        </c:dLbls>
        <c:gapWidth val="150"/>
        <c:overlap val="100"/>
        <c:axId val="68840832"/>
        <c:axId val="68846720"/>
      </c:barChart>
      <c:catAx>
        <c:axId val="68840832"/>
        <c:scaling>
          <c:orientation val="minMax"/>
        </c:scaling>
        <c:delete val="0"/>
        <c:axPos val="b"/>
        <c:numFmt formatCode="&quot;Y&quot;0" sourceLinked="0"/>
        <c:majorTickMark val="out"/>
        <c:minorTickMark val="none"/>
        <c:tickLblPos val="nextTo"/>
        <c:spPr>
          <a:ln>
            <a:noFill/>
          </a:ln>
        </c:spPr>
        <c:txPr>
          <a:bodyPr/>
          <a:lstStyle/>
          <a:p>
            <a:pPr>
              <a:defRPr sz="800"/>
            </a:pPr>
            <a:endParaRPr lang="en-US"/>
          </a:p>
        </c:txPr>
        <c:crossAx val="68846720"/>
        <c:crosses val="autoZero"/>
        <c:auto val="1"/>
        <c:lblAlgn val="ctr"/>
        <c:lblOffset val="100"/>
        <c:noMultiLvlLbl val="0"/>
      </c:catAx>
      <c:valAx>
        <c:axId val="68846720"/>
        <c:scaling>
          <c:orientation val="minMax"/>
          <c:min val="-50"/>
        </c:scaling>
        <c:delete val="0"/>
        <c:axPos val="l"/>
        <c:title>
          <c:tx>
            <c:rich>
              <a:bodyPr rot="-5400000" vert="horz"/>
              <a:lstStyle/>
              <a:p>
                <a:pPr>
                  <a:defRPr sz="800" b="0"/>
                </a:pPr>
                <a:r>
                  <a:rPr lang="en-US" sz="800" b="0"/>
                  <a:t>$</a:t>
                </a:r>
              </a:p>
            </c:rich>
          </c:tx>
          <c:layout/>
          <c:overlay val="0"/>
        </c:title>
        <c:numFmt formatCode="#,##0;\-#,##0;&quot;-&quot;" sourceLinked="0"/>
        <c:majorTickMark val="out"/>
        <c:minorTickMark val="none"/>
        <c:tickLblPos val="nextTo"/>
        <c:spPr>
          <a:ln>
            <a:solidFill>
              <a:schemeClr val="bg1">
                <a:lumMod val="65000"/>
              </a:schemeClr>
            </a:solidFill>
          </a:ln>
        </c:spPr>
        <c:txPr>
          <a:bodyPr/>
          <a:lstStyle/>
          <a:p>
            <a:pPr>
              <a:defRPr sz="800"/>
            </a:pPr>
            <a:endParaRPr lang="en-US"/>
          </a:p>
        </c:txPr>
        <c:crossAx val="68840832"/>
        <c:crosses val="autoZero"/>
        <c:crossBetween val="between"/>
        <c:majorUnit val="50"/>
      </c:valAx>
    </c:plotArea>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N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en-NZ" sz="1000"/>
              <a:t>Figure </a:t>
            </a:r>
            <a:r>
              <a:rPr lang="en-NZ" sz="1000" baseline="0"/>
              <a:t>16: Default price-quality paths</a:t>
            </a:r>
          </a:p>
          <a:p>
            <a:pPr>
              <a:defRPr sz="1000"/>
            </a:pPr>
            <a:r>
              <a:rPr lang="en-NZ" sz="1000" baseline="0"/>
              <a:t>Retention factors for operating expenditure</a:t>
            </a:r>
            <a:endParaRPr lang="en-NZ" sz="1000"/>
          </a:p>
        </c:rich>
      </c:tx>
      <c:layout>
        <c:manualLayout>
          <c:xMode val="edge"/>
          <c:yMode val="edge"/>
          <c:x val="0.25744156086528502"/>
          <c:y val="2.9552386064304752E-2"/>
        </c:manualLayout>
      </c:layout>
      <c:overlay val="0"/>
    </c:title>
    <c:autoTitleDeleted val="0"/>
    <c:plotArea>
      <c:layout>
        <c:manualLayout>
          <c:layoutTarget val="inner"/>
          <c:xMode val="edge"/>
          <c:yMode val="edge"/>
          <c:x val="0.20827324540965028"/>
          <c:y val="0.25083111237973499"/>
          <c:w val="0.76928017069691301"/>
          <c:h val="0.58503524568038745"/>
        </c:manualLayout>
      </c:layout>
      <c:barChart>
        <c:barDir val="col"/>
        <c:grouping val="clustered"/>
        <c:varyColors val="0"/>
        <c:ser>
          <c:idx val="0"/>
          <c:order val="0"/>
          <c:tx>
            <c:v>Temporary saving or loss</c:v>
          </c:tx>
          <c:spPr>
            <a:solidFill>
              <a:schemeClr val="accent1">
                <a:lumMod val="50000"/>
              </a:schemeClr>
            </a:solidFill>
          </c:spPr>
          <c:invertIfNegative val="0"/>
          <c:cat>
            <c:numLit>
              <c:formatCode>General</c:formatCode>
              <c:ptCount val="5"/>
              <c:pt idx="0">
                <c:v>1</c:v>
              </c:pt>
              <c:pt idx="1">
                <c:v>2</c:v>
              </c:pt>
              <c:pt idx="2">
                <c:v>3</c:v>
              </c:pt>
              <c:pt idx="3">
                <c:v>4</c:v>
              </c:pt>
              <c:pt idx="4">
                <c:v>5</c:v>
              </c:pt>
            </c:numLit>
          </c:cat>
          <c:val>
            <c:numRef>
              <c:f>'2. Simplified DPP opex'!$C$76:$C$80</c:f>
              <c:numCache>
                <c:formatCode>#,##0_);\(#,##0\)</c:formatCode>
                <c:ptCount val="5"/>
                <c:pt idx="0">
                  <c:v>100</c:v>
                </c:pt>
                <c:pt idx="1">
                  <c:v>100</c:v>
                </c:pt>
                <c:pt idx="2">
                  <c:v>100</c:v>
                </c:pt>
                <c:pt idx="3">
                  <c:v>-259.74764326240455</c:v>
                </c:pt>
                <c:pt idx="4">
                  <c:v>100</c:v>
                </c:pt>
              </c:numCache>
            </c:numRef>
          </c:val>
        </c:ser>
        <c:ser>
          <c:idx val="1"/>
          <c:order val="1"/>
          <c:tx>
            <c:v>Permanent saving or loss</c:v>
          </c:tx>
          <c:spPr>
            <a:solidFill>
              <a:schemeClr val="accent1">
                <a:lumMod val="40000"/>
                <a:lumOff val="60000"/>
              </a:schemeClr>
            </a:solidFill>
          </c:spPr>
          <c:invertIfNegative val="0"/>
          <c:val>
            <c:numRef>
              <c:f>'2. Simplified DPP opex'!$B$76:$B$80</c:f>
              <c:numCache>
                <c:formatCode>#,##0_);\(#,##0\)</c:formatCode>
                <c:ptCount val="5"/>
                <c:pt idx="0">
                  <c:v>34.316791765260568</c:v>
                </c:pt>
                <c:pt idx="1">
                  <c:v>28.556374403073921</c:v>
                </c:pt>
                <c:pt idx="2">
                  <c:v>22.290768438223498</c:v>
                </c:pt>
                <c:pt idx="3">
                  <c:v>15.475668830255696</c:v>
                </c:pt>
                <c:pt idx="4">
                  <c:v>39.612753300781989</c:v>
                </c:pt>
              </c:numCache>
            </c:numRef>
          </c:val>
        </c:ser>
        <c:dLbls>
          <c:showLegendKey val="0"/>
          <c:showVal val="0"/>
          <c:showCatName val="0"/>
          <c:showSerName val="0"/>
          <c:showPercent val="0"/>
          <c:showBubbleSize val="0"/>
        </c:dLbls>
        <c:gapWidth val="150"/>
        <c:axId val="61922304"/>
        <c:axId val="61924096"/>
      </c:barChart>
      <c:catAx>
        <c:axId val="61922304"/>
        <c:scaling>
          <c:orientation val="minMax"/>
        </c:scaling>
        <c:delete val="0"/>
        <c:axPos val="b"/>
        <c:numFmt formatCode="&quot;Y&quot;0" sourceLinked="0"/>
        <c:majorTickMark val="out"/>
        <c:minorTickMark val="none"/>
        <c:tickLblPos val="nextTo"/>
        <c:spPr>
          <a:ln>
            <a:noFill/>
          </a:ln>
        </c:spPr>
        <c:txPr>
          <a:bodyPr/>
          <a:lstStyle/>
          <a:p>
            <a:pPr>
              <a:defRPr sz="800"/>
            </a:pPr>
            <a:endParaRPr lang="en-US"/>
          </a:p>
        </c:txPr>
        <c:crossAx val="61924096"/>
        <c:crosses val="autoZero"/>
        <c:auto val="1"/>
        <c:lblAlgn val="ctr"/>
        <c:lblOffset val="100"/>
        <c:noMultiLvlLbl val="0"/>
      </c:catAx>
      <c:valAx>
        <c:axId val="61924096"/>
        <c:scaling>
          <c:orientation val="minMax"/>
        </c:scaling>
        <c:delete val="0"/>
        <c:axPos val="l"/>
        <c:title>
          <c:tx>
            <c:rich>
              <a:bodyPr rot="-5400000" vert="horz"/>
              <a:lstStyle/>
              <a:p>
                <a:pPr>
                  <a:defRPr sz="800"/>
                </a:pPr>
                <a:r>
                  <a:rPr lang="en-US" sz="800" b="0"/>
                  <a:t>Retention factor (%)</a:t>
                </a:r>
              </a:p>
            </c:rich>
          </c:tx>
          <c:layout>
            <c:manualLayout>
              <c:xMode val="edge"/>
              <c:yMode val="edge"/>
              <c:x val="6.8075322836950919E-2"/>
              <c:y val="0.34251099100552573"/>
            </c:manualLayout>
          </c:layout>
          <c:overlay val="0"/>
        </c:title>
        <c:numFmt formatCode="#,##0_ ;\-#,##0\ " sourceLinked="0"/>
        <c:majorTickMark val="out"/>
        <c:minorTickMark val="none"/>
        <c:tickLblPos val="nextTo"/>
        <c:spPr>
          <a:ln>
            <a:solidFill>
              <a:schemeClr val="bg1">
                <a:lumMod val="65000"/>
              </a:schemeClr>
            </a:solidFill>
          </a:ln>
        </c:spPr>
        <c:txPr>
          <a:bodyPr/>
          <a:lstStyle/>
          <a:p>
            <a:pPr>
              <a:defRPr sz="800"/>
            </a:pPr>
            <a:endParaRPr lang="en-US"/>
          </a:p>
        </c:txPr>
        <c:crossAx val="61922304"/>
        <c:crosses val="autoZero"/>
        <c:crossBetween val="between"/>
        <c:majorUnit val="100"/>
        <c:minorUnit val="50"/>
      </c:valAx>
    </c:plotArea>
    <c:legend>
      <c:legendPos val="b"/>
      <c:layout>
        <c:manualLayout>
          <c:xMode val="edge"/>
          <c:yMode val="edge"/>
          <c:x val="0.13329867404320991"/>
          <c:y val="0.88138207434480575"/>
          <c:w val="0.86117420040917081"/>
          <c:h val="8.9065539590889489E-2"/>
        </c:manualLayout>
      </c:layout>
      <c:overlay val="0"/>
      <c:txPr>
        <a:bodyPr/>
        <a:lstStyle/>
        <a:p>
          <a:pPr>
            <a:defRPr sz="800"/>
          </a:pPr>
          <a:endParaRPr lang="en-US"/>
        </a:p>
      </c:txPr>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NZ"/>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370394453353013"/>
          <c:y val="0.20165936073610014"/>
          <c:w val="0.79793186411727601"/>
          <c:h val="0.56131575086274299"/>
        </c:manualLayout>
      </c:layout>
      <c:barChart>
        <c:barDir val="col"/>
        <c:grouping val="clustered"/>
        <c:varyColors val="0"/>
        <c:ser>
          <c:idx val="0"/>
          <c:order val="0"/>
          <c:tx>
            <c:strRef>
              <c:f>'2. Simplified DPP opex'!$H$75</c:f>
              <c:strCache>
                <c:ptCount val="1"/>
                <c:pt idx="0">
                  <c:v>Net NPV</c:v>
                </c:pt>
              </c:strCache>
            </c:strRef>
          </c:tx>
          <c:spPr>
            <a:solidFill>
              <a:schemeClr val="accent1">
                <a:lumMod val="40000"/>
                <a:lumOff val="60000"/>
              </a:schemeClr>
            </a:solidFill>
          </c:spPr>
          <c:invertIfNegative val="0"/>
          <c:cat>
            <c:numRef>
              <c:f>'2. Simplified DPP opex'!$E$76:$E$80</c:f>
              <c:numCache>
                <c:formatCode>General</c:formatCode>
                <c:ptCount val="5"/>
                <c:pt idx="0">
                  <c:v>1</c:v>
                </c:pt>
                <c:pt idx="1">
                  <c:v>2</c:v>
                </c:pt>
                <c:pt idx="2">
                  <c:v>3</c:v>
                </c:pt>
                <c:pt idx="3">
                  <c:v>4</c:v>
                </c:pt>
                <c:pt idx="4">
                  <c:v>5</c:v>
                </c:pt>
              </c:numCache>
            </c:numRef>
          </c:cat>
          <c:val>
            <c:numRef>
              <c:f>'2. Simplified DPP opex'!$H$76:$H$80</c:f>
              <c:numCache>
                <c:formatCode>#,##0;[Red]\-#,##0;"-"</c:formatCode>
                <c:ptCount val="5"/>
                <c:pt idx="0">
                  <c:v>35.122860668355571</c:v>
                </c:pt>
                <c:pt idx="1">
                  <c:v>20.834135548970366</c:v>
                </c:pt>
                <c:pt idx="2">
                  <c:v>5.2922892366150549</c:v>
                </c:pt>
                <c:pt idx="3">
                  <c:v>168.26124463386844</c:v>
                </c:pt>
                <c:pt idx="4">
                  <c:v>48.259502315303465</c:v>
                </c:pt>
              </c:numCache>
            </c:numRef>
          </c:val>
        </c:ser>
        <c:dLbls>
          <c:showLegendKey val="0"/>
          <c:showVal val="0"/>
          <c:showCatName val="0"/>
          <c:showSerName val="0"/>
          <c:showPercent val="0"/>
          <c:showBubbleSize val="0"/>
        </c:dLbls>
        <c:gapWidth val="150"/>
        <c:axId val="46674688"/>
        <c:axId val="46676224"/>
      </c:barChart>
      <c:catAx>
        <c:axId val="46674688"/>
        <c:scaling>
          <c:orientation val="minMax"/>
        </c:scaling>
        <c:delete val="0"/>
        <c:axPos val="b"/>
        <c:numFmt formatCode="&quot;Y&quot;0" sourceLinked="0"/>
        <c:majorTickMark val="out"/>
        <c:minorTickMark val="none"/>
        <c:tickLblPos val="nextTo"/>
        <c:spPr>
          <a:ln>
            <a:noFill/>
          </a:ln>
        </c:spPr>
        <c:txPr>
          <a:bodyPr/>
          <a:lstStyle/>
          <a:p>
            <a:pPr>
              <a:defRPr sz="800"/>
            </a:pPr>
            <a:endParaRPr lang="en-US"/>
          </a:p>
        </c:txPr>
        <c:crossAx val="46676224"/>
        <c:crosses val="autoZero"/>
        <c:auto val="1"/>
        <c:lblAlgn val="ctr"/>
        <c:lblOffset val="100"/>
        <c:noMultiLvlLbl val="0"/>
      </c:catAx>
      <c:valAx>
        <c:axId val="46676224"/>
        <c:scaling>
          <c:orientation val="minMax"/>
        </c:scaling>
        <c:delete val="0"/>
        <c:axPos val="l"/>
        <c:title>
          <c:tx>
            <c:rich>
              <a:bodyPr rot="-5400000" vert="horz"/>
              <a:lstStyle/>
              <a:p>
                <a:pPr>
                  <a:defRPr b="0"/>
                </a:pPr>
                <a:r>
                  <a:rPr lang="en-US" sz="800" b="0"/>
                  <a:t>NPV of supplier's  investment ($)</a:t>
                </a:r>
              </a:p>
            </c:rich>
          </c:tx>
          <c:layout>
            <c:manualLayout>
              <c:xMode val="edge"/>
              <c:yMode val="edge"/>
              <c:x val="3.4258701980526371E-2"/>
              <c:y val="0.196252369151487"/>
            </c:manualLayout>
          </c:layout>
          <c:overlay val="0"/>
        </c:title>
        <c:numFmt formatCode="#,##0_ ;\-#,##0\ " sourceLinked="0"/>
        <c:majorTickMark val="out"/>
        <c:minorTickMark val="none"/>
        <c:tickLblPos val="nextTo"/>
        <c:spPr>
          <a:ln>
            <a:solidFill>
              <a:schemeClr val="bg1">
                <a:lumMod val="65000"/>
              </a:schemeClr>
            </a:solidFill>
          </a:ln>
        </c:spPr>
        <c:txPr>
          <a:bodyPr/>
          <a:lstStyle/>
          <a:p>
            <a:pPr>
              <a:defRPr sz="800"/>
            </a:pPr>
            <a:endParaRPr lang="en-US"/>
          </a:p>
        </c:txPr>
        <c:crossAx val="46674688"/>
        <c:crosses val="autoZero"/>
        <c:crossBetween val="between"/>
        <c:majorUnit val="50"/>
      </c:valAx>
    </c:plotArea>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5" Type="http://schemas.openxmlformats.org/officeDocument/2006/relationships/chart" Target="../charts/chart17.xml"/><Relationship Id="rId4"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0.x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3" Type="http://schemas.openxmlformats.org/officeDocument/2006/relationships/image" Target="../media/image3.emf"/><Relationship Id="rId21" Type="http://schemas.openxmlformats.org/officeDocument/2006/relationships/image" Target="../media/image21.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s>
</file>

<file path=xl/drawings/_rels/drawing7.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0</xdr:col>
      <xdr:colOff>190501</xdr:colOff>
      <xdr:row>3</xdr:row>
      <xdr:rowOff>100852</xdr:rowOff>
    </xdr:from>
    <xdr:to>
      <xdr:col>6</xdr:col>
      <xdr:colOff>280147</xdr:colOff>
      <xdr:row>19</xdr:row>
      <xdr:rowOff>88524</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400050</xdr:colOff>
      <xdr:row>3</xdr:row>
      <xdr:rowOff>43703</xdr:rowOff>
    </xdr:from>
    <xdr:to>
      <xdr:col>12</xdr:col>
      <xdr:colOff>581025</xdr:colOff>
      <xdr:row>20</xdr:row>
      <xdr:rowOff>9527</xdr:rowOff>
    </xdr:to>
    <xdr:grpSp>
      <xdr:nvGrpSpPr>
        <xdr:cNvPr id="7" name="Group 6"/>
        <xdr:cNvGrpSpPr/>
      </xdr:nvGrpSpPr>
      <xdr:grpSpPr>
        <a:xfrm>
          <a:off x="4286250" y="662828"/>
          <a:ext cx="4067175" cy="2718549"/>
          <a:chOff x="4835936" y="968868"/>
          <a:chExt cx="3642814" cy="2419667"/>
        </a:xfrm>
      </xdr:grpSpPr>
      <xdr:graphicFrame macro="">
        <xdr:nvGraphicFramePr>
          <xdr:cNvPr id="6" name="Chart 5"/>
          <xdr:cNvGraphicFramePr>
            <a:graphicFrameLocks/>
          </xdr:cNvGraphicFramePr>
        </xdr:nvGraphicFramePr>
        <xdr:xfrm>
          <a:off x="4835936" y="1175827"/>
          <a:ext cx="3642814" cy="2212708"/>
        </xdr:xfrm>
        <a:graphic>
          <a:graphicData uri="http://schemas.openxmlformats.org/drawingml/2006/chart">
            <c:chart xmlns:c="http://schemas.openxmlformats.org/drawingml/2006/chart" xmlns:r="http://schemas.openxmlformats.org/officeDocument/2006/relationships" r:id="rId2"/>
          </a:graphicData>
        </a:graphic>
      </xdr:graphicFrame>
      <xdr:cxnSp macro="">
        <xdr:nvCxnSpPr>
          <xdr:cNvPr id="8" name="Straight Connector 7"/>
          <xdr:cNvCxnSpPr/>
        </xdr:nvCxnSpPr>
        <xdr:spPr>
          <a:xfrm flipH="1">
            <a:off x="6744776" y="1312642"/>
            <a:ext cx="1" cy="1674834"/>
          </a:xfrm>
          <a:prstGeom prst="line">
            <a:avLst/>
          </a:prstGeom>
          <a:ln>
            <a:prstDash val="sysDash"/>
          </a:ln>
        </xdr:spPr>
        <xdr:style>
          <a:lnRef idx="1">
            <a:schemeClr val="accent1"/>
          </a:lnRef>
          <a:fillRef idx="0">
            <a:schemeClr val="accent1"/>
          </a:fillRef>
          <a:effectRef idx="0">
            <a:schemeClr val="accent1"/>
          </a:effectRef>
          <a:fontRef idx="minor">
            <a:schemeClr val="tx1"/>
          </a:fontRef>
        </xdr:style>
      </xdr:cxnSp>
      <xdr:grpSp>
        <xdr:nvGrpSpPr>
          <xdr:cNvPr id="11" name="Group 10"/>
          <xdr:cNvGrpSpPr/>
        </xdr:nvGrpSpPr>
        <xdr:grpSpPr>
          <a:xfrm>
            <a:off x="6751185" y="2750017"/>
            <a:ext cx="1599597" cy="179294"/>
            <a:chOff x="-149270" y="-118689"/>
            <a:chExt cx="1497166" cy="179294"/>
          </a:xfrm>
        </xdr:grpSpPr>
        <xdr:cxnSp macro="">
          <xdr:nvCxnSpPr>
            <xdr:cNvPr id="14" name="Straight Arrow Connector 13"/>
            <xdr:cNvCxnSpPr/>
          </xdr:nvCxnSpPr>
          <xdr:spPr>
            <a:xfrm>
              <a:off x="-149270" y="36592"/>
              <a:ext cx="1497166" cy="0"/>
            </a:xfrm>
            <a:prstGeom prst="straightConnector1">
              <a:avLst/>
            </a:prstGeom>
            <a:ln>
              <a:solidFill>
                <a:schemeClr val="accent1"/>
              </a:solidFill>
              <a:headEnd type="triangle"/>
              <a:tailEnd type="triangle"/>
            </a:ln>
          </xdr:spPr>
          <xdr:style>
            <a:lnRef idx="1">
              <a:schemeClr val="accent1"/>
            </a:lnRef>
            <a:fillRef idx="0">
              <a:schemeClr val="accent1"/>
            </a:fillRef>
            <a:effectRef idx="0">
              <a:schemeClr val="accent1"/>
            </a:effectRef>
            <a:fontRef idx="minor">
              <a:schemeClr val="tx1"/>
            </a:fontRef>
          </xdr:style>
        </xdr:cxnSp>
        <xdr:sp macro="" textlink="$Y$10">
          <xdr:nvSpPr>
            <xdr:cNvPr id="16" name="TextBox 31"/>
            <xdr:cNvSpPr txBox="1"/>
          </xdr:nvSpPr>
          <xdr:spPr>
            <a:xfrm>
              <a:off x="-44808" y="-118689"/>
              <a:ext cx="1279135" cy="1792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fld id="{D82A1E79-F328-4E49-B7ED-41B0B8DB8CAA}" type="TxLink">
                <a:rPr lang="en-NZ" sz="600" i="1">
                  <a:solidFill>
                    <a:schemeClr val="accent1"/>
                  </a:solidFill>
                </a:rPr>
                <a:pPr algn="ctr"/>
                <a:t>2nd and subsequent regulatory periods</a:t>
              </a:fld>
              <a:endParaRPr lang="en-NZ" sz="600" i="1">
                <a:solidFill>
                  <a:schemeClr val="accent1"/>
                </a:solidFill>
              </a:endParaRPr>
            </a:p>
          </xdr:txBody>
        </xdr:sp>
      </xdr:grpSp>
      <xdr:grpSp>
        <xdr:nvGrpSpPr>
          <xdr:cNvPr id="17" name="Group 16"/>
          <xdr:cNvGrpSpPr/>
        </xdr:nvGrpSpPr>
        <xdr:grpSpPr>
          <a:xfrm>
            <a:off x="5172919" y="2749457"/>
            <a:ext cx="1569737" cy="176213"/>
            <a:chOff x="-13893" y="-118689"/>
            <a:chExt cx="1469217" cy="176213"/>
          </a:xfrm>
        </xdr:grpSpPr>
        <xdr:cxnSp macro="">
          <xdr:nvCxnSpPr>
            <xdr:cNvPr id="18" name="Straight Arrow Connector 17"/>
            <xdr:cNvCxnSpPr/>
          </xdr:nvCxnSpPr>
          <xdr:spPr>
            <a:xfrm flipV="1">
              <a:off x="-13893" y="37152"/>
              <a:ext cx="1469217" cy="1"/>
            </a:xfrm>
            <a:prstGeom prst="straightConnector1">
              <a:avLst/>
            </a:prstGeom>
            <a:ln>
              <a:solidFill>
                <a:schemeClr val="accent1"/>
              </a:solidFill>
              <a:headEnd type="triangle"/>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9" name="TextBox 31"/>
            <xdr:cNvSpPr txBox="1"/>
          </xdr:nvSpPr>
          <xdr:spPr>
            <a:xfrm>
              <a:off x="219641" y="-118689"/>
              <a:ext cx="1138238" cy="1762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en-NZ" sz="600" i="1">
                  <a:solidFill>
                    <a:schemeClr val="accent1"/>
                  </a:solidFill>
                </a:rPr>
                <a:t>1st regulatory</a:t>
              </a:r>
              <a:r>
                <a:rPr lang="en-NZ" sz="600" i="1" baseline="0">
                  <a:solidFill>
                    <a:schemeClr val="accent1"/>
                  </a:solidFill>
                </a:rPr>
                <a:t> period</a:t>
              </a:r>
              <a:endParaRPr lang="en-NZ" sz="600" i="1">
                <a:solidFill>
                  <a:schemeClr val="accent1"/>
                </a:solidFill>
              </a:endParaRPr>
            </a:p>
          </xdr:txBody>
        </xdr:sp>
      </xdr:grpSp>
      <xdr:sp macro="" textlink="$Y$6">
        <xdr:nvSpPr>
          <xdr:cNvPr id="2" name="TextBox 1"/>
          <xdr:cNvSpPr txBox="1"/>
        </xdr:nvSpPr>
        <xdr:spPr>
          <a:xfrm>
            <a:off x="5496231" y="968868"/>
            <a:ext cx="2801471" cy="42582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98D9FE74-3E3C-4FF9-9A35-8294403350A3}" type="TxLink">
              <a:rPr lang="en-NZ" sz="1000" b="1"/>
              <a:pPr algn="ctr"/>
              <a:t>Figure 6: Operating expenditure 
Temporary saving in year 3</a:t>
            </a:fld>
            <a:endParaRPr lang="en-NZ" sz="1000" b="1"/>
          </a:p>
        </xdr:txBody>
      </xdr:sp>
    </xdr:grpSp>
    <xdr:clientData/>
  </xdr:twoCellAnchor>
  <xdr:twoCellAnchor>
    <xdr:from>
      <xdr:col>13</xdr:col>
      <xdr:colOff>108137</xdr:colOff>
      <xdr:row>3</xdr:row>
      <xdr:rowOff>52388</xdr:rowOff>
    </xdr:from>
    <xdr:to>
      <xdr:col>19</xdr:col>
      <xdr:colOff>200025</xdr:colOff>
      <xdr:row>18</xdr:row>
      <xdr:rowOff>134750</xdr:rowOff>
    </xdr:to>
    <xdr:grpSp>
      <xdr:nvGrpSpPr>
        <xdr:cNvPr id="10" name="Group 9"/>
        <xdr:cNvGrpSpPr/>
      </xdr:nvGrpSpPr>
      <xdr:grpSpPr>
        <a:xfrm>
          <a:off x="8528237" y="671513"/>
          <a:ext cx="3978088" cy="2511237"/>
          <a:chOff x="8823512" y="1052513"/>
          <a:chExt cx="3978088" cy="2511237"/>
        </a:xfrm>
      </xdr:grpSpPr>
      <xdr:graphicFrame macro="">
        <xdr:nvGraphicFramePr>
          <xdr:cNvPr id="12" name="Chart 11"/>
          <xdr:cNvGraphicFramePr>
            <a:graphicFrameLocks/>
          </xdr:cNvGraphicFramePr>
        </xdr:nvGraphicFramePr>
        <xdr:xfrm>
          <a:off x="8823512" y="1052513"/>
          <a:ext cx="3978088" cy="2511237"/>
        </xdr:xfrm>
        <a:graphic>
          <a:graphicData uri="http://schemas.openxmlformats.org/drawingml/2006/chart">
            <c:chart xmlns:c="http://schemas.openxmlformats.org/drawingml/2006/chart" xmlns:r="http://schemas.openxmlformats.org/officeDocument/2006/relationships" r:id="rId3"/>
          </a:graphicData>
        </a:graphic>
      </xdr:graphicFrame>
      <xdr:cxnSp macro="">
        <xdr:nvCxnSpPr>
          <xdr:cNvPr id="13" name="Straight Connector 12"/>
          <xdr:cNvCxnSpPr/>
        </xdr:nvCxnSpPr>
        <xdr:spPr>
          <a:xfrm>
            <a:off x="10963835" y="1635498"/>
            <a:ext cx="0" cy="1468531"/>
          </a:xfrm>
          <a:prstGeom prst="line">
            <a:avLst/>
          </a:prstGeom>
          <a:ln>
            <a:prstDash val="sysDash"/>
          </a:ln>
        </xdr:spPr>
        <xdr:style>
          <a:lnRef idx="1">
            <a:schemeClr val="accent1"/>
          </a:lnRef>
          <a:fillRef idx="0">
            <a:schemeClr val="accent1"/>
          </a:fillRef>
          <a:effectRef idx="0">
            <a:schemeClr val="accent1"/>
          </a:effectRef>
          <a:fontRef idx="minor">
            <a:schemeClr val="tx1"/>
          </a:fontRef>
        </xdr:style>
      </xdr:cxnSp>
      <xdr:sp macro="" textlink="$Y$7">
        <xdr:nvSpPr>
          <xdr:cNvPr id="15" name="TextBox 14"/>
          <xdr:cNvSpPr txBox="1"/>
        </xdr:nvSpPr>
        <xdr:spPr>
          <a:xfrm>
            <a:off x="9577667" y="1160928"/>
            <a:ext cx="2790265" cy="4409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709DE91A-8413-42AC-8EB4-EE1F5FD1DCC0}" type="TxLink">
              <a:rPr lang="en-NZ" sz="1000" b="1"/>
              <a:pPr algn="ctr"/>
              <a:t>Figure 7: Operating expenditure 
Benefit sharing for a temporary saving in year 3</a:t>
            </a:fld>
            <a:endParaRPr lang="en-NZ" sz="1000" b="1"/>
          </a:p>
        </xdr:txBody>
      </xdr:sp>
    </xdr:grpSp>
    <xdr:clientData/>
  </xdr:twoCellAnchor>
  <xdr:twoCellAnchor>
    <xdr:from>
      <xdr:col>0</xdr:col>
      <xdr:colOff>63313</xdr:colOff>
      <xdr:row>20</xdr:row>
      <xdr:rowOff>67236</xdr:rowOff>
    </xdr:from>
    <xdr:to>
      <xdr:col>6</xdr:col>
      <xdr:colOff>152959</xdr:colOff>
      <xdr:row>36</xdr:row>
      <xdr:rowOff>54908</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605119</xdr:colOff>
      <xdr:row>0</xdr:row>
      <xdr:rowOff>190500</xdr:rowOff>
    </xdr:from>
    <xdr:to>
      <xdr:col>14</xdr:col>
      <xdr:colOff>327212</xdr:colOff>
      <xdr:row>3</xdr:row>
      <xdr:rowOff>114300</xdr:rowOff>
    </xdr:to>
    <xdr:sp macro="" textlink="">
      <xdr:nvSpPr>
        <xdr:cNvPr id="3" name="Rounded Rectangular Callout 2"/>
        <xdr:cNvSpPr/>
      </xdr:nvSpPr>
      <xdr:spPr>
        <a:xfrm>
          <a:off x="7729819" y="190500"/>
          <a:ext cx="1665193" cy="542925"/>
        </a:xfrm>
        <a:prstGeom prst="wedgeRoundRectCallout">
          <a:avLst>
            <a:gd name="adj1" fmla="val -57075"/>
            <a:gd name="adj2" fmla="val 81071"/>
            <a:gd name="adj3" fmla="val 16667"/>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800">
              <a:solidFill>
                <a:sysClr val="windowText" lastClr="000000"/>
              </a:solidFill>
            </a:rPr>
            <a:t>This chart produces figures 1, 3 and 6 depending on </a:t>
          </a:r>
          <a:r>
            <a:rPr lang="en-NZ" sz="800" baseline="0">
              <a:solidFill>
                <a:sysClr val="windowText" lastClr="000000"/>
              </a:solidFill>
            </a:rPr>
            <a:t> the selected inputs.</a:t>
          </a:r>
          <a:endParaRPr lang="en-NZ" sz="800">
            <a:solidFill>
              <a:sysClr val="windowText" lastClr="000000"/>
            </a:solidFill>
          </a:endParaRPr>
        </a:p>
      </xdr:txBody>
    </xdr:sp>
    <xdr:clientData/>
  </xdr:twoCellAnchor>
  <xdr:twoCellAnchor>
    <xdr:from>
      <xdr:col>18</xdr:col>
      <xdr:colOff>70038</xdr:colOff>
      <xdr:row>0</xdr:row>
      <xdr:rowOff>257175</xdr:rowOff>
    </xdr:from>
    <xdr:to>
      <xdr:col>20</xdr:col>
      <xdr:colOff>437590</xdr:colOff>
      <xdr:row>4</xdr:row>
      <xdr:rowOff>19050</xdr:rowOff>
    </xdr:to>
    <xdr:sp macro="" textlink="">
      <xdr:nvSpPr>
        <xdr:cNvPr id="23" name="Rounded Rectangular Callout 22"/>
        <xdr:cNvSpPr/>
      </xdr:nvSpPr>
      <xdr:spPr>
        <a:xfrm>
          <a:off x="11728638" y="257175"/>
          <a:ext cx="1662952" cy="542925"/>
        </a:xfrm>
        <a:prstGeom prst="wedgeRoundRectCallout">
          <a:avLst>
            <a:gd name="adj1" fmla="val -57075"/>
            <a:gd name="adj2" fmla="val 81071"/>
            <a:gd name="adj3" fmla="val 16667"/>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800">
              <a:solidFill>
                <a:sysClr val="windowText" lastClr="000000"/>
              </a:solidFill>
            </a:rPr>
            <a:t>This chart produces figures 4 and 7 depending on </a:t>
          </a:r>
          <a:r>
            <a:rPr lang="en-NZ" sz="800" baseline="0">
              <a:solidFill>
                <a:sysClr val="windowText" lastClr="000000"/>
              </a:solidFill>
            </a:rPr>
            <a:t> the selected inputs.</a:t>
          </a:r>
          <a:endParaRPr lang="en-NZ" sz="800">
            <a:solidFill>
              <a:sysClr val="windowText" lastClr="000000"/>
            </a:solidFill>
          </a:endParaRPr>
        </a:p>
      </xdr:txBody>
    </xdr:sp>
    <xdr:clientData/>
  </xdr:twoCellAnchor>
  <xdr:twoCellAnchor>
    <xdr:from>
      <xdr:col>6</xdr:col>
      <xdr:colOff>490818</xdr:colOff>
      <xdr:row>20</xdr:row>
      <xdr:rowOff>118223</xdr:rowOff>
    </xdr:from>
    <xdr:to>
      <xdr:col>12</xdr:col>
      <xdr:colOff>580464</xdr:colOff>
      <xdr:row>36</xdr:row>
      <xdr:rowOff>95810</xdr:rowOff>
    </xdr:to>
    <xdr:graphicFrame macro="">
      <xdr:nvGraphicFramePr>
        <xdr:cNvPr id="25" name="Chart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47064</xdr:colOff>
      <xdr:row>36</xdr:row>
      <xdr:rowOff>117663</xdr:rowOff>
    </xdr:from>
    <xdr:to>
      <xdr:col>6</xdr:col>
      <xdr:colOff>593912</xdr:colOff>
      <xdr:row>53</xdr:row>
      <xdr:rowOff>95251</xdr:rowOff>
    </xdr:to>
    <xdr:grpSp>
      <xdr:nvGrpSpPr>
        <xdr:cNvPr id="22" name="Group 21"/>
        <xdr:cNvGrpSpPr/>
      </xdr:nvGrpSpPr>
      <xdr:grpSpPr>
        <a:xfrm>
          <a:off x="47064" y="6080313"/>
          <a:ext cx="4433048" cy="2730313"/>
          <a:chOff x="26078889" y="327213"/>
          <a:chExt cx="4433048" cy="2730313"/>
        </a:xfrm>
      </xdr:grpSpPr>
      <xdr:grpSp>
        <xdr:nvGrpSpPr>
          <xdr:cNvPr id="9" name="Group 8"/>
          <xdr:cNvGrpSpPr/>
        </xdr:nvGrpSpPr>
        <xdr:grpSpPr>
          <a:xfrm>
            <a:off x="26078889" y="327213"/>
            <a:ext cx="4433048" cy="2730313"/>
            <a:chOff x="26221764" y="965388"/>
            <a:chExt cx="4433048" cy="2730313"/>
          </a:xfrm>
        </xdr:grpSpPr>
        <xdr:grpSp>
          <xdr:nvGrpSpPr>
            <xdr:cNvPr id="31" name="Group 30"/>
            <xdr:cNvGrpSpPr/>
          </xdr:nvGrpSpPr>
          <xdr:grpSpPr>
            <a:xfrm>
              <a:off x="26221764" y="965388"/>
              <a:ext cx="4433048" cy="2730313"/>
              <a:chOff x="26221764" y="965388"/>
              <a:chExt cx="4433048" cy="2730313"/>
            </a:xfrm>
          </xdr:grpSpPr>
          <xdr:graphicFrame macro="">
            <xdr:nvGraphicFramePr>
              <xdr:cNvPr id="29" name="Chart 28"/>
              <xdr:cNvGraphicFramePr>
                <a:graphicFrameLocks/>
              </xdr:cNvGraphicFramePr>
            </xdr:nvGraphicFramePr>
            <xdr:xfrm>
              <a:off x="26221764" y="965388"/>
              <a:ext cx="4433048" cy="2730313"/>
            </xdr:xfrm>
            <a:graphic>
              <a:graphicData uri="http://schemas.openxmlformats.org/drawingml/2006/chart">
                <c:chart xmlns:c="http://schemas.openxmlformats.org/drawingml/2006/chart" xmlns:r="http://schemas.openxmlformats.org/officeDocument/2006/relationships" r:id="rId6"/>
              </a:graphicData>
            </a:graphic>
          </xdr:graphicFrame>
          <xdr:sp macro="" textlink="$Y$9">
            <xdr:nvSpPr>
              <xdr:cNvPr id="30" name="TextBox 29"/>
              <xdr:cNvSpPr txBox="1"/>
            </xdr:nvSpPr>
            <xdr:spPr>
              <a:xfrm>
                <a:off x="27127760" y="992281"/>
                <a:ext cx="2870947" cy="59783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C00294F6-1203-4BDF-9912-DF73117590DC}" type="TxLink">
                  <a:rPr lang="en-NZ" sz="1000" b="1"/>
                  <a:pPr algn="ctr"/>
                  <a:t>Figure 10: Operating expenditure 
Spending in year 5 to make permanent savings</a:t>
                </a:fld>
                <a:endParaRPr lang="en-NZ" sz="1000" b="1"/>
              </a:p>
            </xdr:txBody>
          </xdr:sp>
        </xdr:grpSp>
        <xdr:sp macro="" textlink="">
          <xdr:nvSpPr>
            <xdr:cNvPr id="5" name="TextBox 4"/>
            <xdr:cNvSpPr txBox="1"/>
          </xdr:nvSpPr>
          <xdr:spPr>
            <a:xfrm>
              <a:off x="26737235" y="1622613"/>
              <a:ext cx="1707776" cy="3910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NZ" sz="800"/>
                <a:t>Benefit to supplier of permanent saving (higher profits)</a:t>
              </a:r>
            </a:p>
          </xdr:txBody>
        </xdr:sp>
        <xdr:sp macro="" textlink="">
          <xdr:nvSpPr>
            <xdr:cNvPr id="32" name="TextBox 31"/>
            <xdr:cNvSpPr txBox="1"/>
          </xdr:nvSpPr>
          <xdr:spPr>
            <a:xfrm>
              <a:off x="28634951" y="1592357"/>
              <a:ext cx="1573307" cy="4359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NZ" sz="800"/>
                <a:t>Benefit to consumers of permanent saving (lower prices)</a:t>
              </a:r>
            </a:p>
          </xdr:txBody>
        </xdr:sp>
      </xdr:grpSp>
      <xdr:sp macro="" textlink="">
        <xdr:nvSpPr>
          <xdr:cNvPr id="34" name="TextBox 33"/>
          <xdr:cNvSpPr txBox="1"/>
        </xdr:nvSpPr>
        <xdr:spPr>
          <a:xfrm>
            <a:off x="26672241" y="2068606"/>
            <a:ext cx="1463488" cy="5081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NZ" sz="800"/>
              <a:t>Cost to supplier to achieve permanent saving (lower profits)</a:t>
            </a:r>
          </a:p>
        </xdr:txBody>
      </xdr:sp>
    </xdr:grpSp>
    <xdr:clientData/>
  </xdr:twoCellAnchor>
  <xdr:twoCellAnchor>
    <xdr:from>
      <xdr:col>12</xdr:col>
      <xdr:colOff>569259</xdr:colOff>
      <xdr:row>19</xdr:row>
      <xdr:rowOff>117665</xdr:rowOff>
    </xdr:from>
    <xdr:to>
      <xdr:col>19</xdr:col>
      <xdr:colOff>322728</xdr:colOff>
      <xdr:row>36</xdr:row>
      <xdr:rowOff>95253</xdr:rowOff>
    </xdr:to>
    <xdr:grpSp>
      <xdr:nvGrpSpPr>
        <xdr:cNvPr id="20" name="Group 19"/>
        <xdr:cNvGrpSpPr/>
      </xdr:nvGrpSpPr>
      <xdr:grpSpPr>
        <a:xfrm>
          <a:off x="8341659" y="3327590"/>
          <a:ext cx="4287369" cy="2730313"/>
          <a:chOff x="21581409" y="374840"/>
          <a:chExt cx="4287369" cy="2730313"/>
        </a:xfrm>
      </xdr:grpSpPr>
      <xdr:grpSp>
        <xdr:nvGrpSpPr>
          <xdr:cNvPr id="26" name="Group 25"/>
          <xdr:cNvGrpSpPr/>
        </xdr:nvGrpSpPr>
        <xdr:grpSpPr>
          <a:xfrm>
            <a:off x="21581409" y="374840"/>
            <a:ext cx="4287369" cy="2730313"/>
            <a:chOff x="21676659" y="955865"/>
            <a:chExt cx="4287369" cy="2730313"/>
          </a:xfrm>
        </xdr:grpSpPr>
        <xdr:graphicFrame macro="">
          <xdr:nvGraphicFramePr>
            <xdr:cNvPr id="28" name="Chart 27"/>
            <xdr:cNvGraphicFramePr>
              <a:graphicFrameLocks/>
            </xdr:cNvGraphicFramePr>
          </xdr:nvGraphicFramePr>
          <xdr:xfrm>
            <a:off x="21676659" y="955865"/>
            <a:ext cx="4287369" cy="2730313"/>
          </xdr:xfrm>
          <a:graphic>
            <a:graphicData uri="http://schemas.openxmlformats.org/drawingml/2006/chart">
              <c:chart xmlns:c="http://schemas.openxmlformats.org/drawingml/2006/chart" xmlns:r="http://schemas.openxmlformats.org/officeDocument/2006/relationships" r:id="rId7"/>
            </a:graphicData>
          </a:graphic>
        </xdr:graphicFrame>
        <xdr:sp macro="" textlink="$Y$8">
          <xdr:nvSpPr>
            <xdr:cNvPr id="27" name="TextBox 26"/>
            <xdr:cNvSpPr txBox="1"/>
          </xdr:nvSpPr>
          <xdr:spPr>
            <a:xfrm>
              <a:off x="22703117" y="987798"/>
              <a:ext cx="2870947" cy="59783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4A873EAE-6B03-4C12-BB4E-7235DD9AE030}" type="TxLink">
                <a:rPr lang="en-NZ" sz="1000" b="1"/>
                <a:pPr algn="ctr"/>
                <a:t>Figure 9: Operating expenditure 
Spending in year 1 to make permanent savings</a:t>
              </a:fld>
              <a:endParaRPr lang="en-NZ" sz="1000" b="1"/>
            </a:p>
          </xdr:txBody>
        </xdr:sp>
      </xdr:grpSp>
      <xdr:sp macro="" textlink="">
        <xdr:nvSpPr>
          <xdr:cNvPr id="35" name="TextBox 34"/>
          <xdr:cNvSpPr txBox="1"/>
        </xdr:nvSpPr>
        <xdr:spPr>
          <a:xfrm>
            <a:off x="22463312" y="2250701"/>
            <a:ext cx="1418664" cy="5132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NZ" sz="800"/>
              <a:t>Cost to supplier to achieve permanent saving (lower profits)</a:t>
            </a:r>
          </a:p>
        </xdr:txBody>
      </xdr:sp>
    </xdr:grpSp>
    <xdr:clientData/>
  </xdr:twoCellAnchor>
</xdr:wsDr>
</file>

<file path=xl/drawings/drawing10.xml><?xml version="1.0" encoding="utf-8"?>
<c:userShapes xmlns:c="http://schemas.openxmlformats.org/drawingml/2006/chart">
  <cdr:relSizeAnchor xmlns:cdr="http://schemas.openxmlformats.org/drawingml/2006/chartDrawing">
    <cdr:from>
      <cdr:x>0.22795</cdr:x>
      <cdr:y>0.0158</cdr:y>
    </cdr:from>
    <cdr:to>
      <cdr:x>0.84873</cdr:x>
      <cdr:y>0.17737</cdr:y>
    </cdr:to>
    <cdr:sp macro="" textlink="">
      <cdr:nvSpPr>
        <cdr:cNvPr id="2" name="TextBox 1"/>
        <cdr:cNvSpPr txBox="1"/>
      </cdr:nvSpPr>
      <cdr:spPr>
        <a:xfrm xmlns:a="http://schemas.openxmlformats.org/drawingml/2006/main">
          <a:off x="909369" y="39295"/>
          <a:ext cx="2476473" cy="40193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NZ" sz="1000" b="1"/>
            <a:t>Figure 20: Customised price-quality path</a:t>
          </a:r>
        </a:p>
        <a:p xmlns:a="http://schemas.openxmlformats.org/drawingml/2006/main">
          <a:pPr algn="ctr"/>
          <a:r>
            <a:rPr lang="en-NZ" sz="1000" b="1"/>
            <a:t>Benefit of activity depends on timing</a:t>
          </a:r>
        </a:p>
      </cdr:txBody>
    </cdr:sp>
  </cdr:relSizeAnchor>
</c:userShapes>
</file>

<file path=xl/drawings/drawing11.xml><?xml version="1.0" encoding="utf-8"?>
<xdr:wsDr xmlns:xdr="http://schemas.openxmlformats.org/drawingml/2006/spreadsheetDrawing" xmlns:a="http://schemas.openxmlformats.org/drawingml/2006/main">
  <xdr:twoCellAnchor>
    <xdr:from>
      <xdr:col>0</xdr:col>
      <xdr:colOff>78443</xdr:colOff>
      <xdr:row>3</xdr:row>
      <xdr:rowOff>89647</xdr:rowOff>
    </xdr:from>
    <xdr:to>
      <xdr:col>6</xdr:col>
      <xdr:colOff>168089</xdr:colOff>
      <xdr:row>19</xdr:row>
      <xdr:rowOff>77319</xdr:rowOff>
    </xdr:to>
    <xdr:grpSp>
      <xdr:nvGrpSpPr>
        <xdr:cNvPr id="2" name="Group 1"/>
        <xdr:cNvGrpSpPr/>
      </xdr:nvGrpSpPr>
      <xdr:grpSpPr>
        <a:xfrm>
          <a:off x="84539" y="685308"/>
          <a:ext cx="4274366" cy="2510535"/>
          <a:chOff x="78443" y="1680322"/>
          <a:chExt cx="3975846" cy="2578472"/>
        </a:xfrm>
      </xdr:grpSpPr>
      <xdr:graphicFrame macro="">
        <xdr:nvGraphicFramePr>
          <xdr:cNvPr id="4" name="Chart 3"/>
          <xdr:cNvGraphicFramePr>
            <a:graphicFrameLocks/>
          </xdr:cNvGraphicFramePr>
        </xdr:nvGraphicFramePr>
        <xdr:xfrm>
          <a:off x="78443" y="1680322"/>
          <a:ext cx="3975846" cy="2578472"/>
        </xdr:xfrm>
        <a:graphic>
          <a:graphicData uri="http://schemas.openxmlformats.org/drawingml/2006/chart">
            <c:chart xmlns:c="http://schemas.openxmlformats.org/drawingml/2006/chart" xmlns:r="http://schemas.openxmlformats.org/officeDocument/2006/relationships" r:id="rId1"/>
          </a:graphicData>
        </a:graphic>
      </xdr:graphicFrame>
      <xdr:sp macro="" textlink="$X$7">
        <xdr:nvSpPr>
          <xdr:cNvPr id="7" name="TextBox 6"/>
          <xdr:cNvSpPr txBox="1"/>
        </xdr:nvSpPr>
        <xdr:spPr>
          <a:xfrm>
            <a:off x="628650" y="1695450"/>
            <a:ext cx="3305174" cy="4857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A109B1EE-4E35-4EE2-9A90-F16F182C25BE}" type="TxLink">
              <a:rPr lang="en-NZ" sz="1000" b="1"/>
              <a:pPr algn="ctr"/>
              <a:t>Figure 22: Individual price-quality paths
Retention factors for savings in operatings expenditure</a:t>
            </a:fld>
            <a:endParaRPr lang="en-NZ" sz="1000" b="1"/>
          </a:p>
        </xdr:txBody>
      </xdr:sp>
    </xdr:grpSp>
    <xdr:clientData/>
  </xdr:twoCellAnchor>
  <xdr:twoCellAnchor>
    <xdr:from>
      <xdr:col>6</xdr:col>
      <xdr:colOff>47625</xdr:colOff>
      <xdr:row>2</xdr:row>
      <xdr:rowOff>76200</xdr:rowOff>
    </xdr:from>
    <xdr:to>
      <xdr:col>8</xdr:col>
      <xdr:colOff>421901</xdr:colOff>
      <xdr:row>5</xdr:row>
      <xdr:rowOff>125505</xdr:rowOff>
    </xdr:to>
    <xdr:sp macro="" textlink="">
      <xdr:nvSpPr>
        <xdr:cNvPr id="8" name="Rounded Rectangular Callout 7"/>
        <xdr:cNvSpPr/>
      </xdr:nvSpPr>
      <xdr:spPr>
        <a:xfrm>
          <a:off x="3933825" y="533400"/>
          <a:ext cx="1669676" cy="535080"/>
        </a:xfrm>
        <a:prstGeom prst="wedgeRoundRectCallout">
          <a:avLst>
            <a:gd name="adj1" fmla="val -57075"/>
            <a:gd name="adj2" fmla="val 81071"/>
            <a:gd name="adj3" fmla="val 16667"/>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800">
              <a:solidFill>
                <a:sysClr val="windowText" lastClr="000000"/>
              </a:solidFill>
            </a:rPr>
            <a:t>This chart produces figures 22  and 23</a:t>
          </a:r>
          <a:r>
            <a:rPr lang="en-NZ" sz="800" baseline="0">
              <a:solidFill>
                <a:sysClr val="windowText" lastClr="000000"/>
              </a:solidFill>
            </a:rPr>
            <a:t> </a:t>
          </a:r>
          <a:r>
            <a:rPr lang="en-NZ" sz="800">
              <a:solidFill>
                <a:sysClr val="windowText" lastClr="000000"/>
              </a:solidFill>
            </a:rPr>
            <a:t>depending on </a:t>
          </a:r>
          <a:r>
            <a:rPr lang="en-NZ" sz="800" baseline="0">
              <a:solidFill>
                <a:sysClr val="windowText" lastClr="000000"/>
              </a:solidFill>
            </a:rPr>
            <a:t> the selected inputs.</a:t>
          </a:r>
          <a:endParaRPr lang="en-NZ" sz="800">
            <a:solidFill>
              <a:sysClr val="windowText" lastClr="000000"/>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114300</xdr:colOff>
      <xdr:row>3</xdr:row>
      <xdr:rowOff>85726</xdr:rowOff>
    </xdr:from>
    <xdr:to>
      <xdr:col>9</xdr:col>
      <xdr:colOff>428625</xdr:colOff>
      <xdr:row>15</xdr:row>
      <xdr:rowOff>147918</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181536</xdr:colOff>
      <xdr:row>2</xdr:row>
      <xdr:rowOff>151280</xdr:rowOff>
    </xdr:from>
    <xdr:to>
      <xdr:col>30</xdr:col>
      <xdr:colOff>352425</xdr:colOff>
      <xdr:row>21</xdr:row>
      <xdr:rowOff>991</xdr:rowOff>
    </xdr:to>
    <xdr:grpSp>
      <xdr:nvGrpSpPr>
        <xdr:cNvPr id="20" name="Group 19"/>
        <xdr:cNvGrpSpPr/>
      </xdr:nvGrpSpPr>
      <xdr:grpSpPr>
        <a:xfrm>
          <a:off x="15440586" y="608480"/>
          <a:ext cx="4704789" cy="2926286"/>
          <a:chOff x="11992536" y="1018055"/>
          <a:chExt cx="4704789" cy="2926286"/>
        </a:xfrm>
      </xdr:grpSpPr>
      <xdr:grpSp>
        <xdr:nvGrpSpPr>
          <xdr:cNvPr id="8" name="Group 7"/>
          <xdr:cNvGrpSpPr/>
        </xdr:nvGrpSpPr>
        <xdr:grpSpPr>
          <a:xfrm>
            <a:off x="11992536" y="1018055"/>
            <a:ext cx="4704789" cy="2926286"/>
            <a:chOff x="11992536" y="1018055"/>
            <a:chExt cx="4704789" cy="2926286"/>
          </a:xfrm>
        </xdr:grpSpPr>
        <xdr:graphicFrame macro="">
          <xdr:nvGraphicFramePr>
            <xdr:cNvPr id="38" name="Chart 37"/>
            <xdr:cNvGraphicFramePr>
              <a:graphicFrameLocks/>
            </xdr:cNvGraphicFramePr>
          </xdr:nvGraphicFramePr>
          <xdr:xfrm>
            <a:off x="11992536" y="1018055"/>
            <a:ext cx="4704789" cy="2926286"/>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41" name="TextBox 40"/>
            <xdr:cNvSpPr txBox="1"/>
          </xdr:nvSpPr>
          <xdr:spPr>
            <a:xfrm>
              <a:off x="12887961" y="1893276"/>
              <a:ext cx="1139439" cy="1762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NZ" sz="600" i="1">
                  <a:solidFill>
                    <a:schemeClr val="accent1"/>
                  </a:solidFill>
                </a:rPr>
                <a:t>1st regulatory</a:t>
              </a:r>
              <a:r>
                <a:rPr lang="en-NZ" sz="600" i="1" baseline="0">
                  <a:solidFill>
                    <a:schemeClr val="accent1"/>
                  </a:solidFill>
                </a:rPr>
                <a:t> period</a:t>
              </a:r>
              <a:endParaRPr lang="en-NZ" sz="600" i="1">
                <a:solidFill>
                  <a:schemeClr val="accent1"/>
                </a:solidFill>
              </a:endParaRPr>
            </a:p>
          </xdr:txBody>
        </xdr:sp>
        <xdr:cxnSp macro="">
          <xdr:nvCxnSpPr>
            <xdr:cNvPr id="40" name="Straight Arrow Connector 39"/>
            <xdr:cNvCxnSpPr/>
          </xdr:nvCxnSpPr>
          <xdr:spPr>
            <a:xfrm flipV="1">
              <a:off x="12525375" y="2056804"/>
              <a:ext cx="1871901" cy="596"/>
            </a:xfrm>
            <a:prstGeom prst="straightConnector1">
              <a:avLst/>
            </a:prstGeom>
            <a:ln>
              <a:solidFill>
                <a:schemeClr val="accent1"/>
              </a:solidFill>
              <a:headEnd type="triangle"/>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3" name="TextBox 12"/>
          <xdr:cNvSpPr txBox="1"/>
        </xdr:nvSpPr>
        <xdr:spPr>
          <a:xfrm>
            <a:off x="12525375" y="1600200"/>
            <a:ext cx="1828800" cy="228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NZ" sz="800"/>
              <a:t>Revenue is fixed up to YR5</a:t>
            </a:r>
          </a:p>
        </xdr:txBody>
      </xdr:sp>
    </xdr:grpSp>
    <xdr:clientData/>
  </xdr:twoCellAnchor>
  <xdr:twoCellAnchor>
    <xdr:from>
      <xdr:col>30</xdr:col>
      <xdr:colOff>304801</xdr:colOff>
      <xdr:row>3</xdr:row>
      <xdr:rowOff>0</xdr:rowOff>
    </xdr:from>
    <xdr:to>
      <xdr:col>36</xdr:col>
      <xdr:colOff>495301</xdr:colOff>
      <xdr:row>21</xdr:row>
      <xdr:rowOff>11636</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209550</xdr:colOff>
      <xdr:row>2</xdr:row>
      <xdr:rowOff>160267</xdr:rowOff>
    </xdr:from>
    <xdr:to>
      <xdr:col>22</xdr:col>
      <xdr:colOff>523876</xdr:colOff>
      <xdr:row>22</xdr:row>
      <xdr:rowOff>9525</xdr:rowOff>
    </xdr:to>
    <xdr:graphicFrame macro="">
      <xdr:nvGraphicFramePr>
        <xdr:cNvPr id="27"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332077</xdr:colOff>
      <xdr:row>3</xdr:row>
      <xdr:rowOff>107705</xdr:rowOff>
    </xdr:from>
    <xdr:to>
      <xdr:col>16</xdr:col>
      <xdr:colOff>27843</xdr:colOff>
      <xdr:row>21</xdr:row>
      <xdr:rowOff>119341</xdr:rowOff>
    </xdr:to>
    <xdr:grpSp>
      <xdr:nvGrpSpPr>
        <xdr:cNvPr id="19" name="Group 18"/>
        <xdr:cNvGrpSpPr/>
      </xdr:nvGrpSpPr>
      <xdr:grpSpPr>
        <a:xfrm>
          <a:off x="6523327" y="726830"/>
          <a:ext cx="4229666" cy="2926286"/>
          <a:chOff x="2837152" y="1003055"/>
          <a:chExt cx="4229666" cy="2926286"/>
        </a:xfrm>
      </xdr:grpSpPr>
      <xdr:grpSp>
        <xdr:nvGrpSpPr>
          <xdr:cNvPr id="11" name="Group 10"/>
          <xdr:cNvGrpSpPr/>
        </xdr:nvGrpSpPr>
        <xdr:grpSpPr>
          <a:xfrm>
            <a:off x="2837152" y="1003055"/>
            <a:ext cx="4229666" cy="2926286"/>
            <a:chOff x="2837152" y="1003055"/>
            <a:chExt cx="4229666" cy="2926286"/>
          </a:xfrm>
        </xdr:grpSpPr>
        <xdr:graphicFrame macro="">
          <xdr:nvGraphicFramePr>
            <xdr:cNvPr id="6" name="Chart 5"/>
            <xdr:cNvGraphicFramePr/>
          </xdr:nvGraphicFramePr>
          <xdr:xfrm>
            <a:off x="2837152" y="1003055"/>
            <a:ext cx="4229666" cy="2926286"/>
          </xdr:xfrm>
          <a:graphic>
            <a:graphicData uri="http://schemas.openxmlformats.org/drawingml/2006/chart">
              <c:chart xmlns:c="http://schemas.openxmlformats.org/drawingml/2006/chart" xmlns:r="http://schemas.openxmlformats.org/officeDocument/2006/relationships" r:id="rId5"/>
            </a:graphicData>
          </a:graphic>
        </xdr:graphicFrame>
        <xdr:sp macro="" textlink="">
          <xdr:nvSpPr>
            <xdr:cNvPr id="32" name="TextBox 31"/>
            <xdr:cNvSpPr txBox="1"/>
          </xdr:nvSpPr>
          <xdr:spPr>
            <a:xfrm>
              <a:off x="3628540" y="1743074"/>
              <a:ext cx="1562719" cy="1969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NZ" sz="600" i="1">
                  <a:solidFill>
                    <a:schemeClr val="accent1"/>
                  </a:solidFill>
                </a:rPr>
                <a:t>1st regulatory</a:t>
              </a:r>
              <a:r>
                <a:rPr lang="en-NZ" sz="600" i="1" baseline="0">
                  <a:solidFill>
                    <a:schemeClr val="accent1"/>
                  </a:solidFill>
                </a:rPr>
                <a:t> period</a:t>
              </a:r>
              <a:endParaRPr lang="en-NZ" sz="600" i="1">
                <a:solidFill>
                  <a:schemeClr val="accent1"/>
                </a:solidFill>
              </a:endParaRPr>
            </a:p>
          </xdr:txBody>
        </xdr:sp>
        <xdr:cxnSp macro="">
          <xdr:nvCxnSpPr>
            <xdr:cNvPr id="3" name="Straight Connector 2"/>
            <xdr:cNvCxnSpPr/>
          </xdr:nvCxnSpPr>
          <xdr:spPr>
            <a:xfrm>
              <a:off x="5220549" y="1792415"/>
              <a:ext cx="0" cy="1895475"/>
            </a:xfrm>
            <a:prstGeom prst="line">
              <a:avLst/>
            </a:prstGeom>
            <a:ln>
              <a:prstDash val="sysDash"/>
            </a:ln>
          </xdr:spPr>
          <xdr:style>
            <a:lnRef idx="1">
              <a:schemeClr val="accent1"/>
            </a:lnRef>
            <a:fillRef idx="0">
              <a:schemeClr val="accent1"/>
            </a:fillRef>
            <a:effectRef idx="0">
              <a:schemeClr val="accent1"/>
            </a:effectRef>
            <a:fontRef idx="minor">
              <a:schemeClr val="tx1"/>
            </a:fontRef>
          </xdr:style>
        </xdr:cxnSp>
      </xdr:grpSp>
      <xdr:cxnSp macro="">
        <xdr:nvCxnSpPr>
          <xdr:cNvPr id="23" name="Straight Arrow Connector 22"/>
          <xdr:cNvCxnSpPr/>
        </xdr:nvCxnSpPr>
        <xdr:spPr>
          <a:xfrm flipV="1">
            <a:off x="3581400" y="1914525"/>
            <a:ext cx="1643063" cy="1"/>
          </a:xfrm>
          <a:prstGeom prst="straightConnector1">
            <a:avLst/>
          </a:prstGeom>
          <a:ln>
            <a:solidFill>
              <a:schemeClr val="accent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8" name="Straight Arrow Connector 27"/>
          <xdr:cNvCxnSpPr/>
        </xdr:nvCxnSpPr>
        <xdr:spPr>
          <a:xfrm flipV="1">
            <a:off x="5218403" y="1912692"/>
            <a:ext cx="1643063" cy="1"/>
          </a:xfrm>
          <a:prstGeom prst="straightConnector1">
            <a:avLst/>
          </a:prstGeom>
          <a:ln>
            <a:solidFill>
              <a:schemeClr val="accent1"/>
            </a:solidFill>
            <a:headEnd type="triangle"/>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13.xml><?xml version="1.0" encoding="utf-8"?>
<c:userShapes xmlns:c="http://schemas.openxmlformats.org/drawingml/2006/chart">
  <cdr:relSizeAnchor xmlns:cdr="http://schemas.openxmlformats.org/drawingml/2006/chartDrawing">
    <cdr:from>
      <cdr:x>0.53386</cdr:x>
      <cdr:y>0.29774</cdr:y>
    </cdr:from>
    <cdr:to>
      <cdr:x>0.93724</cdr:x>
      <cdr:y>0.38121</cdr:y>
    </cdr:to>
    <cdr:grpSp>
      <cdr:nvGrpSpPr>
        <cdr:cNvPr id="10" name="Group 9"/>
        <cdr:cNvGrpSpPr/>
      </cdr:nvGrpSpPr>
      <cdr:grpSpPr>
        <a:xfrm xmlns:a="http://schemas.openxmlformats.org/drawingml/2006/main">
          <a:off x="2511699" y="871272"/>
          <a:ext cx="1897817" cy="244257"/>
          <a:chOff x="0" y="48101"/>
          <a:chExt cx="1604971" cy="176213"/>
        </a:xfrm>
      </cdr:grpSpPr>
      <cdr:cxnSp macro="">
        <cdr:nvCxnSpPr>
          <cdr:cNvPr id="11" name="Straight Arrow Connector 10"/>
          <cdr:cNvCxnSpPr/>
        </cdr:nvCxnSpPr>
        <cdr:spPr>
          <a:xfrm xmlns:a="http://schemas.openxmlformats.org/drawingml/2006/main" flipV="1">
            <a:off x="0" y="157166"/>
            <a:ext cx="1604971" cy="2"/>
          </a:xfrm>
          <a:prstGeom xmlns:a="http://schemas.openxmlformats.org/drawingml/2006/main" prst="straightConnector1">
            <a:avLst/>
          </a:prstGeom>
          <a:ln xmlns:a="http://schemas.openxmlformats.org/drawingml/2006/main">
            <a:solidFill>
              <a:schemeClr val="accent1"/>
            </a:solidFill>
            <a:headEnd type="triangle"/>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sp macro="" textlink="">
        <cdr:nvSpPr>
          <cdr:cNvPr id="12" name="TextBox 31"/>
          <cdr:cNvSpPr txBox="1"/>
        </cdr:nvSpPr>
        <cdr:spPr>
          <a:xfrm xmlns:a="http://schemas.openxmlformats.org/drawingml/2006/main">
            <a:off x="110584" y="48101"/>
            <a:ext cx="1369604" cy="17621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NZ" sz="600" i="1">
                <a:solidFill>
                  <a:schemeClr val="accent1"/>
                </a:solidFill>
              </a:rPr>
              <a:t>2nd regulatory</a:t>
            </a:r>
            <a:r>
              <a:rPr lang="en-NZ" sz="600" i="1" baseline="0">
                <a:solidFill>
                  <a:schemeClr val="accent1"/>
                </a:solidFill>
              </a:rPr>
              <a:t> period</a:t>
            </a:r>
            <a:endParaRPr lang="en-NZ" sz="600" i="1">
              <a:solidFill>
                <a:schemeClr val="accent1"/>
              </a:solidFill>
            </a:endParaRPr>
          </a:p>
        </cdr:txBody>
      </cdr:sp>
    </cdr:grpSp>
  </cdr:relSizeAnchor>
  <cdr:relSizeAnchor xmlns:cdr="http://schemas.openxmlformats.org/drawingml/2006/chartDrawing">
    <cdr:from>
      <cdr:x>0.53612</cdr:x>
      <cdr:y>0.31905</cdr:y>
    </cdr:from>
    <cdr:to>
      <cdr:x>0.53638</cdr:x>
      <cdr:y>0.81413</cdr:y>
    </cdr:to>
    <cdr:cxnSp macro="">
      <cdr:nvCxnSpPr>
        <cdr:cNvPr id="13" name="Straight Connector 12"/>
        <cdr:cNvCxnSpPr/>
      </cdr:nvCxnSpPr>
      <cdr:spPr>
        <a:xfrm xmlns:a="http://schemas.openxmlformats.org/drawingml/2006/main">
          <a:off x="2522333" y="933632"/>
          <a:ext cx="1231" cy="1448738"/>
        </a:xfrm>
        <a:prstGeom xmlns:a="http://schemas.openxmlformats.org/drawingml/2006/main" prst="line">
          <a:avLst/>
        </a:prstGeom>
        <a:ln xmlns:a="http://schemas.openxmlformats.org/drawingml/2006/main">
          <a:prstDash val="sys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0.20085</cdr:x>
      <cdr:y>0.01015</cdr:y>
    </cdr:from>
    <cdr:to>
      <cdr:x>0.8094</cdr:x>
      <cdr:y>0.15011</cdr:y>
    </cdr:to>
    <cdr:sp macro="" textlink="">
      <cdr:nvSpPr>
        <cdr:cNvPr id="2" name="TextBox 1"/>
        <cdr:cNvSpPr txBox="1"/>
      </cdr:nvSpPr>
      <cdr:spPr>
        <a:xfrm xmlns:a="http://schemas.openxmlformats.org/drawingml/2006/main">
          <a:off x="944955" y="29695"/>
          <a:ext cx="2863119" cy="4095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NZ" sz="1000" b="1"/>
            <a:t>Figure 14: Capital expenditure</a:t>
          </a:r>
        </a:p>
        <a:p xmlns:a="http://schemas.openxmlformats.org/drawingml/2006/main">
          <a:pPr algn="ctr"/>
          <a:r>
            <a:rPr lang="en-NZ" sz="1000" b="1"/>
            <a:t>Benefit</a:t>
          </a:r>
          <a:r>
            <a:rPr lang="en-NZ" sz="1000" b="1" baseline="0"/>
            <a:t> sharing for a saving</a:t>
          </a:r>
          <a:endParaRPr lang="en-NZ" sz="1000" b="1"/>
        </a:p>
      </cdr:txBody>
    </cdr:sp>
  </cdr:relSizeAnchor>
  <cdr:relSizeAnchor xmlns:cdr="http://schemas.openxmlformats.org/drawingml/2006/chartDrawing">
    <cdr:from>
      <cdr:x>0.5708</cdr:x>
      <cdr:y>0.15082</cdr:y>
    </cdr:from>
    <cdr:to>
      <cdr:x>0.8846</cdr:x>
      <cdr:y>0.26404</cdr:y>
    </cdr:to>
    <cdr:sp macro="" textlink="">
      <cdr:nvSpPr>
        <cdr:cNvPr id="8" name="TextBox 12"/>
        <cdr:cNvSpPr txBox="1"/>
      </cdr:nvSpPr>
      <cdr:spPr>
        <a:xfrm xmlns:a="http://schemas.openxmlformats.org/drawingml/2006/main">
          <a:off x="2685488" y="441328"/>
          <a:ext cx="1476355" cy="331314"/>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NZ" sz="800"/>
            <a:t>Revenue is reset from YR6 to reflect the depreciated value of invested capital</a:t>
          </a:r>
        </a:p>
      </cdr:txBody>
    </cdr:sp>
  </cdr:relSizeAnchor>
</c:userShapes>
</file>

<file path=xl/drawings/drawing14.xml><?xml version="1.0" encoding="utf-8"?>
<c:userShapes xmlns:c="http://schemas.openxmlformats.org/drawingml/2006/chart">
  <cdr:relSizeAnchor xmlns:cdr="http://schemas.openxmlformats.org/drawingml/2006/chartDrawing">
    <cdr:from>
      <cdr:x>0.55374</cdr:x>
      <cdr:y>0.26415</cdr:y>
    </cdr:from>
    <cdr:to>
      <cdr:x>0.96528</cdr:x>
      <cdr:y>0.32437</cdr:y>
    </cdr:to>
    <cdr:grpSp>
      <cdr:nvGrpSpPr>
        <cdr:cNvPr id="10" name="Group 9"/>
        <cdr:cNvGrpSpPr/>
      </cdr:nvGrpSpPr>
      <cdr:grpSpPr>
        <a:xfrm xmlns:a="http://schemas.openxmlformats.org/drawingml/2006/main">
          <a:off x="2257432" y="772978"/>
          <a:ext cx="1677725" cy="176221"/>
          <a:chOff x="0" y="0"/>
          <a:chExt cx="1604971" cy="176213"/>
        </a:xfrm>
      </cdr:grpSpPr>
      <cdr:cxnSp macro="">
        <cdr:nvCxnSpPr>
          <cdr:cNvPr id="11" name="Straight Arrow Connector 10"/>
          <cdr:cNvCxnSpPr/>
        </cdr:nvCxnSpPr>
        <cdr:spPr>
          <a:xfrm xmlns:a="http://schemas.openxmlformats.org/drawingml/2006/main" flipV="1">
            <a:off x="0" y="157166"/>
            <a:ext cx="1604971" cy="2"/>
          </a:xfrm>
          <a:prstGeom xmlns:a="http://schemas.openxmlformats.org/drawingml/2006/main" prst="straightConnector1">
            <a:avLst/>
          </a:prstGeom>
          <a:ln xmlns:a="http://schemas.openxmlformats.org/drawingml/2006/main">
            <a:solidFill>
              <a:schemeClr val="accent1"/>
            </a:solidFill>
            <a:headEnd type="triangle"/>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sp macro="" textlink="">
        <cdr:nvSpPr>
          <cdr:cNvPr id="12" name="TextBox 31"/>
          <cdr:cNvSpPr txBox="1"/>
        </cdr:nvSpPr>
        <cdr:spPr>
          <a:xfrm xmlns:a="http://schemas.openxmlformats.org/drawingml/2006/main">
            <a:off x="223839" y="0"/>
            <a:ext cx="1138238" cy="17621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NZ" sz="600" i="1">
                <a:solidFill>
                  <a:schemeClr val="accent1"/>
                </a:solidFill>
              </a:rPr>
              <a:t>2nd regulatory</a:t>
            </a:r>
            <a:r>
              <a:rPr lang="en-NZ" sz="600" i="1" baseline="0">
                <a:solidFill>
                  <a:schemeClr val="accent1"/>
                </a:solidFill>
              </a:rPr>
              <a:t> period</a:t>
            </a:r>
            <a:endParaRPr lang="en-NZ" sz="600" i="1">
              <a:solidFill>
                <a:schemeClr val="accent1"/>
              </a:solidFill>
            </a:endParaRPr>
          </a:p>
        </cdr:txBody>
      </cdr:sp>
    </cdr:grpSp>
  </cdr:relSizeAnchor>
  <cdr:relSizeAnchor xmlns:cdr="http://schemas.openxmlformats.org/drawingml/2006/chartDrawing">
    <cdr:from>
      <cdr:x>0.12604</cdr:x>
      <cdr:y>0.25822</cdr:y>
    </cdr:from>
    <cdr:to>
      <cdr:x>0.55374</cdr:x>
      <cdr:y>0.83328</cdr:y>
    </cdr:to>
    <cdr:grpSp>
      <cdr:nvGrpSpPr>
        <cdr:cNvPr id="2" name="Group 1"/>
        <cdr:cNvGrpSpPr/>
      </cdr:nvGrpSpPr>
      <cdr:grpSpPr>
        <a:xfrm xmlns:a="http://schemas.openxmlformats.org/drawingml/2006/main">
          <a:off x="513827" y="755626"/>
          <a:ext cx="1743605" cy="1682790"/>
          <a:chOff x="351901" y="765165"/>
          <a:chExt cx="1782333" cy="1682761"/>
        </a:xfrm>
      </cdr:grpSpPr>
      <cdr:cxnSp macro="">
        <cdr:nvCxnSpPr>
          <cdr:cNvPr id="7" name="Straight Connector 6"/>
          <cdr:cNvCxnSpPr/>
        </cdr:nvCxnSpPr>
        <cdr:spPr>
          <a:xfrm xmlns:a="http://schemas.openxmlformats.org/drawingml/2006/main" flipH="1">
            <a:off x="2129872" y="802388"/>
            <a:ext cx="815" cy="1645538"/>
          </a:xfrm>
          <a:prstGeom xmlns:a="http://schemas.openxmlformats.org/drawingml/2006/main" prst="line">
            <a:avLst/>
          </a:prstGeom>
          <a:ln xmlns:a="http://schemas.openxmlformats.org/drawingml/2006/main">
            <a:prstDash val="sys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grpSp>
        <cdr:nvGrpSpPr>
          <cdr:cNvPr id="9" name="Group 8"/>
          <cdr:cNvGrpSpPr/>
        </cdr:nvGrpSpPr>
        <cdr:grpSpPr>
          <a:xfrm xmlns:a="http://schemas.openxmlformats.org/drawingml/2006/main">
            <a:off x="351901" y="765165"/>
            <a:ext cx="1782333" cy="178387"/>
            <a:chOff x="0" y="0"/>
            <a:chExt cx="1848954" cy="178363"/>
          </a:xfrm>
        </cdr:grpSpPr>
        <cdr:cxnSp macro="">
          <cdr:nvCxnSpPr>
            <cdr:cNvPr id="13" name="Straight Arrow Connector 12"/>
            <cdr:cNvCxnSpPr/>
          </cdr:nvCxnSpPr>
          <cdr:spPr>
            <a:xfrm xmlns:a="http://schemas.openxmlformats.org/drawingml/2006/main">
              <a:off x="0" y="175927"/>
              <a:ext cx="1848954" cy="2436"/>
            </a:xfrm>
            <a:prstGeom xmlns:a="http://schemas.openxmlformats.org/drawingml/2006/main" prst="straightConnector1">
              <a:avLst/>
            </a:prstGeom>
            <a:ln xmlns:a="http://schemas.openxmlformats.org/drawingml/2006/main">
              <a:solidFill>
                <a:schemeClr val="accent1"/>
              </a:solidFill>
              <a:headEnd type="triangle"/>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sp macro="" textlink="">
          <cdr:nvSpPr>
            <cdr:cNvPr id="14" name="TextBox 31"/>
            <cdr:cNvSpPr txBox="1"/>
          </cdr:nvSpPr>
          <cdr:spPr>
            <a:xfrm xmlns:a="http://schemas.openxmlformats.org/drawingml/2006/main">
              <a:off x="414585" y="0"/>
              <a:ext cx="1138089" cy="17621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NZ" sz="600" i="1">
                  <a:solidFill>
                    <a:schemeClr val="accent1"/>
                  </a:solidFill>
                </a:rPr>
                <a:t>1st regulatory</a:t>
              </a:r>
              <a:r>
                <a:rPr lang="en-NZ" sz="600" i="1" baseline="0">
                  <a:solidFill>
                    <a:schemeClr val="accent1"/>
                  </a:solidFill>
                </a:rPr>
                <a:t> period</a:t>
              </a:r>
              <a:endParaRPr lang="en-NZ" sz="600" i="1">
                <a:solidFill>
                  <a:schemeClr val="accent1"/>
                </a:solidFill>
              </a:endParaRPr>
            </a:p>
          </cdr:txBody>
        </cdr:sp>
      </cdr:grpSp>
    </cdr:grpSp>
  </cdr:relSizeAnchor>
</c:userShapes>
</file>

<file path=xl/drawings/drawing15.xml><?xml version="1.0" encoding="utf-8"?>
<c:userShapes xmlns:c="http://schemas.openxmlformats.org/drawingml/2006/chart">
  <cdr:relSizeAnchor xmlns:cdr="http://schemas.openxmlformats.org/drawingml/2006/chartDrawing">
    <cdr:from>
      <cdr:x>0.53656</cdr:x>
      <cdr:y>0.3306</cdr:y>
    </cdr:from>
    <cdr:to>
      <cdr:x>0.53656</cdr:x>
      <cdr:y>0.83033</cdr:y>
    </cdr:to>
    <cdr:cxnSp macro="">
      <cdr:nvCxnSpPr>
        <cdr:cNvPr id="13" name="Straight Connector 12"/>
        <cdr:cNvCxnSpPr/>
      </cdr:nvCxnSpPr>
      <cdr:spPr>
        <a:xfrm xmlns:a="http://schemas.openxmlformats.org/drawingml/2006/main">
          <a:off x="2253833" y="1020828"/>
          <a:ext cx="0" cy="1543045"/>
        </a:xfrm>
        <a:prstGeom xmlns:a="http://schemas.openxmlformats.org/drawingml/2006/main" prst="line">
          <a:avLst/>
        </a:prstGeom>
        <a:ln xmlns:a="http://schemas.openxmlformats.org/drawingml/2006/main">
          <a:prstDash val="sys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0.53648</cdr:x>
      <cdr:y>0.16845</cdr:y>
    </cdr:from>
    <cdr:to>
      <cdr:x>0.93651</cdr:x>
      <cdr:y>0.37071</cdr:y>
    </cdr:to>
    <cdr:grpSp>
      <cdr:nvGrpSpPr>
        <cdr:cNvPr id="3" name="Group 2"/>
        <cdr:cNvGrpSpPr/>
      </cdr:nvGrpSpPr>
      <cdr:grpSpPr>
        <a:xfrm xmlns:a="http://schemas.openxmlformats.org/drawingml/2006/main">
          <a:off x="2253498" y="520133"/>
          <a:ext cx="1680337" cy="624530"/>
          <a:chOff x="2253497" y="520133"/>
          <a:chExt cx="1680338" cy="624530"/>
        </a:xfrm>
      </cdr:grpSpPr>
      <cdr:grpSp>
        <cdr:nvGrpSpPr>
          <cdr:cNvPr id="2" name="Group 1"/>
          <cdr:cNvGrpSpPr/>
        </cdr:nvGrpSpPr>
        <cdr:grpSpPr>
          <a:xfrm xmlns:a="http://schemas.openxmlformats.org/drawingml/2006/main">
            <a:off x="2253497" y="923610"/>
            <a:ext cx="1647950" cy="221053"/>
            <a:chOff x="2291597" y="923610"/>
            <a:chExt cx="1647950" cy="221053"/>
          </a:xfrm>
        </cdr:grpSpPr>
        <cdr:cxnSp macro="">
          <cdr:nvCxnSpPr>
            <cdr:cNvPr id="11" name="Straight Arrow Connector 10"/>
            <cdr:cNvCxnSpPr/>
          </cdr:nvCxnSpPr>
          <cdr:spPr>
            <a:xfrm xmlns:a="http://schemas.openxmlformats.org/drawingml/2006/main">
              <a:off x="2291597" y="1097019"/>
              <a:ext cx="1647950" cy="0"/>
            </a:xfrm>
            <a:prstGeom xmlns:a="http://schemas.openxmlformats.org/drawingml/2006/main" prst="straightConnector1">
              <a:avLst/>
            </a:prstGeom>
            <a:ln xmlns:a="http://schemas.openxmlformats.org/drawingml/2006/main">
              <a:solidFill>
                <a:schemeClr val="accent1"/>
              </a:solidFill>
              <a:headEnd type="triangle"/>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sp macro="" textlink="">
          <cdr:nvSpPr>
            <cdr:cNvPr id="12" name="TextBox 31"/>
            <cdr:cNvSpPr txBox="1"/>
          </cdr:nvSpPr>
          <cdr:spPr>
            <a:xfrm xmlns:a="http://schemas.openxmlformats.org/drawingml/2006/main">
              <a:off x="2526910" y="923610"/>
              <a:ext cx="1233023" cy="22105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NZ" sz="600" i="1">
                  <a:solidFill>
                    <a:schemeClr val="accent1"/>
                  </a:solidFill>
                </a:rPr>
                <a:t>2nd regulatory</a:t>
              </a:r>
              <a:r>
                <a:rPr lang="en-NZ" sz="600" i="1" baseline="0">
                  <a:solidFill>
                    <a:schemeClr val="accent1"/>
                  </a:solidFill>
                </a:rPr>
                <a:t> period</a:t>
              </a:r>
              <a:endParaRPr lang="en-NZ" sz="600" i="1">
                <a:solidFill>
                  <a:schemeClr val="accent1"/>
                </a:solidFill>
              </a:endParaRPr>
            </a:p>
          </cdr:txBody>
        </cdr:sp>
      </cdr:grpSp>
      <cdr:sp macro="" textlink="">
        <cdr:nvSpPr>
          <cdr:cNvPr id="7" name="TextBox 3"/>
          <cdr:cNvSpPr txBox="1"/>
        </cdr:nvSpPr>
        <cdr:spPr>
          <a:xfrm xmlns:a="http://schemas.openxmlformats.org/drawingml/2006/main">
            <a:off x="2286010" y="520133"/>
            <a:ext cx="1647825" cy="351757"/>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NZ" sz="800"/>
              <a:t>Revenue is reset from YR6 to reflect the depreciated value</a:t>
            </a:r>
            <a:r>
              <a:rPr lang="en-NZ" sz="800" baseline="0"/>
              <a:t> of invested capital</a:t>
            </a:r>
            <a:endParaRPr lang="en-NZ" sz="800"/>
          </a:p>
        </cdr:txBody>
      </cdr:sp>
    </cdr:grpSp>
  </cdr:relSizeAnchor>
  <cdr:relSizeAnchor xmlns:cdr="http://schemas.openxmlformats.org/drawingml/2006/chartDrawing">
    <cdr:from>
      <cdr:x>0.14815</cdr:x>
      <cdr:y>0.16761</cdr:y>
    </cdr:from>
    <cdr:to>
      <cdr:x>0.54818</cdr:x>
      <cdr:y>0.36987</cdr:y>
    </cdr:to>
    <cdr:grpSp>
      <cdr:nvGrpSpPr>
        <cdr:cNvPr id="9" name="Group 8"/>
        <cdr:cNvGrpSpPr/>
      </cdr:nvGrpSpPr>
      <cdr:grpSpPr>
        <a:xfrm xmlns:a="http://schemas.openxmlformats.org/drawingml/2006/main">
          <a:off x="622308" y="517539"/>
          <a:ext cx="1680336" cy="624530"/>
          <a:chOff x="0" y="0"/>
          <a:chExt cx="1680338" cy="624530"/>
        </a:xfrm>
      </cdr:grpSpPr>
      <cdr:grpSp>
        <cdr:nvGrpSpPr>
          <cdr:cNvPr id="10" name="Group 9"/>
          <cdr:cNvGrpSpPr/>
        </cdr:nvGrpSpPr>
        <cdr:grpSpPr>
          <a:xfrm xmlns:a="http://schemas.openxmlformats.org/drawingml/2006/main">
            <a:off x="0" y="403477"/>
            <a:ext cx="1647950" cy="221053"/>
            <a:chOff x="0" y="403477"/>
            <a:chExt cx="1647950" cy="221053"/>
          </a:xfrm>
        </cdr:grpSpPr>
        <cdr:cxnSp macro="">
          <cdr:nvCxnSpPr>
            <cdr:cNvPr id="15" name="Straight Arrow Connector 14"/>
            <cdr:cNvCxnSpPr/>
          </cdr:nvCxnSpPr>
          <cdr:spPr>
            <a:xfrm xmlns:a="http://schemas.openxmlformats.org/drawingml/2006/main">
              <a:off x="0" y="576886"/>
              <a:ext cx="1647950" cy="0"/>
            </a:xfrm>
            <a:prstGeom xmlns:a="http://schemas.openxmlformats.org/drawingml/2006/main" prst="straightConnector1">
              <a:avLst/>
            </a:prstGeom>
            <a:ln xmlns:a="http://schemas.openxmlformats.org/drawingml/2006/main">
              <a:solidFill>
                <a:schemeClr val="accent1"/>
              </a:solidFill>
              <a:headEnd type="triangle"/>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sp macro="" textlink="">
          <cdr:nvSpPr>
            <cdr:cNvPr id="16" name="TextBox 31"/>
            <cdr:cNvSpPr txBox="1"/>
          </cdr:nvSpPr>
          <cdr:spPr>
            <a:xfrm xmlns:a="http://schemas.openxmlformats.org/drawingml/2006/main">
              <a:off x="235313" y="403477"/>
              <a:ext cx="1233023" cy="22105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NZ" sz="600" i="1">
                  <a:solidFill>
                    <a:schemeClr val="accent1"/>
                  </a:solidFill>
                </a:rPr>
                <a:t>1st regulatory</a:t>
              </a:r>
              <a:r>
                <a:rPr lang="en-NZ" sz="600" i="1" baseline="0">
                  <a:solidFill>
                    <a:schemeClr val="accent1"/>
                  </a:solidFill>
                </a:rPr>
                <a:t> period</a:t>
              </a:r>
              <a:endParaRPr lang="en-NZ" sz="600" i="1">
                <a:solidFill>
                  <a:schemeClr val="accent1"/>
                </a:solidFill>
              </a:endParaRPr>
            </a:p>
          </cdr:txBody>
        </cdr:sp>
      </cdr:grpSp>
      <cdr:sp macro="" textlink="">
        <cdr:nvSpPr>
          <cdr:cNvPr id="14" name="TextBox 3"/>
          <cdr:cNvSpPr txBox="1"/>
        </cdr:nvSpPr>
        <cdr:spPr>
          <a:xfrm xmlns:a="http://schemas.openxmlformats.org/drawingml/2006/main">
            <a:off x="32513" y="0"/>
            <a:ext cx="1647825" cy="351757"/>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endParaRPr lang="en-NZ" sz="800"/>
          </a:p>
          <a:p xmlns:a="http://schemas.openxmlformats.org/drawingml/2006/main">
            <a:pPr algn="ctr"/>
            <a:r>
              <a:rPr lang="en-NZ" sz="800"/>
              <a:t>Revenue is fixed up to YR5</a:t>
            </a:r>
          </a:p>
        </cdr:txBody>
      </cdr:sp>
    </cdr:grpSp>
  </cdr:relSizeAnchor>
</c:userShapes>
</file>

<file path=xl/drawings/drawing16.xml><?xml version="1.0" encoding="utf-8"?>
<c:userShapes xmlns:c="http://schemas.openxmlformats.org/drawingml/2006/chart">
  <cdr:relSizeAnchor xmlns:cdr="http://schemas.openxmlformats.org/drawingml/2006/chartDrawing">
    <cdr:from>
      <cdr:x>0.21199</cdr:x>
      <cdr:y>0.14547</cdr:y>
    </cdr:from>
    <cdr:to>
      <cdr:x>0.53177</cdr:x>
      <cdr:y>0.21383</cdr:y>
    </cdr:to>
    <cdr:sp macro="" textlink="">
      <cdr:nvSpPr>
        <cdr:cNvPr id="2" name="TextBox 1"/>
        <cdr:cNvSpPr txBox="1"/>
      </cdr:nvSpPr>
      <cdr:spPr>
        <a:xfrm xmlns:a="http://schemas.openxmlformats.org/drawingml/2006/main">
          <a:off x="896651" y="425686"/>
          <a:ext cx="1352563" cy="20004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NZ" sz="800"/>
            <a:t>Revenue is fixed up to YR5</a:t>
          </a:r>
        </a:p>
      </cdr:txBody>
    </cdr:sp>
  </cdr:relSizeAnchor>
  <cdr:relSizeAnchor xmlns:cdr="http://schemas.openxmlformats.org/drawingml/2006/chartDrawing">
    <cdr:from>
      <cdr:x>0.55654</cdr:x>
      <cdr:y>0.1085</cdr:y>
    </cdr:from>
    <cdr:to>
      <cdr:x>0.94162</cdr:x>
      <cdr:y>0.26916</cdr:y>
    </cdr:to>
    <cdr:sp macro="" textlink="">
      <cdr:nvSpPr>
        <cdr:cNvPr id="8" name="TextBox 1"/>
        <cdr:cNvSpPr txBox="1"/>
      </cdr:nvSpPr>
      <cdr:spPr>
        <a:xfrm xmlns:a="http://schemas.openxmlformats.org/drawingml/2006/main">
          <a:off x="2353973" y="317500"/>
          <a:ext cx="1628775" cy="47014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NZ" sz="800"/>
            <a:t>Revenue is reset from YR6 to reflect the depreciated value of invested capital</a:t>
          </a:r>
        </a:p>
      </cdr:txBody>
    </cdr:sp>
  </cdr:relSizeAnchor>
  <cdr:relSizeAnchor xmlns:cdr="http://schemas.openxmlformats.org/drawingml/2006/chartDrawing">
    <cdr:from>
      <cdr:x>0.61868</cdr:x>
      <cdr:y>0.25289</cdr:y>
    </cdr:from>
    <cdr:to>
      <cdr:x>0.89721</cdr:x>
      <cdr:y>0.3245</cdr:y>
    </cdr:to>
    <cdr:sp macro="" textlink="">
      <cdr:nvSpPr>
        <cdr:cNvPr id="12" name="TextBox 31"/>
        <cdr:cNvSpPr txBox="1"/>
      </cdr:nvSpPr>
      <cdr:spPr>
        <a:xfrm xmlns:a="http://schemas.openxmlformats.org/drawingml/2006/main">
          <a:off x="2616821" y="740015"/>
          <a:ext cx="1178098" cy="20955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NZ" sz="600" i="1">
              <a:solidFill>
                <a:schemeClr val="accent1"/>
              </a:solidFill>
            </a:rPr>
            <a:t>2nd regulatory</a:t>
          </a:r>
          <a:r>
            <a:rPr lang="en-NZ" sz="600" i="1" baseline="0">
              <a:solidFill>
                <a:schemeClr val="accent1"/>
              </a:solidFill>
            </a:rPr>
            <a:t> period</a:t>
          </a:r>
          <a:endParaRPr lang="en-NZ" sz="600" i="1">
            <a:solidFill>
              <a:schemeClr val="accent1"/>
            </a:solidFill>
          </a:endParaRPr>
        </a:p>
      </cdr:txBody>
    </cdr:sp>
  </cdr:relSizeAnchor>
</c:userShapes>
</file>

<file path=xl/drawings/drawing17.xml><?xml version="1.0" encoding="utf-8"?>
<xdr:wsDr xmlns:xdr="http://schemas.openxmlformats.org/drawingml/2006/spreadsheetDrawing" xmlns:a="http://schemas.openxmlformats.org/drawingml/2006/main">
  <xdr:twoCellAnchor>
    <xdr:from>
      <xdr:col>7</xdr:col>
      <xdr:colOff>76200</xdr:colOff>
      <xdr:row>3</xdr:row>
      <xdr:rowOff>9525</xdr:rowOff>
    </xdr:from>
    <xdr:to>
      <xdr:col>11</xdr:col>
      <xdr:colOff>542926</xdr:colOff>
      <xdr:row>17</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cdr:x>
      <cdr:y>0.016</cdr:y>
    </cdr:from>
    <cdr:to>
      <cdr:x>1</cdr:x>
      <cdr:y>0.2</cdr:y>
    </cdr:to>
    <cdr:sp macro="" textlink="">
      <cdr:nvSpPr>
        <cdr:cNvPr id="2" name="TextBox 1"/>
        <cdr:cNvSpPr txBox="1"/>
      </cdr:nvSpPr>
      <cdr:spPr>
        <a:xfrm xmlns:a="http://schemas.openxmlformats.org/drawingml/2006/main">
          <a:off x="0" y="38100"/>
          <a:ext cx="3057526" cy="4381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NZ" sz="1000" b="1"/>
            <a:t>Figure 21: Default and customised price-quality paths</a:t>
          </a:r>
        </a:p>
        <a:p xmlns:a="http://schemas.openxmlformats.org/drawingml/2006/main">
          <a:pPr algn="ctr"/>
          <a:r>
            <a:rPr lang="en-NZ" sz="1000" b="1"/>
            <a:t>Retention factors for capital expenditure</a:t>
          </a:r>
        </a:p>
      </cdr:txBody>
    </cdr:sp>
  </cdr:relSizeAnchor>
</c:userShapes>
</file>

<file path=xl/drawings/drawing19.xml><?xml version="1.0" encoding="utf-8"?>
<xdr:wsDr xmlns:xdr="http://schemas.openxmlformats.org/drawingml/2006/spreadsheetDrawing" xmlns:a="http://schemas.openxmlformats.org/drawingml/2006/main">
  <xdr:twoCellAnchor>
    <xdr:from>
      <xdr:col>8</xdr:col>
      <xdr:colOff>19050</xdr:colOff>
      <xdr:row>3</xdr:row>
      <xdr:rowOff>9525</xdr:rowOff>
    </xdr:from>
    <xdr:to>
      <xdr:col>12</xdr:col>
      <xdr:colOff>485776</xdr:colOff>
      <xdr:row>17</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0.23034</cdr:x>
      <cdr:y>0.05677</cdr:y>
    </cdr:from>
    <cdr:to>
      <cdr:x>0.85112</cdr:x>
      <cdr:y>0.16594</cdr:y>
    </cdr:to>
    <cdr:sp macro="" textlink="">
      <cdr:nvSpPr>
        <cdr:cNvPr id="2" name="TextBox 1"/>
        <cdr:cNvSpPr txBox="1"/>
      </cdr:nvSpPr>
      <cdr:spPr>
        <a:xfrm xmlns:a="http://schemas.openxmlformats.org/drawingml/2006/main">
          <a:off x="918882" y="145675"/>
          <a:ext cx="2476500" cy="28014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NZ" sz="1100"/>
        </a:p>
      </cdr:txBody>
    </cdr:sp>
  </cdr:relSizeAnchor>
</c:userShapes>
</file>

<file path=xl/drawings/drawing20.xml><?xml version="1.0" encoding="utf-8"?>
<xdr:wsDr xmlns:xdr="http://schemas.openxmlformats.org/drawingml/2006/spreadsheetDrawing" xmlns:a="http://schemas.openxmlformats.org/drawingml/2006/main">
  <xdr:twoCellAnchor editAs="oneCell">
    <xdr:from>
      <xdr:col>14</xdr:col>
      <xdr:colOff>371475</xdr:colOff>
      <xdr:row>84</xdr:row>
      <xdr:rowOff>171450</xdr:rowOff>
    </xdr:from>
    <xdr:to>
      <xdr:col>21</xdr:col>
      <xdr:colOff>76200</xdr:colOff>
      <xdr:row>98</xdr:row>
      <xdr:rowOff>133350</xdr:rowOff>
    </xdr:to>
    <xdr:pic>
      <xdr:nvPicPr>
        <xdr:cNvPr id="43" name="Picture 4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05875" y="16516350"/>
          <a:ext cx="3971925" cy="2628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95250</xdr:colOff>
      <xdr:row>84</xdr:row>
      <xdr:rowOff>171450</xdr:rowOff>
    </xdr:from>
    <xdr:to>
      <xdr:col>6</xdr:col>
      <xdr:colOff>409575</xdr:colOff>
      <xdr:row>98</xdr:row>
      <xdr:rowOff>76200</xdr:rowOff>
    </xdr:to>
    <xdr:pic>
      <xdr:nvPicPr>
        <xdr:cNvPr id="42" name="Picture 4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250" y="16516350"/>
          <a:ext cx="3971925" cy="2571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314325</xdr:colOff>
      <xdr:row>32</xdr:row>
      <xdr:rowOff>76200</xdr:rowOff>
    </xdr:from>
    <xdr:to>
      <xdr:col>7</xdr:col>
      <xdr:colOff>19050</xdr:colOff>
      <xdr:row>45</xdr:row>
      <xdr:rowOff>104775</xdr:rowOff>
    </xdr:to>
    <xdr:pic>
      <xdr:nvPicPr>
        <xdr:cNvPr id="40" name="Picture 39"/>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4325" y="6515100"/>
          <a:ext cx="3971925" cy="2505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314325</xdr:colOff>
      <xdr:row>18</xdr:row>
      <xdr:rowOff>0</xdr:rowOff>
    </xdr:from>
    <xdr:to>
      <xdr:col>7</xdr:col>
      <xdr:colOff>19050</xdr:colOff>
      <xdr:row>31</xdr:row>
      <xdr:rowOff>28575</xdr:rowOff>
    </xdr:to>
    <xdr:pic>
      <xdr:nvPicPr>
        <xdr:cNvPr id="38" name="Picture 37"/>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14325" y="3771900"/>
          <a:ext cx="3971925" cy="2505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323850</xdr:colOff>
      <xdr:row>105</xdr:row>
      <xdr:rowOff>123825</xdr:rowOff>
    </xdr:from>
    <xdr:to>
      <xdr:col>20</xdr:col>
      <xdr:colOff>333375</xdr:colOff>
      <xdr:row>118</xdr:row>
      <xdr:rowOff>28575</xdr:rowOff>
    </xdr:to>
    <xdr:pic>
      <xdr:nvPicPr>
        <xdr:cNvPr id="93" name="Picture 92"/>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9467850" y="20469225"/>
          <a:ext cx="3057525" cy="2381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581025</xdr:colOff>
      <xdr:row>105</xdr:row>
      <xdr:rowOff>114300</xdr:rowOff>
    </xdr:from>
    <xdr:to>
      <xdr:col>14</xdr:col>
      <xdr:colOff>304800</xdr:colOff>
      <xdr:row>118</xdr:row>
      <xdr:rowOff>123825</xdr:rowOff>
    </xdr:to>
    <xdr:pic>
      <xdr:nvPicPr>
        <xdr:cNvPr id="92" name="Picture 91"/>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848225" y="20459700"/>
          <a:ext cx="3990975" cy="2486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447675</xdr:colOff>
      <xdr:row>84</xdr:row>
      <xdr:rowOff>133350</xdr:rowOff>
    </xdr:from>
    <xdr:to>
      <xdr:col>14</xdr:col>
      <xdr:colOff>171450</xdr:colOff>
      <xdr:row>97</xdr:row>
      <xdr:rowOff>142875</xdr:rowOff>
    </xdr:to>
    <xdr:pic>
      <xdr:nvPicPr>
        <xdr:cNvPr id="91" name="Picture 90"/>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714875" y="16478250"/>
          <a:ext cx="3990975" cy="2486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66675</xdr:colOff>
      <xdr:row>69</xdr:row>
      <xdr:rowOff>76200</xdr:rowOff>
    </xdr:from>
    <xdr:to>
      <xdr:col>7</xdr:col>
      <xdr:colOff>28575</xdr:colOff>
      <xdr:row>84</xdr:row>
      <xdr:rowOff>142875</xdr:rowOff>
    </xdr:to>
    <xdr:pic>
      <xdr:nvPicPr>
        <xdr:cNvPr id="90" name="Picture 89"/>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66675" y="13563600"/>
          <a:ext cx="4229100" cy="2924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85725</xdr:colOff>
      <xdr:row>52</xdr:row>
      <xdr:rowOff>76200</xdr:rowOff>
    </xdr:from>
    <xdr:to>
      <xdr:col>7</xdr:col>
      <xdr:colOff>247650</xdr:colOff>
      <xdr:row>66</xdr:row>
      <xdr:rowOff>142875</xdr:rowOff>
    </xdr:to>
    <xdr:pic>
      <xdr:nvPicPr>
        <xdr:cNvPr id="88" name="Picture 87"/>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85725" y="10325100"/>
          <a:ext cx="4429125"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428625</xdr:colOff>
      <xdr:row>32</xdr:row>
      <xdr:rowOff>76200</xdr:rowOff>
    </xdr:from>
    <xdr:to>
      <xdr:col>21</xdr:col>
      <xdr:colOff>447675</xdr:colOff>
      <xdr:row>46</xdr:row>
      <xdr:rowOff>142875</xdr:rowOff>
    </xdr:to>
    <xdr:pic>
      <xdr:nvPicPr>
        <xdr:cNvPr id="87" name="Picture 86"/>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8963025" y="6515100"/>
          <a:ext cx="4286250"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495300</xdr:colOff>
      <xdr:row>32</xdr:row>
      <xdr:rowOff>114300</xdr:rowOff>
    </xdr:from>
    <xdr:to>
      <xdr:col>14</xdr:col>
      <xdr:colOff>200025</xdr:colOff>
      <xdr:row>46</xdr:row>
      <xdr:rowOff>9525</xdr:rowOff>
    </xdr:to>
    <xdr:pic>
      <xdr:nvPicPr>
        <xdr:cNvPr id="86" name="Picture 85"/>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4762500" y="6553200"/>
          <a:ext cx="3971925" cy="2562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9525</xdr:colOff>
      <xdr:row>18</xdr:row>
      <xdr:rowOff>104775</xdr:rowOff>
    </xdr:from>
    <xdr:to>
      <xdr:col>21</xdr:col>
      <xdr:colOff>419100</xdr:colOff>
      <xdr:row>32</xdr:row>
      <xdr:rowOff>133350</xdr:rowOff>
    </xdr:to>
    <xdr:pic>
      <xdr:nvPicPr>
        <xdr:cNvPr id="84" name="Picture 83"/>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9153525" y="3876675"/>
          <a:ext cx="4067175" cy="2695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323850</xdr:colOff>
      <xdr:row>3</xdr:row>
      <xdr:rowOff>19050</xdr:rowOff>
    </xdr:from>
    <xdr:to>
      <xdr:col>7</xdr:col>
      <xdr:colOff>123825</xdr:colOff>
      <xdr:row>17</xdr:row>
      <xdr:rowOff>47625</xdr:rowOff>
    </xdr:to>
    <xdr:pic>
      <xdr:nvPicPr>
        <xdr:cNvPr id="82" name="Picture 81"/>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323850" y="933450"/>
          <a:ext cx="4067175" cy="2695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9525</xdr:colOff>
      <xdr:row>3</xdr:row>
      <xdr:rowOff>9525</xdr:rowOff>
    </xdr:from>
    <xdr:to>
      <xdr:col>21</xdr:col>
      <xdr:colOff>419100</xdr:colOff>
      <xdr:row>17</xdr:row>
      <xdr:rowOff>38100</xdr:rowOff>
    </xdr:to>
    <xdr:pic>
      <xdr:nvPicPr>
        <xdr:cNvPr id="81" name="Picture 80"/>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9153525" y="923925"/>
          <a:ext cx="4067175" cy="2695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466725</xdr:colOff>
      <xdr:row>2</xdr:row>
      <xdr:rowOff>180975</xdr:rowOff>
    </xdr:from>
    <xdr:to>
      <xdr:col>14</xdr:col>
      <xdr:colOff>171450</xdr:colOff>
      <xdr:row>16</xdr:row>
      <xdr:rowOff>95250</xdr:rowOff>
    </xdr:to>
    <xdr:pic>
      <xdr:nvPicPr>
        <xdr:cNvPr id="39" name="Picture 38"/>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4733925" y="904875"/>
          <a:ext cx="3971925" cy="2581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323850</xdr:colOff>
      <xdr:row>121</xdr:row>
      <xdr:rowOff>123825</xdr:rowOff>
    </xdr:from>
    <xdr:to>
      <xdr:col>20</xdr:col>
      <xdr:colOff>333375</xdr:colOff>
      <xdr:row>134</xdr:row>
      <xdr:rowOff>28575</xdr:rowOff>
    </xdr:to>
    <xdr:pic>
      <xdr:nvPicPr>
        <xdr:cNvPr id="67" name="Picture 66"/>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9467850" y="23517225"/>
          <a:ext cx="3057525" cy="2381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438150</xdr:colOff>
      <xdr:row>121</xdr:row>
      <xdr:rowOff>152400</xdr:rowOff>
    </xdr:from>
    <xdr:to>
      <xdr:col>14</xdr:col>
      <xdr:colOff>142875</xdr:colOff>
      <xdr:row>135</xdr:row>
      <xdr:rowOff>57150</xdr:rowOff>
    </xdr:to>
    <xdr:pic>
      <xdr:nvPicPr>
        <xdr:cNvPr id="66" name="Picture 65"/>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4705350" y="23545800"/>
          <a:ext cx="3971925" cy="2571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190500</xdr:colOff>
      <xdr:row>121</xdr:row>
      <xdr:rowOff>152400</xdr:rowOff>
    </xdr:from>
    <xdr:to>
      <xdr:col>6</xdr:col>
      <xdr:colOff>504825</xdr:colOff>
      <xdr:row>135</xdr:row>
      <xdr:rowOff>57150</xdr:rowOff>
    </xdr:to>
    <xdr:pic>
      <xdr:nvPicPr>
        <xdr:cNvPr id="65" name="Picture 64"/>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90500" y="23545800"/>
          <a:ext cx="3971925" cy="2571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85725</xdr:colOff>
      <xdr:row>105</xdr:row>
      <xdr:rowOff>104775</xdr:rowOff>
    </xdr:from>
    <xdr:to>
      <xdr:col>6</xdr:col>
      <xdr:colOff>400050</xdr:colOff>
      <xdr:row>119</xdr:row>
      <xdr:rowOff>66675</xdr:rowOff>
    </xdr:to>
    <xdr:pic>
      <xdr:nvPicPr>
        <xdr:cNvPr id="62" name="Picture 61"/>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85725" y="20450175"/>
          <a:ext cx="3971925" cy="2628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171450</xdr:colOff>
      <xdr:row>69</xdr:row>
      <xdr:rowOff>28575</xdr:rowOff>
    </xdr:from>
    <xdr:to>
      <xdr:col>15</xdr:col>
      <xdr:colOff>0</xdr:colOff>
      <xdr:row>84</xdr:row>
      <xdr:rowOff>95250</xdr:rowOff>
    </xdr:to>
    <xdr:pic>
      <xdr:nvPicPr>
        <xdr:cNvPr id="36" name="Picture 35"/>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4438650" y="13515975"/>
          <a:ext cx="4705350" cy="2924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466725</xdr:colOff>
      <xdr:row>53</xdr:row>
      <xdr:rowOff>9525</xdr:rowOff>
    </xdr:from>
    <xdr:to>
      <xdr:col>20</xdr:col>
      <xdr:colOff>323850</xdr:colOff>
      <xdr:row>63</xdr:row>
      <xdr:rowOff>104775</xdr:rowOff>
    </xdr:to>
    <xdr:pic>
      <xdr:nvPicPr>
        <xdr:cNvPr id="74" name="Picture 73"/>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9610725" y="10448925"/>
          <a:ext cx="2905125" cy="2000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447675</xdr:colOff>
      <xdr:row>52</xdr:row>
      <xdr:rowOff>47625</xdr:rowOff>
    </xdr:from>
    <xdr:to>
      <xdr:col>14</xdr:col>
      <xdr:colOff>257175</xdr:colOff>
      <xdr:row>67</xdr:row>
      <xdr:rowOff>114300</xdr:rowOff>
    </xdr:to>
    <xdr:pic>
      <xdr:nvPicPr>
        <xdr:cNvPr id="72" name="Picture 71"/>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714875" y="10296525"/>
          <a:ext cx="4076700" cy="2924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466725</xdr:colOff>
      <xdr:row>18</xdr:row>
      <xdr:rowOff>76200</xdr:rowOff>
    </xdr:from>
    <xdr:to>
      <xdr:col>14</xdr:col>
      <xdr:colOff>171450</xdr:colOff>
      <xdr:row>31</xdr:row>
      <xdr:rowOff>180975</xdr:rowOff>
    </xdr:to>
    <xdr:pic>
      <xdr:nvPicPr>
        <xdr:cNvPr id="55" name="Picture 54"/>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4733925" y="3848100"/>
          <a:ext cx="3971925" cy="2581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447675</xdr:colOff>
      <xdr:row>68</xdr:row>
      <xdr:rowOff>142875</xdr:rowOff>
    </xdr:from>
    <xdr:to>
      <xdr:col>21</xdr:col>
      <xdr:colOff>381000</xdr:colOff>
      <xdr:row>84</xdr:row>
      <xdr:rowOff>180975</xdr:rowOff>
    </xdr:to>
    <xdr:pic>
      <xdr:nvPicPr>
        <xdr:cNvPr id="26" name="Picture 25"/>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8982075" y="13439775"/>
          <a:ext cx="4200525" cy="3086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c:userShapes xmlns:c="http://schemas.openxmlformats.org/drawingml/2006/chart">
  <cdr:relSizeAnchor xmlns:cdr="http://schemas.openxmlformats.org/drawingml/2006/chartDrawing">
    <cdr:from>
      <cdr:x>0.10562</cdr:x>
      <cdr:y>0.70966</cdr:y>
    </cdr:from>
    <cdr:to>
      <cdr:x>0.53629</cdr:x>
      <cdr:y>0.77945</cdr:y>
    </cdr:to>
    <cdr:grpSp>
      <cdr:nvGrpSpPr>
        <cdr:cNvPr id="2" name="Group 1"/>
        <cdr:cNvGrpSpPr/>
      </cdr:nvGrpSpPr>
      <cdr:grpSpPr>
        <a:xfrm xmlns:a="http://schemas.openxmlformats.org/drawingml/2006/main">
          <a:off x="420166" y="1782124"/>
          <a:ext cx="1713243" cy="175260"/>
          <a:chOff x="0" y="0"/>
          <a:chExt cx="1508108" cy="176213"/>
        </a:xfrm>
      </cdr:grpSpPr>
      <cdr:cxnSp macro="">
        <cdr:nvCxnSpPr>
          <cdr:cNvPr id="3" name="Straight Arrow Connector 2"/>
          <cdr:cNvCxnSpPr/>
        </cdr:nvCxnSpPr>
        <cdr:spPr>
          <a:xfrm xmlns:a="http://schemas.openxmlformats.org/drawingml/2006/main" flipV="1">
            <a:off x="0" y="157166"/>
            <a:ext cx="1508108" cy="2"/>
          </a:xfrm>
          <a:prstGeom xmlns:a="http://schemas.openxmlformats.org/drawingml/2006/main" prst="straightConnector1">
            <a:avLst/>
          </a:prstGeom>
          <a:ln xmlns:a="http://schemas.openxmlformats.org/drawingml/2006/main">
            <a:solidFill>
              <a:schemeClr val="accent1"/>
            </a:solidFill>
            <a:headEnd type="triangle"/>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sp macro="" textlink="">
        <cdr:nvSpPr>
          <cdr:cNvPr id="4" name="TextBox 31"/>
          <cdr:cNvSpPr txBox="1"/>
        </cdr:nvSpPr>
        <cdr:spPr>
          <a:xfrm xmlns:a="http://schemas.openxmlformats.org/drawingml/2006/main">
            <a:off x="210330" y="0"/>
            <a:ext cx="1069543" cy="17621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NZ" sz="600" i="1">
                <a:solidFill>
                  <a:schemeClr val="accent1"/>
                </a:solidFill>
              </a:rPr>
              <a:t>1st regulatory</a:t>
            </a:r>
            <a:r>
              <a:rPr lang="en-NZ" sz="600" i="1" baseline="0">
                <a:solidFill>
                  <a:schemeClr val="accent1"/>
                </a:solidFill>
              </a:rPr>
              <a:t> period</a:t>
            </a:r>
            <a:endParaRPr lang="en-NZ" sz="600" i="1">
              <a:solidFill>
                <a:schemeClr val="accent1"/>
              </a:solidFill>
            </a:endParaRPr>
          </a:p>
        </cdr:txBody>
      </cdr:sp>
    </cdr:grpSp>
  </cdr:relSizeAnchor>
  <cdr:relSizeAnchor xmlns:cdr="http://schemas.openxmlformats.org/drawingml/2006/chartDrawing">
    <cdr:from>
      <cdr:x>0.53736</cdr:x>
      <cdr:y>0.70966</cdr:y>
    </cdr:from>
    <cdr:to>
      <cdr:x>0.94732</cdr:x>
      <cdr:y>0.77187</cdr:y>
    </cdr:to>
    <cdr:grpSp>
      <cdr:nvGrpSpPr>
        <cdr:cNvPr id="8" name="Group 7"/>
        <cdr:cNvGrpSpPr/>
      </cdr:nvGrpSpPr>
      <cdr:grpSpPr>
        <a:xfrm xmlns:a="http://schemas.openxmlformats.org/drawingml/2006/main">
          <a:off x="2137665" y="1782124"/>
          <a:ext cx="1630857" cy="156225"/>
          <a:chOff x="0" y="0"/>
          <a:chExt cx="1412446" cy="157168"/>
        </a:xfrm>
      </cdr:grpSpPr>
      <cdr:cxnSp macro="">
        <cdr:nvCxnSpPr>
          <cdr:cNvPr id="9" name="Straight Arrow Connector 8"/>
          <cdr:cNvCxnSpPr/>
        </cdr:nvCxnSpPr>
        <cdr:spPr>
          <a:xfrm xmlns:a="http://schemas.openxmlformats.org/drawingml/2006/main" flipV="1">
            <a:off x="0" y="157156"/>
            <a:ext cx="1412446" cy="12"/>
          </a:xfrm>
          <a:prstGeom xmlns:a="http://schemas.openxmlformats.org/drawingml/2006/main" prst="straightConnector1">
            <a:avLst/>
          </a:prstGeom>
          <a:ln xmlns:a="http://schemas.openxmlformats.org/drawingml/2006/main">
            <a:solidFill>
              <a:schemeClr val="accent1"/>
            </a:solidFill>
            <a:headEnd type="triangle"/>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sp macro="" textlink="'1. Stylised opex'!$AW$12">
        <cdr:nvSpPr>
          <cdr:cNvPr id="10" name="TextBox 31"/>
          <cdr:cNvSpPr txBox="1"/>
        </cdr:nvSpPr>
        <cdr:spPr>
          <a:xfrm xmlns:a="http://schemas.openxmlformats.org/drawingml/2006/main">
            <a:off x="41797" y="0"/>
            <a:ext cx="1352871" cy="15398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fld id="{05564A93-DC06-403E-9F65-CD3E24EA509E}" type="TxLink">
              <a:rPr lang="en-NZ" sz="600" i="1">
                <a:solidFill>
                  <a:schemeClr val="accent1"/>
                </a:solidFill>
              </a:rPr>
              <a:pPr algn="ctr"/>
              <a:t> </a:t>
            </a:fld>
            <a:endParaRPr lang="en-NZ" sz="600" i="1">
              <a:solidFill>
                <a:schemeClr val="accent1"/>
              </a:solidFill>
            </a:endParaRPr>
          </a:p>
        </cdr:txBody>
      </cdr:sp>
    </cdr:grpSp>
  </cdr:relSizeAnchor>
</c:userShapes>
</file>

<file path=xl/drawings/drawing4.xml><?xml version="1.0" encoding="utf-8"?>
<c:userShapes xmlns:c="http://schemas.openxmlformats.org/drawingml/2006/chart">
  <cdr:relSizeAnchor xmlns:cdr="http://schemas.openxmlformats.org/drawingml/2006/chartDrawing">
    <cdr:from>
      <cdr:x>0.23034</cdr:x>
      <cdr:y>0.03494</cdr:y>
    </cdr:from>
    <cdr:to>
      <cdr:x>0.85112</cdr:x>
      <cdr:y>0.19651</cdr:y>
    </cdr:to>
    <cdr:sp macro="" textlink="">
      <cdr:nvSpPr>
        <cdr:cNvPr id="2" name="TextBox 1"/>
        <cdr:cNvSpPr txBox="1"/>
      </cdr:nvSpPr>
      <cdr:spPr>
        <a:xfrm xmlns:a="http://schemas.openxmlformats.org/drawingml/2006/main">
          <a:off x="918894" y="89650"/>
          <a:ext cx="2476473" cy="41461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NZ" sz="1000" b="1"/>
            <a:t>Figure 8: Operating expenditure</a:t>
          </a:r>
        </a:p>
        <a:p xmlns:a="http://schemas.openxmlformats.org/drawingml/2006/main">
          <a:pPr algn="ctr"/>
          <a:r>
            <a:rPr lang="en-NZ" sz="1000" b="1"/>
            <a:t>Benefit of activity depends on timing</a:t>
          </a:r>
        </a:p>
      </cdr:txBody>
    </cdr:sp>
  </cdr:relSizeAnchor>
</c:userShapes>
</file>

<file path=xl/drawings/drawing5.xml><?xml version="1.0" encoding="utf-8"?>
<c:userShapes xmlns:c="http://schemas.openxmlformats.org/drawingml/2006/chart">
  <cdr:relSizeAnchor xmlns:cdr="http://schemas.openxmlformats.org/drawingml/2006/chartDrawing">
    <cdr:from>
      <cdr:x>0.23034</cdr:x>
      <cdr:y>0.05677</cdr:y>
    </cdr:from>
    <cdr:to>
      <cdr:x>0.85112</cdr:x>
      <cdr:y>0.16594</cdr:y>
    </cdr:to>
    <cdr:sp macro="" textlink="">
      <cdr:nvSpPr>
        <cdr:cNvPr id="2" name="TextBox 1"/>
        <cdr:cNvSpPr txBox="1"/>
      </cdr:nvSpPr>
      <cdr:spPr>
        <a:xfrm xmlns:a="http://schemas.openxmlformats.org/drawingml/2006/main">
          <a:off x="918882" y="145675"/>
          <a:ext cx="2476500" cy="28014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NZ" sz="1100"/>
        </a:p>
      </cdr:txBody>
    </cdr:sp>
  </cdr:relSizeAnchor>
  <cdr:relSizeAnchor xmlns:cdr="http://schemas.openxmlformats.org/drawingml/2006/chartDrawing">
    <cdr:from>
      <cdr:x>0.12128</cdr:x>
      <cdr:y>0.85593</cdr:y>
    </cdr:from>
    <cdr:to>
      <cdr:x>0.53073</cdr:x>
      <cdr:y>0.96978</cdr:y>
    </cdr:to>
    <cdr:grpSp>
      <cdr:nvGrpSpPr>
        <cdr:cNvPr id="3" name="Group 2"/>
        <cdr:cNvGrpSpPr/>
      </cdr:nvGrpSpPr>
      <cdr:grpSpPr>
        <a:xfrm xmlns:a="http://schemas.openxmlformats.org/drawingml/2006/main">
          <a:off x="537640" y="2336957"/>
          <a:ext cx="1815112" cy="310846"/>
          <a:chOff x="-6599" y="40743"/>
          <a:chExt cx="1257574" cy="158515"/>
        </a:xfrm>
      </cdr:grpSpPr>
      <cdr:cxnSp macro="">
        <cdr:nvCxnSpPr>
          <cdr:cNvPr id="4" name="Straight Arrow Connector 3"/>
          <cdr:cNvCxnSpPr/>
        </cdr:nvCxnSpPr>
        <cdr:spPr>
          <a:xfrm xmlns:a="http://schemas.openxmlformats.org/drawingml/2006/main" flipV="1">
            <a:off x="-6599" y="132880"/>
            <a:ext cx="1257574" cy="2"/>
          </a:xfrm>
          <a:prstGeom xmlns:a="http://schemas.openxmlformats.org/drawingml/2006/main" prst="straightConnector1">
            <a:avLst/>
          </a:prstGeom>
          <a:ln xmlns:a="http://schemas.openxmlformats.org/drawingml/2006/main">
            <a:solidFill>
              <a:schemeClr val="accent1"/>
            </a:solidFill>
            <a:headEnd type="triangle"/>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sp macro="" textlink="">
        <cdr:nvSpPr>
          <cdr:cNvPr id="5" name="TextBox 31"/>
          <cdr:cNvSpPr txBox="1"/>
        </cdr:nvSpPr>
        <cdr:spPr>
          <a:xfrm xmlns:a="http://schemas.openxmlformats.org/drawingml/2006/main">
            <a:off x="167175" y="40743"/>
            <a:ext cx="891866" cy="15851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NZ" sz="600" i="1">
                <a:solidFill>
                  <a:schemeClr val="accent1"/>
                </a:solidFill>
              </a:rPr>
              <a:t>1st regulatory</a:t>
            </a:r>
            <a:r>
              <a:rPr lang="en-NZ" sz="600" i="1" baseline="0">
                <a:solidFill>
                  <a:schemeClr val="accent1"/>
                </a:solidFill>
              </a:rPr>
              <a:t> period</a:t>
            </a:r>
            <a:endParaRPr lang="en-NZ" sz="600" i="1">
              <a:solidFill>
                <a:schemeClr val="accent1"/>
              </a:solidFill>
            </a:endParaRPr>
          </a:p>
        </cdr:txBody>
      </cdr:sp>
    </cdr:grpSp>
  </cdr:relSizeAnchor>
  <cdr:relSizeAnchor xmlns:cdr="http://schemas.openxmlformats.org/drawingml/2006/chartDrawing">
    <cdr:from>
      <cdr:x>0.52946</cdr:x>
      <cdr:y>0.84546</cdr:y>
    </cdr:from>
    <cdr:to>
      <cdr:x>0.91759</cdr:x>
      <cdr:y>0.94292</cdr:y>
    </cdr:to>
    <cdr:grpSp>
      <cdr:nvGrpSpPr>
        <cdr:cNvPr id="6" name="Group 5"/>
        <cdr:cNvGrpSpPr/>
      </cdr:nvGrpSpPr>
      <cdr:grpSpPr>
        <a:xfrm xmlns:a="http://schemas.openxmlformats.org/drawingml/2006/main">
          <a:off x="2347122" y="2308370"/>
          <a:ext cx="1720599" cy="266097"/>
          <a:chOff x="-15337" y="110481"/>
          <a:chExt cx="1502196" cy="49975"/>
        </a:xfrm>
      </cdr:grpSpPr>
      <cdr:cxnSp macro="">
        <cdr:nvCxnSpPr>
          <cdr:cNvPr id="7" name="Straight Arrow Connector 6"/>
          <cdr:cNvCxnSpPr/>
        </cdr:nvCxnSpPr>
        <cdr:spPr>
          <a:xfrm xmlns:a="http://schemas.openxmlformats.org/drawingml/2006/main" flipV="1">
            <a:off x="-15337" y="150010"/>
            <a:ext cx="1502196" cy="2"/>
          </a:xfrm>
          <a:prstGeom xmlns:a="http://schemas.openxmlformats.org/drawingml/2006/main" prst="straightConnector1">
            <a:avLst/>
          </a:prstGeom>
          <a:ln xmlns:a="http://schemas.openxmlformats.org/drawingml/2006/main">
            <a:solidFill>
              <a:schemeClr val="accent1"/>
            </a:solidFill>
            <a:headEnd type="triangle"/>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sp macro="" textlink="">
        <cdr:nvSpPr>
          <cdr:cNvPr id="8" name="TextBox 31"/>
          <cdr:cNvSpPr txBox="1"/>
        </cdr:nvSpPr>
        <cdr:spPr>
          <a:xfrm xmlns:a="http://schemas.openxmlformats.org/drawingml/2006/main">
            <a:off x="40114" y="110481"/>
            <a:ext cx="1374542" cy="4997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p xmlns:a="http://schemas.openxmlformats.org/drawingml/2006/main">
            <a:pPr algn="ctr"/>
            <a:r>
              <a:rPr lang="en-US" sz="600" i="1">
                <a:solidFill>
                  <a:schemeClr val="accent1"/>
                </a:solidFill>
              </a:rPr>
              <a:t>2nd and subsequent regulatory periods</a:t>
            </a:r>
          </a:p>
        </cdr:txBody>
      </cdr:sp>
    </cdr:grpSp>
  </cdr:relSizeAnchor>
  <cdr:relSizeAnchor xmlns:cdr="http://schemas.openxmlformats.org/drawingml/2006/chartDrawing">
    <cdr:from>
      <cdr:x>0.53375</cdr:x>
      <cdr:y>0.36864</cdr:y>
    </cdr:from>
    <cdr:to>
      <cdr:x>0.53401</cdr:x>
      <cdr:y>0.96504</cdr:y>
    </cdr:to>
    <cdr:cxnSp macro="">
      <cdr:nvCxnSpPr>
        <cdr:cNvPr id="9" name="Straight Connector 8"/>
        <cdr:cNvCxnSpPr/>
      </cdr:nvCxnSpPr>
      <cdr:spPr>
        <a:xfrm xmlns:a="http://schemas.openxmlformats.org/drawingml/2006/main" flipH="1">
          <a:off x="2374534" y="974911"/>
          <a:ext cx="1114" cy="1577222"/>
        </a:xfrm>
        <a:prstGeom xmlns:a="http://schemas.openxmlformats.org/drawingml/2006/main" prst="line">
          <a:avLst/>
        </a:prstGeom>
        <a:ln xmlns:a="http://schemas.openxmlformats.org/drawingml/2006/main">
          <a:prstDash val="sys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6.xml><?xml version="1.0" encoding="utf-8"?>
<c:userShapes xmlns:c="http://schemas.openxmlformats.org/drawingml/2006/chart">
  <cdr:relSizeAnchor xmlns:cdr="http://schemas.openxmlformats.org/drawingml/2006/chartDrawing">
    <cdr:from>
      <cdr:x>0.23034</cdr:x>
      <cdr:y>0.05677</cdr:y>
    </cdr:from>
    <cdr:to>
      <cdr:x>0.85112</cdr:x>
      <cdr:y>0.16594</cdr:y>
    </cdr:to>
    <cdr:sp macro="" textlink="">
      <cdr:nvSpPr>
        <cdr:cNvPr id="2" name="TextBox 1"/>
        <cdr:cNvSpPr txBox="1"/>
      </cdr:nvSpPr>
      <cdr:spPr>
        <a:xfrm xmlns:a="http://schemas.openxmlformats.org/drawingml/2006/main">
          <a:off x="918882" y="145675"/>
          <a:ext cx="2476500" cy="28014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NZ" sz="1100"/>
        </a:p>
      </cdr:txBody>
    </cdr:sp>
  </cdr:relSizeAnchor>
  <cdr:relSizeAnchor xmlns:cdr="http://schemas.openxmlformats.org/drawingml/2006/chartDrawing">
    <cdr:from>
      <cdr:x>0.11093</cdr:x>
      <cdr:y>0.86959</cdr:y>
    </cdr:from>
    <cdr:to>
      <cdr:x>0.54103</cdr:x>
      <cdr:y>0.96679</cdr:y>
    </cdr:to>
    <cdr:grpSp>
      <cdr:nvGrpSpPr>
        <cdr:cNvPr id="3" name="Group 2"/>
        <cdr:cNvGrpSpPr/>
      </cdr:nvGrpSpPr>
      <cdr:grpSpPr>
        <a:xfrm xmlns:a="http://schemas.openxmlformats.org/drawingml/2006/main">
          <a:off x="475598" y="2374253"/>
          <a:ext cx="1843997" cy="265386"/>
          <a:chOff x="0" y="40662"/>
          <a:chExt cx="1257574" cy="176213"/>
        </a:xfrm>
      </cdr:grpSpPr>
      <cdr:cxnSp macro="">
        <cdr:nvCxnSpPr>
          <cdr:cNvPr id="4" name="Straight Arrow Connector 3"/>
          <cdr:cNvCxnSpPr/>
        </cdr:nvCxnSpPr>
        <cdr:spPr>
          <a:xfrm xmlns:a="http://schemas.openxmlformats.org/drawingml/2006/main" flipV="1">
            <a:off x="0" y="157166"/>
            <a:ext cx="1257574" cy="2"/>
          </a:xfrm>
          <a:prstGeom xmlns:a="http://schemas.openxmlformats.org/drawingml/2006/main" prst="straightConnector1">
            <a:avLst/>
          </a:prstGeom>
          <a:ln xmlns:a="http://schemas.openxmlformats.org/drawingml/2006/main">
            <a:solidFill>
              <a:schemeClr val="accent1"/>
            </a:solidFill>
            <a:headEnd type="triangle"/>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sp macro="" textlink="">
        <cdr:nvSpPr>
          <cdr:cNvPr id="5" name="TextBox 31"/>
          <cdr:cNvSpPr txBox="1"/>
        </cdr:nvSpPr>
        <cdr:spPr>
          <a:xfrm xmlns:a="http://schemas.openxmlformats.org/drawingml/2006/main">
            <a:off x="185319" y="40662"/>
            <a:ext cx="891866" cy="17621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NZ" sz="600" i="1">
                <a:solidFill>
                  <a:schemeClr val="accent1"/>
                </a:solidFill>
              </a:rPr>
              <a:t>1st regulatory</a:t>
            </a:r>
            <a:r>
              <a:rPr lang="en-NZ" sz="600" i="1" baseline="0">
                <a:solidFill>
                  <a:schemeClr val="accent1"/>
                </a:solidFill>
              </a:rPr>
              <a:t> period</a:t>
            </a:r>
            <a:endParaRPr lang="en-NZ" sz="600" i="1">
              <a:solidFill>
                <a:schemeClr val="accent1"/>
              </a:solidFill>
            </a:endParaRPr>
          </a:p>
        </cdr:txBody>
      </cdr:sp>
    </cdr:grpSp>
  </cdr:relSizeAnchor>
  <cdr:relSizeAnchor xmlns:cdr="http://schemas.openxmlformats.org/drawingml/2006/chartDrawing">
    <cdr:from>
      <cdr:x>0.54003</cdr:x>
      <cdr:y>0.3039</cdr:y>
    </cdr:from>
    <cdr:to>
      <cdr:x>0.54003</cdr:x>
      <cdr:y>0.95657</cdr:y>
    </cdr:to>
    <cdr:cxnSp macro="">
      <cdr:nvCxnSpPr>
        <cdr:cNvPr id="9" name="Straight Connector 8"/>
        <cdr:cNvCxnSpPr/>
      </cdr:nvCxnSpPr>
      <cdr:spPr>
        <a:xfrm xmlns:a="http://schemas.openxmlformats.org/drawingml/2006/main" flipH="1">
          <a:off x="2323777" y="803679"/>
          <a:ext cx="0" cy="1726043"/>
        </a:xfrm>
        <a:prstGeom xmlns:a="http://schemas.openxmlformats.org/drawingml/2006/main" prst="line">
          <a:avLst/>
        </a:prstGeom>
        <a:ln xmlns:a="http://schemas.openxmlformats.org/drawingml/2006/main">
          <a:prstDash val="sys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0.10955</cdr:x>
      <cdr:y>0.2226</cdr:y>
    </cdr:from>
    <cdr:to>
      <cdr:x>0.51405</cdr:x>
      <cdr:y>0.37712</cdr:y>
    </cdr:to>
    <cdr:sp macro="" textlink="">
      <cdr:nvSpPr>
        <cdr:cNvPr id="10" name="TextBox 4"/>
        <cdr:cNvSpPr txBox="1"/>
      </cdr:nvSpPr>
      <cdr:spPr>
        <a:xfrm xmlns:a="http://schemas.openxmlformats.org/drawingml/2006/main">
          <a:off x="437030" y="588683"/>
          <a:ext cx="1613647" cy="40863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NZ" sz="800"/>
            <a:t>Benefit to supplier of permanent saving (higher profits)</a:t>
          </a:r>
        </a:p>
      </cdr:txBody>
    </cdr:sp>
  </cdr:relSizeAnchor>
  <cdr:relSizeAnchor xmlns:cdr="http://schemas.openxmlformats.org/drawingml/2006/chartDrawing">
    <cdr:from>
      <cdr:x>0.54363</cdr:x>
      <cdr:y>0.22684</cdr:y>
    </cdr:from>
    <cdr:to>
      <cdr:x>0.9397</cdr:x>
      <cdr:y>0.38785</cdr:y>
    </cdr:to>
    <cdr:sp macro="" textlink="">
      <cdr:nvSpPr>
        <cdr:cNvPr id="11" name="TextBox 31"/>
        <cdr:cNvSpPr txBox="1"/>
      </cdr:nvSpPr>
      <cdr:spPr>
        <a:xfrm xmlns:a="http://schemas.openxmlformats.org/drawingml/2006/main">
          <a:off x="2168711" y="599889"/>
          <a:ext cx="1580030" cy="42582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NZ" sz="800"/>
            <a:t>Benefit to consumers of permanent saving (lower prices)</a:t>
          </a:r>
        </a:p>
      </cdr:txBody>
    </cdr:sp>
  </cdr:relSizeAnchor>
  <cdr:relSizeAnchor xmlns:cdr="http://schemas.openxmlformats.org/drawingml/2006/chartDrawing">
    <cdr:from>
      <cdr:x>0.53838</cdr:x>
      <cdr:y>0.84999</cdr:y>
    </cdr:from>
    <cdr:to>
      <cdr:x>0.93806</cdr:x>
      <cdr:y>0.95465</cdr:y>
    </cdr:to>
    <cdr:grpSp>
      <cdr:nvGrpSpPr>
        <cdr:cNvPr id="12" name="Group 11"/>
        <cdr:cNvGrpSpPr/>
      </cdr:nvGrpSpPr>
      <cdr:grpSpPr>
        <a:xfrm xmlns:a="http://schemas.openxmlformats.org/drawingml/2006/main">
          <a:off x="2308234" y="2320739"/>
          <a:ext cx="1713575" cy="285754"/>
          <a:chOff x="0" y="0"/>
          <a:chExt cx="1249264" cy="9086"/>
        </a:xfrm>
      </cdr:grpSpPr>
      <cdr:cxnSp macro="">
        <cdr:nvCxnSpPr>
          <cdr:cNvPr id="13" name="Straight Arrow Connector 12"/>
          <cdr:cNvCxnSpPr/>
        </cdr:nvCxnSpPr>
        <cdr:spPr>
          <a:xfrm xmlns:a="http://schemas.openxmlformats.org/drawingml/2006/main" flipV="1">
            <a:off x="0" y="7187"/>
            <a:ext cx="1249264" cy="0"/>
          </a:xfrm>
          <a:prstGeom xmlns:a="http://schemas.openxmlformats.org/drawingml/2006/main" prst="straightConnector1">
            <a:avLst/>
          </a:prstGeom>
          <a:ln xmlns:a="http://schemas.openxmlformats.org/drawingml/2006/main">
            <a:solidFill>
              <a:schemeClr val="accent1"/>
            </a:solidFill>
            <a:headEnd type="triangle"/>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sp macro="" textlink="">
        <cdr:nvSpPr>
          <cdr:cNvPr id="14" name="TextBox 31"/>
          <cdr:cNvSpPr txBox="1"/>
        </cdr:nvSpPr>
        <cdr:spPr>
          <a:xfrm xmlns:a="http://schemas.openxmlformats.org/drawingml/2006/main">
            <a:off x="46114" y="0"/>
            <a:ext cx="1143104" cy="90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600" i="1">
                <a:solidFill>
                  <a:schemeClr val="accent1"/>
                </a:solidFill>
              </a:rPr>
              <a:t>2nd and subsequent regulatory periods</a:t>
            </a:r>
          </a:p>
        </cdr:txBody>
      </cdr:sp>
    </cdr:grpSp>
  </cdr:relSizeAnchor>
</c:userShapes>
</file>

<file path=xl/drawings/drawing7.xml><?xml version="1.0" encoding="utf-8"?>
<xdr:wsDr xmlns:xdr="http://schemas.openxmlformats.org/drawingml/2006/spreadsheetDrawing" xmlns:a="http://schemas.openxmlformats.org/drawingml/2006/main">
  <xdr:twoCellAnchor>
    <xdr:from>
      <xdr:col>0</xdr:col>
      <xdr:colOff>78443</xdr:colOff>
      <xdr:row>3</xdr:row>
      <xdr:rowOff>89647</xdr:rowOff>
    </xdr:from>
    <xdr:to>
      <xdr:col>6</xdr:col>
      <xdr:colOff>168089</xdr:colOff>
      <xdr:row>19</xdr:row>
      <xdr:rowOff>77319</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352425</xdr:colOff>
      <xdr:row>3</xdr:row>
      <xdr:rowOff>104775</xdr:rowOff>
    </xdr:from>
    <xdr:to>
      <xdr:col>12</xdr:col>
      <xdr:colOff>455518</xdr:colOff>
      <xdr:row>19</xdr:row>
      <xdr:rowOff>1680</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0.23034</cdr:x>
      <cdr:y>0.03494</cdr:y>
    </cdr:from>
    <cdr:to>
      <cdr:x>0.85112</cdr:x>
      <cdr:y>0.19651</cdr:y>
    </cdr:to>
    <cdr:sp macro="" textlink="">
      <cdr:nvSpPr>
        <cdr:cNvPr id="2" name="TextBox 1"/>
        <cdr:cNvSpPr txBox="1"/>
      </cdr:nvSpPr>
      <cdr:spPr>
        <a:xfrm xmlns:a="http://schemas.openxmlformats.org/drawingml/2006/main">
          <a:off x="918894" y="89650"/>
          <a:ext cx="2476473" cy="41461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NZ" sz="1000" b="1"/>
            <a:t>Figure 17: Default price-quality path</a:t>
          </a:r>
        </a:p>
        <a:p xmlns:a="http://schemas.openxmlformats.org/drawingml/2006/main">
          <a:pPr algn="ctr"/>
          <a:r>
            <a:rPr lang="en-NZ" sz="1000" b="1"/>
            <a:t>Benefit of activity depends on timing</a:t>
          </a:r>
        </a:p>
      </cdr:txBody>
    </cdr:sp>
  </cdr:relSizeAnchor>
</c:userShapes>
</file>

<file path=xl/drawings/drawing9.xml><?xml version="1.0" encoding="utf-8"?>
<xdr:wsDr xmlns:xdr="http://schemas.openxmlformats.org/drawingml/2006/spreadsheetDrawing" xmlns:a="http://schemas.openxmlformats.org/drawingml/2006/main">
  <xdr:twoCellAnchor>
    <xdr:from>
      <xdr:col>0</xdr:col>
      <xdr:colOff>78443</xdr:colOff>
      <xdr:row>3</xdr:row>
      <xdr:rowOff>38100</xdr:rowOff>
    </xdr:from>
    <xdr:to>
      <xdr:col>6</xdr:col>
      <xdr:colOff>168089</xdr:colOff>
      <xdr:row>19</xdr:row>
      <xdr:rowOff>77319</xdr:rowOff>
    </xdr:to>
    <xdr:grpSp>
      <xdr:nvGrpSpPr>
        <xdr:cNvPr id="6" name="Group 5"/>
        <xdr:cNvGrpSpPr/>
      </xdr:nvGrpSpPr>
      <xdr:grpSpPr>
        <a:xfrm>
          <a:off x="84539" y="635666"/>
          <a:ext cx="4274366" cy="2560177"/>
          <a:chOff x="78443" y="981075"/>
          <a:chExt cx="3975846" cy="2630019"/>
        </a:xfrm>
      </xdr:grpSpPr>
      <xdr:graphicFrame macro="">
        <xdr:nvGraphicFramePr>
          <xdr:cNvPr id="4" name="Chart 3"/>
          <xdr:cNvGraphicFramePr>
            <a:graphicFrameLocks/>
          </xdr:cNvGraphicFramePr>
        </xdr:nvGraphicFramePr>
        <xdr:xfrm>
          <a:off x="78443" y="1032622"/>
          <a:ext cx="3975846" cy="2578472"/>
        </xdr:xfrm>
        <a:graphic>
          <a:graphicData uri="http://schemas.openxmlformats.org/drawingml/2006/chart">
            <c:chart xmlns:c="http://schemas.openxmlformats.org/drawingml/2006/chart" xmlns:r="http://schemas.openxmlformats.org/officeDocument/2006/relationships" r:id="rId1"/>
          </a:graphicData>
        </a:graphic>
      </xdr:graphicFrame>
      <xdr:sp macro="" textlink="$Y$6">
        <xdr:nvSpPr>
          <xdr:cNvPr id="2" name="TextBox 1"/>
          <xdr:cNvSpPr txBox="1"/>
        </xdr:nvSpPr>
        <xdr:spPr>
          <a:xfrm>
            <a:off x="609601" y="981075"/>
            <a:ext cx="3305174" cy="4857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E40C4F40-796B-4119-8E68-CFB2314B906E}" type="TxLink">
              <a:rPr lang="en-NZ" sz="1000" b="1"/>
              <a:pPr algn="ctr"/>
              <a:t>Figure 18: Customised price-quality paths
Retention factors for savings in operating expenditure</a:t>
            </a:fld>
            <a:endParaRPr lang="en-NZ" sz="1000" b="1"/>
          </a:p>
        </xdr:txBody>
      </xdr:sp>
    </xdr:grpSp>
    <xdr:clientData/>
  </xdr:twoCellAnchor>
  <xdr:twoCellAnchor>
    <xdr:from>
      <xdr:col>7</xdr:col>
      <xdr:colOff>428625</xdr:colOff>
      <xdr:row>3</xdr:row>
      <xdr:rowOff>95250</xdr:rowOff>
    </xdr:from>
    <xdr:to>
      <xdr:col>13</xdr:col>
      <xdr:colOff>531718</xdr:colOff>
      <xdr:row>18</xdr:row>
      <xdr:rowOff>154080</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152400</xdr:colOff>
      <xdr:row>2</xdr:row>
      <xdr:rowOff>0</xdr:rowOff>
    </xdr:from>
    <xdr:to>
      <xdr:col>8</xdr:col>
      <xdr:colOff>526676</xdr:colOff>
      <xdr:row>6</xdr:row>
      <xdr:rowOff>20730</xdr:rowOff>
    </xdr:to>
    <xdr:sp macro="" textlink="">
      <xdr:nvSpPr>
        <xdr:cNvPr id="7" name="Rounded Rectangular Callout 6"/>
        <xdr:cNvSpPr/>
      </xdr:nvSpPr>
      <xdr:spPr>
        <a:xfrm>
          <a:off x="4038600" y="828675"/>
          <a:ext cx="1669676" cy="782730"/>
        </a:xfrm>
        <a:prstGeom prst="wedgeRoundRectCallout">
          <a:avLst>
            <a:gd name="adj1" fmla="val -57075"/>
            <a:gd name="adj2" fmla="val 81071"/>
            <a:gd name="adj3" fmla="val 16667"/>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NZ" sz="800">
              <a:solidFill>
                <a:sysClr val="windowText" lastClr="000000"/>
              </a:solidFill>
            </a:rPr>
            <a:t>This chart produces figures 18  and 19 depending on </a:t>
          </a:r>
          <a:r>
            <a:rPr lang="en-NZ" sz="800" baseline="0">
              <a:solidFill>
                <a:sysClr val="windowText" lastClr="000000"/>
              </a:solidFill>
            </a:rPr>
            <a:t> the selected inputs.</a:t>
          </a:r>
          <a:endParaRPr lang="en-NZ" sz="800">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581152_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 NI Cap Scenarios"/>
      <sheetName val="Review Notes"/>
      <sheetName val="1. NI Opex"/>
      <sheetName val="2. NI Capex"/>
      <sheetName val="3. DPP NI Opex"/>
      <sheetName val="3.1 DPP NI Opex - multi inputs"/>
      <sheetName val="4. NI DPP Capex"/>
      <sheetName val="5. CPP &amp; IPP Controllable Opex"/>
      <sheetName val="5.1 CPP &amp; IPP CO Scenarios"/>
      <sheetName val="5.1 CPP &amp; IPP CO - multi inputs"/>
      <sheetName val="5.2 AER EBSS version of CPP"/>
      <sheetName val="6. IPP Base Capex"/>
      <sheetName val="Opex Model v2"/>
      <sheetName val="Capex Model"/>
      <sheetName val="Opex Model v1"/>
      <sheetName val="Natural Incentives vs IRIS"/>
      <sheetName val="IRIS Working Example"/>
      <sheetName val="Other Analysis"/>
      <sheetName val="Inputs"/>
      <sheetName val="Sheet3"/>
      <sheetName val="7. Gas Transmission CPP Capex"/>
      <sheetName val="spend to save"/>
      <sheetName val="Graphs for Issues Paper"/>
      <sheetName val="Comparative BBAR formulae"/>
      <sheetName val="Comparison Graphs"/>
      <sheetName val="X. NI DPP Capex - Av Asset life"/>
    </sheetNames>
    <sheetDataSet>
      <sheetData sheetId="0">
        <row r="12">
          <cell r="A12">
            <v>1</v>
          </cell>
          <cell r="B12" t="str">
            <v>Y1 capital Saving</v>
          </cell>
          <cell r="C12">
            <v>7.0000000000000007E-2</v>
          </cell>
          <cell r="D12">
            <v>100</v>
          </cell>
          <cell r="E12">
            <v>1</v>
          </cell>
          <cell r="F12">
            <v>6</v>
          </cell>
          <cell r="G12">
            <v>90</v>
          </cell>
          <cell r="H12">
            <v>1</v>
          </cell>
          <cell r="I12">
            <v>6</v>
          </cell>
        </row>
        <row r="13">
          <cell r="A13">
            <v>2</v>
          </cell>
          <cell r="B13" t="str">
            <v>Y2 capital Saving</v>
          </cell>
          <cell r="C13">
            <v>7.0000000000000007E-2</v>
          </cell>
          <cell r="D13">
            <v>100</v>
          </cell>
          <cell r="E13">
            <v>2</v>
          </cell>
          <cell r="F13">
            <v>6</v>
          </cell>
          <cell r="G13">
            <v>90</v>
          </cell>
          <cell r="H13">
            <v>2</v>
          </cell>
          <cell r="I13">
            <v>6</v>
          </cell>
        </row>
        <row r="14">
          <cell r="A14">
            <v>3</v>
          </cell>
          <cell r="B14" t="str">
            <v>Y3 capital Saving</v>
          </cell>
          <cell r="C14">
            <v>7.0000000000000007E-2</v>
          </cell>
          <cell r="D14">
            <v>100</v>
          </cell>
          <cell r="E14">
            <v>3</v>
          </cell>
          <cell r="F14">
            <v>6</v>
          </cell>
          <cell r="G14">
            <v>90</v>
          </cell>
          <cell r="H14">
            <v>3</v>
          </cell>
          <cell r="I14">
            <v>6</v>
          </cell>
        </row>
        <row r="15">
          <cell r="A15">
            <v>4</v>
          </cell>
          <cell r="B15" t="str">
            <v>Y4 capital Saving</v>
          </cell>
          <cell r="C15">
            <v>7.0000000000000007E-2</v>
          </cell>
          <cell r="D15">
            <v>100</v>
          </cell>
          <cell r="E15">
            <v>4</v>
          </cell>
          <cell r="F15">
            <v>6</v>
          </cell>
          <cell r="G15">
            <v>90</v>
          </cell>
          <cell r="H15">
            <v>4</v>
          </cell>
          <cell r="I15">
            <v>6</v>
          </cell>
        </row>
        <row r="16">
          <cell r="A16">
            <v>5</v>
          </cell>
          <cell r="B16" t="str">
            <v>Y5 capital Saving</v>
          </cell>
          <cell r="C16">
            <v>7.0000000000000007E-2</v>
          </cell>
          <cell r="D16">
            <v>100</v>
          </cell>
          <cell r="E16">
            <v>5</v>
          </cell>
          <cell r="F16">
            <v>6</v>
          </cell>
          <cell r="G16">
            <v>90</v>
          </cell>
          <cell r="H16">
            <v>5</v>
          </cell>
          <cell r="I16">
            <v>6</v>
          </cell>
        </row>
        <row r="17">
          <cell r="A17">
            <v>6</v>
          </cell>
          <cell r="B17" t="str">
            <v>5% WACC</v>
          </cell>
          <cell r="C17">
            <v>0.05</v>
          </cell>
          <cell r="D17">
            <v>100</v>
          </cell>
          <cell r="E17">
            <v>1</v>
          </cell>
          <cell r="F17">
            <v>6</v>
          </cell>
          <cell r="G17">
            <v>90</v>
          </cell>
          <cell r="H17">
            <v>1</v>
          </cell>
          <cell r="I17">
            <v>6</v>
          </cell>
        </row>
        <row r="18">
          <cell r="A18">
            <v>7</v>
          </cell>
          <cell r="B18" t="str">
            <v>6% WACC</v>
          </cell>
          <cell r="C18">
            <v>0.06</v>
          </cell>
          <cell r="D18">
            <v>100</v>
          </cell>
          <cell r="E18">
            <v>1</v>
          </cell>
          <cell r="F18">
            <v>6</v>
          </cell>
          <cell r="G18">
            <v>90</v>
          </cell>
          <cell r="H18">
            <v>1</v>
          </cell>
          <cell r="I18">
            <v>6</v>
          </cell>
        </row>
        <row r="19">
          <cell r="A19">
            <v>8</v>
          </cell>
          <cell r="B19" t="str">
            <v>7% WACC</v>
          </cell>
          <cell r="C19">
            <v>7.0000000000000007E-2</v>
          </cell>
          <cell r="D19">
            <v>100</v>
          </cell>
          <cell r="E19">
            <v>1</v>
          </cell>
          <cell r="F19">
            <v>6</v>
          </cell>
          <cell r="G19">
            <v>90</v>
          </cell>
          <cell r="H19">
            <v>1</v>
          </cell>
          <cell r="I19">
            <v>6</v>
          </cell>
        </row>
        <row r="20">
          <cell r="A20">
            <v>9</v>
          </cell>
          <cell r="B20" t="str">
            <v>8% WACC</v>
          </cell>
          <cell r="C20">
            <v>0.08</v>
          </cell>
          <cell r="D20">
            <v>100</v>
          </cell>
          <cell r="E20">
            <v>1</v>
          </cell>
          <cell r="F20">
            <v>6</v>
          </cell>
          <cell r="G20">
            <v>90</v>
          </cell>
          <cell r="H20">
            <v>1</v>
          </cell>
          <cell r="I20">
            <v>6</v>
          </cell>
        </row>
        <row r="21">
          <cell r="A21">
            <v>10</v>
          </cell>
          <cell r="B21" t="str">
            <v>9% WACC</v>
          </cell>
          <cell r="C21">
            <v>0.09</v>
          </cell>
          <cell r="D21">
            <v>100</v>
          </cell>
          <cell r="E21">
            <v>1</v>
          </cell>
          <cell r="F21">
            <v>6</v>
          </cell>
          <cell r="G21">
            <v>90</v>
          </cell>
          <cell r="H21">
            <v>1</v>
          </cell>
          <cell r="I21">
            <v>6</v>
          </cell>
        </row>
        <row r="22">
          <cell r="A22">
            <v>11</v>
          </cell>
          <cell r="B22" t="str">
            <v>Defer 1 Year</v>
          </cell>
          <cell r="C22">
            <v>7.0000000000000007E-2</v>
          </cell>
          <cell r="D22">
            <v>100</v>
          </cell>
          <cell r="E22">
            <v>1</v>
          </cell>
          <cell r="F22">
            <v>5</v>
          </cell>
          <cell r="G22">
            <v>100</v>
          </cell>
          <cell r="H22">
            <v>2</v>
          </cell>
          <cell r="I22">
            <v>5</v>
          </cell>
        </row>
        <row r="23">
          <cell r="A23">
            <v>12</v>
          </cell>
          <cell r="B23" t="str">
            <v>Defer 2 Years</v>
          </cell>
          <cell r="C23">
            <v>7.0000000000000007E-2</v>
          </cell>
          <cell r="D23">
            <v>100</v>
          </cell>
          <cell r="E23">
            <v>1</v>
          </cell>
          <cell r="F23">
            <v>5</v>
          </cell>
          <cell r="G23">
            <v>100</v>
          </cell>
          <cell r="H23">
            <v>3</v>
          </cell>
          <cell r="I23">
            <v>5</v>
          </cell>
        </row>
        <row r="24">
          <cell r="A24">
            <v>13</v>
          </cell>
          <cell r="B24" t="str">
            <v>Defer 3 Years</v>
          </cell>
          <cell r="C24">
            <v>7.0000000000000007E-2</v>
          </cell>
          <cell r="D24">
            <v>100</v>
          </cell>
          <cell r="E24">
            <v>1</v>
          </cell>
          <cell r="F24">
            <v>5</v>
          </cell>
          <cell r="G24">
            <v>100</v>
          </cell>
          <cell r="H24">
            <v>4</v>
          </cell>
          <cell r="I24">
            <v>5</v>
          </cell>
        </row>
        <row r="25">
          <cell r="A25">
            <v>14</v>
          </cell>
          <cell r="B25" t="str">
            <v>Defer 4 Years</v>
          </cell>
          <cell r="C25">
            <v>7.0000000000000007E-2</v>
          </cell>
          <cell r="D25">
            <v>100</v>
          </cell>
          <cell r="E25">
            <v>1</v>
          </cell>
          <cell r="F25">
            <v>5</v>
          </cell>
          <cell r="G25">
            <v>100</v>
          </cell>
          <cell r="H25">
            <v>5</v>
          </cell>
          <cell r="I25">
            <v>5</v>
          </cell>
        </row>
        <row r="26">
          <cell r="A26">
            <v>15</v>
          </cell>
          <cell r="B26" t="str">
            <v>Defer 5 Years</v>
          </cell>
          <cell r="C26">
            <v>7.0000000000000007E-2</v>
          </cell>
          <cell r="D26">
            <v>100</v>
          </cell>
          <cell r="E26">
            <v>1</v>
          </cell>
          <cell r="F26">
            <v>5</v>
          </cell>
          <cell r="G26">
            <v>100</v>
          </cell>
          <cell r="H26">
            <v>6</v>
          </cell>
          <cell r="I26">
            <v>5</v>
          </cell>
        </row>
        <row r="27">
          <cell r="A27">
            <v>16</v>
          </cell>
          <cell r="B27" t="str">
            <v>Increased asset life +1</v>
          </cell>
          <cell r="C27">
            <v>7.0000000000000007E-2</v>
          </cell>
          <cell r="D27">
            <v>100</v>
          </cell>
          <cell r="E27">
            <v>2</v>
          </cell>
          <cell r="F27">
            <v>6</v>
          </cell>
          <cell r="G27">
            <v>100</v>
          </cell>
          <cell r="H27">
            <v>2</v>
          </cell>
          <cell r="I27">
            <v>7</v>
          </cell>
        </row>
        <row r="28">
          <cell r="A28">
            <v>17</v>
          </cell>
          <cell r="B28" t="str">
            <v>Increased asset life +2</v>
          </cell>
          <cell r="C28">
            <v>7.0000000000000007E-2</v>
          </cell>
          <cell r="D28">
            <v>100</v>
          </cell>
          <cell r="E28">
            <v>2</v>
          </cell>
          <cell r="F28">
            <v>6</v>
          </cell>
          <cell r="G28">
            <v>100</v>
          </cell>
          <cell r="H28">
            <v>2</v>
          </cell>
          <cell r="I28">
            <v>8</v>
          </cell>
        </row>
        <row r="29">
          <cell r="A29">
            <v>18</v>
          </cell>
          <cell r="B29">
            <v>0</v>
          </cell>
          <cell r="C29">
            <v>0</v>
          </cell>
          <cell r="D29">
            <v>0</v>
          </cell>
          <cell r="E29">
            <v>0</v>
          </cell>
          <cell r="F29">
            <v>0</v>
          </cell>
          <cell r="G29">
            <v>0</v>
          </cell>
          <cell r="H29">
            <v>0</v>
          </cell>
          <cell r="I29">
            <v>0</v>
          </cell>
        </row>
        <row r="30">
          <cell r="A30">
            <v>19</v>
          </cell>
          <cell r="B30">
            <v>0</v>
          </cell>
          <cell r="C30">
            <v>0</v>
          </cell>
          <cell r="D30">
            <v>0</v>
          </cell>
          <cell r="E30">
            <v>0</v>
          </cell>
          <cell r="F30">
            <v>0</v>
          </cell>
          <cell r="G30">
            <v>0</v>
          </cell>
          <cell r="H30">
            <v>0</v>
          </cell>
          <cell r="I30">
            <v>0</v>
          </cell>
        </row>
        <row r="31">
          <cell r="A31">
            <v>20</v>
          </cell>
          <cell r="B31">
            <v>0</v>
          </cell>
          <cell r="C31">
            <v>0</v>
          </cell>
          <cell r="D31">
            <v>0</v>
          </cell>
          <cell r="E31">
            <v>0</v>
          </cell>
          <cell r="F31">
            <v>0</v>
          </cell>
          <cell r="G31">
            <v>0</v>
          </cell>
          <cell r="H31">
            <v>0</v>
          </cell>
          <cell r="I31">
            <v>0</v>
          </cell>
        </row>
        <row r="32">
          <cell r="A32">
            <v>21</v>
          </cell>
          <cell r="B32">
            <v>0</v>
          </cell>
          <cell r="C32">
            <v>0</v>
          </cell>
          <cell r="D32">
            <v>0</v>
          </cell>
          <cell r="E32">
            <v>0</v>
          </cell>
          <cell r="F32">
            <v>0</v>
          </cell>
          <cell r="G32">
            <v>0</v>
          </cell>
          <cell r="H32">
            <v>0</v>
          </cell>
          <cell r="I32">
            <v>0</v>
          </cell>
        </row>
        <row r="33">
          <cell r="A33">
            <v>22</v>
          </cell>
          <cell r="B33">
            <v>0</v>
          </cell>
          <cell r="C33">
            <v>0</v>
          </cell>
          <cell r="D33">
            <v>0</v>
          </cell>
          <cell r="E33">
            <v>0</v>
          </cell>
          <cell r="F33">
            <v>0</v>
          </cell>
          <cell r="G33">
            <v>0</v>
          </cell>
          <cell r="H33">
            <v>0</v>
          </cell>
          <cell r="I33">
            <v>0</v>
          </cell>
        </row>
        <row r="34">
          <cell r="A34">
            <v>23</v>
          </cell>
          <cell r="B34">
            <v>0</v>
          </cell>
          <cell r="C34">
            <v>0</v>
          </cell>
          <cell r="D34">
            <v>0</v>
          </cell>
          <cell r="E34">
            <v>0</v>
          </cell>
          <cell r="F34">
            <v>0</v>
          </cell>
          <cell r="G34">
            <v>0</v>
          </cell>
          <cell r="H34">
            <v>0</v>
          </cell>
          <cell r="I34">
            <v>0</v>
          </cell>
        </row>
        <row r="35">
          <cell r="A35">
            <v>0</v>
          </cell>
          <cell r="B35">
            <v>0</v>
          </cell>
          <cell r="C35">
            <v>0</v>
          </cell>
          <cell r="D35">
            <v>0</v>
          </cell>
          <cell r="E35">
            <v>0</v>
          </cell>
          <cell r="F35">
            <v>0</v>
          </cell>
          <cell r="G35">
            <v>0</v>
          </cell>
          <cell r="H35">
            <v>0</v>
          </cell>
          <cell r="I35">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row r="15">
          <cell r="N15">
            <v>1</v>
          </cell>
        </row>
      </sheetData>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7.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131"/>
  <sheetViews>
    <sheetView tabSelected="1" zoomScaleNormal="100" workbookViewId="0"/>
  </sheetViews>
  <sheetFormatPr defaultRowHeight="12.75" x14ac:dyDescent="0.2"/>
  <cols>
    <col min="1" max="23" width="9.7109375" style="2" customWidth="1"/>
    <col min="24" max="103" width="9.7109375" style="9" customWidth="1"/>
    <col min="104" max="16384" width="9.140625" style="9"/>
  </cols>
  <sheetData>
    <row r="1" spans="1:25" s="187" customFormat="1" ht="23.25" x14ac:dyDescent="0.35">
      <c r="A1" s="59" t="s">
        <v>180</v>
      </c>
      <c r="B1" s="60"/>
      <c r="C1" s="60"/>
      <c r="D1" s="60"/>
      <c r="E1" s="60"/>
      <c r="F1" s="60"/>
      <c r="G1" s="60"/>
      <c r="H1" s="60"/>
      <c r="I1" s="60"/>
      <c r="J1" s="60"/>
      <c r="K1" s="61"/>
      <c r="L1" s="61"/>
      <c r="M1" s="61"/>
      <c r="N1" s="61"/>
      <c r="O1" s="61"/>
      <c r="P1" s="61"/>
      <c r="Q1" s="61"/>
      <c r="R1" s="61"/>
      <c r="S1" s="61"/>
      <c r="T1" s="61"/>
      <c r="U1" s="61"/>
      <c r="V1" s="61"/>
      <c r="W1" s="61"/>
    </row>
    <row r="2" spans="1:25" s="188" customFormat="1" ht="12.95" customHeight="1" x14ac:dyDescent="0.25">
      <c r="A2" s="1"/>
      <c r="B2" s="1"/>
      <c r="C2" s="1"/>
      <c r="D2" s="1"/>
      <c r="E2" s="1"/>
      <c r="F2" s="1"/>
      <c r="G2" s="1"/>
      <c r="H2" s="1"/>
      <c r="I2" s="1"/>
      <c r="J2" s="1"/>
      <c r="K2" s="1"/>
      <c r="L2" s="1"/>
      <c r="M2" s="1"/>
      <c r="N2" s="1"/>
      <c r="O2" s="1"/>
      <c r="P2" s="1"/>
      <c r="Q2" s="1"/>
      <c r="R2" s="1"/>
      <c r="S2" s="1"/>
      <c r="T2" s="1"/>
      <c r="U2" s="1"/>
      <c r="V2" s="1"/>
      <c r="W2" s="1"/>
    </row>
    <row r="3" spans="1:25" s="188" customFormat="1" ht="12.95" customHeight="1" x14ac:dyDescent="0.25">
      <c r="A3" s="49" t="s">
        <v>0</v>
      </c>
      <c r="B3" s="49"/>
      <c r="C3" s="49"/>
      <c r="D3" s="49"/>
      <c r="E3" s="49"/>
      <c r="F3" s="49"/>
      <c r="G3" s="49"/>
      <c r="H3" s="49"/>
      <c r="I3" s="49"/>
      <c r="J3" s="49"/>
      <c r="K3" s="50"/>
      <c r="L3" s="50"/>
      <c r="M3" s="50"/>
      <c r="N3" s="50"/>
      <c r="O3" s="50"/>
      <c r="P3" s="51"/>
      <c r="Q3" s="51"/>
      <c r="R3" s="51"/>
      <c r="S3" s="51"/>
      <c r="T3" s="51"/>
      <c r="U3" s="51"/>
      <c r="V3" s="51"/>
      <c r="W3" s="51"/>
    </row>
    <row r="4" spans="1:25" ht="12.95" customHeight="1" x14ac:dyDescent="0.2"/>
    <row r="5" spans="1:25" ht="12.95" customHeight="1" x14ac:dyDescent="0.2">
      <c r="Y5" s="189" t="s">
        <v>158</v>
      </c>
    </row>
    <row r="6" spans="1:25" ht="12.95" customHeight="1" x14ac:dyDescent="0.2">
      <c r="Y6" s="189" t="str">
        <f>IF(I59=0,"Figure 1: Operating expenditure
Actual spending equals forecast spending","Figure "&amp;IF(I58="permanent",3,6)&amp;": Operating expenditure 
"&amp;I58&amp;" saving in year "&amp;I60)</f>
        <v>Figure 6: Operating expenditure 
Temporary saving in year 3</v>
      </c>
    </row>
    <row r="7" spans="1:25" ht="12.95" customHeight="1" x14ac:dyDescent="0.2">
      <c r="Y7" s="189" t="str">
        <f>"Figure "&amp;IF(I58="Permanent",4,7)&amp;": Operating expenditure 
"&amp;"Benefit sharing for a "&amp;LOWER(I58)&amp;" saving in year "&amp;I60</f>
        <v>Figure 7: Operating expenditure 
Benefit sharing for a temporary saving in year 3</v>
      </c>
    </row>
    <row r="8" spans="1:25" ht="12.95" customHeight="1" x14ac:dyDescent="0.2">
      <c r="Y8" s="189" t="str">
        <f>"Figure 9: Operating expenditure 
"&amp;"Spending in year "&amp;K102&amp;" to make permanent savings"</f>
        <v>Figure 9: Operating expenditure 
Spending in year 1 to make permanent savings</v>
      </c>
    </row>
    <row r="9" spans="1:25" ht="12.95" customHeight="1" x14ac:dyDescent="0.2">
      <c r="Y9" s="189" t="str">
        <f>"Figure 10: Operating expenditure 
"&amp;"Spending in year "&amp;K107&amp;" to make permanent savings"</f>
        <v>Figure 10: Operating expenditure 
Spending in year 5 to make permanent savings</v>
      </c>
    </row>
    <row r="10" spans="1:25" ht="12.95" customHeight="1" x14ac:dyDescent="0.2">
      <c r="Y10" s="189" t="str">
        <f>"2nd and subsequent regulatory periods"</f>
        <v>2nd and subsequent regulatory periods</v>
      </c>
    </row>
    <row r="11" spans="1:25" ht="12.95" customHeight="1" x14ac:dyDescent="0.2">
      <c r="E11" s="5"/>
      <c r="F11" s="5"/>
      <c r="G11" s="5"/>
    </row>
    <row r="12" spans="1:25" ht="12.95" customHeight="1" x14ac:dyDescent="0.2"/>
    <row r="13" spans="1:25" ht="12.95" customHeight="1" x14ac:dyDescent="0.2"/>
    <row r="14" spans="1:25" ht="12.95" customHeight="1" x14ac:dyDescent="0.2"/>
    <row r="15" spans="1:25" ht="12.95" customHeight="1" x14ac:dyDescent="0.2"/>
    <row r="16" spans="1:25" ht="12.95" customHeight="1" x14ac:dyDescent="0.2"/>
    <row r="17" spans="17:18" ht="12.95" customHeight="1" x14ac:dyDescent="0.2"/>
    <row r="18" spans="17:18" ht="12.95" customHeight="1" x14ac:dyDescent="0.2"/>
    <row r="19" spans="17:18" ht="12.95" customHeight="1" x14ac:dyDescent="0.2">
      <c r="Q19" s="4"/>
      <c r="R19" s="4"/>
    </row>
    <row r="20" spans="17:18" ht="12.95" customHeight="1" x14ac:dyDescent="0.2">
      <c r="Q20" s="4"/>
      <c r="R20" s="4"/>
    </row>
    <row r="21" spans="17:18" ht="12.95" customHeight="1" x14ac:dyDescent="0.2">
      <c r="Q21" s="4"/>
      <c r="R21" s="4"/>
    </row>
    <row r="22" spans="17:18" ht="12.95" customHeight="1" x14ac:dyDescent="0.2">
      <c r="Q22" s="4"/>
      <c r="R22" s="4"/>
    </row>
    <row r="23" spans="17:18" ht="12.95" customHeight="1" x14ac:dyDescent="0.2">
      <c r="Q23" s="4"/>
      <c r="R23" s="4"/>
    </row>
    <row r="24" spans="17:18" ht="12.95" customHeight="1" x14ac:dyDescent="0.2">
      <c r="Q24" s="4"/>
      <c r="R24" s="4"/>
    </row>
    <row r="25" spans="17:18" ht="12.95" customHeight="1" x14ac:dyDescent="0.2">
      <c r="Q25" s="4"/>
      <c r="R25" s="4"/>
    </row>
    <row r="26" spans="17:18" ht="12.95" customHeight="1" x14ac:dyDescent="0.2">
      <c r="Q26" s="4"/>
      <c r="R26" s="4"/>
    </row>
    <row r="27" spans="17:18" ht="12.95" customHeight="1" x14ac:dyDescent="0.2">
      <c r="Q27" s="4"/>
      <c r="R27" s="4"/>
    </row>
    <row r="28" spans="17:18" ht="12.95" customHeight="1" x14ac:dyDescent="0.2">
      <c r="Q28" s="4"/>
      <c r="R28" s="4"/>
    </row>
    <row r="29" spans="17:18" ht="12.95" customHeight="1" x14ac:dyDescent="0.2">
      <c r="Q29" s="4"/>
      <c r="R29" s="4"/>
    </row>
    <row r="30" spans="17:18" ht="12.95" customHeight="1" x14ac:dyDescent="0.2">
      <c r="Q30" s="4"/>
      <c r="R30" s="4"/>
    </row>
    <row r="31" spans="17:18" ht="12.95" customHeight="1" x14ac:dyDescent="0.2">
      <c r="Q31" s="4"/>
      <c r="R31" s="4"/>
    </row>
    <row r="32" spans="17:18" ht="12.95" customHeight="1" x14ac:dyDescent="0.2">
      <c r="Q32" s="4"/>
      <c r="R32" s="4"/>
    </row>
    <row r="33" spans="17:18" ht="12.95" customHeight="1" x14ac:dyDescent="0.2">
      <c r="Q33" s="4"/>
      <c r="R33" s="4"/>
    </row>
    <row r="34" spans="17:18" ht="12.95" customHeight="1" x14ac:dyDescent="0.2">
      <c r="Q34" s="4"/>
      <c r="R34" s="4"/>
    </row>
    <row r="35" spans="17:18" ht="12.95" customHeight="1" x14ac:dyDescent="0.2">
      <c r="Q35" s="4"/>
      <c r="R35" s="4"/>
    </row>
    <row r="36" spans="17:18" ht="12.95" customHeight="1" x14ac:dyDescent="0.2">
      <c r="Q36" s="4"/>
      <c r="R36" s="4"/>
    </row>
    <row r="37" spans="17:18" ht="12.95" customHeight="1" x14ac:dyDescent="0.2">
      <c r="Q37" s="4"/>
      <c r="R37" s="4"/>
    </row>
    <row r="38" spans="17:18" ht="12.95" customHeight="1" x14ac:dyDescent="0.2">
      <c r="Q38" s="4"/>
      <c r="R38" s="4"/>
    </row>
    <row r="39" spans="17:18" ht="12.95" customHeight="1" x14ac:dyDescent="0.2">
      <c r="Q39" s="4"/>
      <c r="R39" s="4"/>
    </row>
    <row r="40" spans="17:18" ht="12.95" customHeight="1" x14ac:dyDescent="0.2">
      <c r="Q40" s="4"/>
      <c r="R40" s="4"/>
    </row>
    <row r="41" spans="17:18" ht="12.95" customHeight="1" x14ac:dyDescent="0.2">
      <c r="Q41" s="4"/>
      <c r="R41" s="4"/>
    </row>
    <row r="42" spans="17:18" ht="12.95" customHeight="1" x14ac:dyDescent="0.2">
      <c r="Q42" s="4"/>
      <c r="R42" s="4"/>
    </row>
    <row r="43" spans="17:18" ht="12.95" customHeight="1" x14ac:dyDescent="0.2">
      <c r="Q43" s="4"/>
      <c r="R43" s="4"/>
    </row>
    <row r="44" spans="17:18" ht="12.95" customHeight="1" x14ac:dyDescent="0.2">
      <c r="Q44" s="4"/>
      <c r="R44" s="4"/>
    </row>
    <row r="45" spans="17:18" ht="12.95" customHeight="1" x14ac:dyDescent="0.2">
      <c r="Q45" s="4"/>
      <c r="R45" s="4"/>
    </row>
    <row r="46" spans="17:18" ht="12.95" customHeight="1" x14ac:dyDescent="0.2">
      <c r="Q46" s="4"/>
      <c r="R46" s="4"/>
    </row>
    <row r="47" spans="17:18" ht="12.95" customHeight="1" x14ac:dyDescent="0.2">
      <c r="Q47" s="4"/>
      <c r="R47" s="4"/>
    </row>
    <row r="48" spans="17:18" ht="12.95" customHeight="1" x14ac:dyDescent="0.2">
      <c r="Q48" s="4"/>
      <c r="R48" s="4"/>
    </row>
    <row r="49" spans="1:23" ht="12.95" customHeight="1" x14ac:dyDescent="0.2">
      <c r="Q49" s="4"/>
      <c r="R49" s="4"/>
    </row>
    <row r="50" spans="1:23" ht="12.95" customHeight="1" x14ac:dyDescent="0.2">
      <c r="Q50" s="4"/>
      <c r="R50" s="4"/>
    </row>
    <row r="51" spans="1:23" ht="12.95" customHeight="1" x14ac:dyDescent="0.2">
      <c r="Q51" s="4"/>
      <c r="R51" s="4"/>
    </row>
    <row r="52" spans="1:23" ht="12.95" customHeight="1" x14ac:dyDescent="0.2">
      <c r="Q52" s="4"/>
      <c r="R52" s="4"/>
    </row>
    <row r="53" spans="1:23" ht="12.95" customHeight="1" x14ac:dyDescent="0.2">
      <c r="Q53" s="4"/>
      <c r="R53" s="4"/>
    </row>
    <row r="54" spans="1:23" ht="12.95" customHeight="1" x14ac:dyDescent="0.2">
      <c r="Q54" s="4"/>
      <c r="R54" s="4"/>
    </row>
    <row r="55" spans="1:23" ht="12.95" customHeight="1" x14ac:dyDescent="0.25">
      <c r="A55" s="49" t="s">
        <v>2</v>
      </c>
      <c r="B55" s="52"/>
      <c r="C55" s="52"/>
      <c r="D55" s="52"/>
      <c r="E55" s="52"/>
      <c r="F55" s="52"/>
      <c r="G55" s="52"/>
      <c r="H55" s="52"/>
      <c r="I55" s="52"/>
      <c r="J55" s="52"/>
      <c r="K55" s="53"/>
      <c r="L55" s="53"/>
      <c r="M55" s="53"/>
      <c r="N55" s="53"/>
      <c r="O55" s="53"/>
      <c r="P55" s="54"/>
      <c r="Q55" s="54"/>
      <c r="R55" s="54"/>
      <c r="S55" s="54"/>
      <c r="T55" s="54"/>
      <c r="U55" s="54"/>
      <c r="V55" s="54"/>
      <c r="W55" s="54"/>
    </row>
    <row r="56" spans="1:23" ht="12.95" customHeight="1" x14ac:dyDescent="0.25">
      <c r="A56" s="6"/>
      <c r="B56" s="7"/>
      <c r="C56" s="7"/>
      <c r="D56" s="7"/>
      <c r="E56" s="7"/>
      <c r="F56" s="7"/>
      <c r="G56" s="7"/>
      <c r="H56" s="7"/>
      <c r="I56" s="7"/>
      <c r="J56" s="7"/>
      <c r="K56" s="8"/>
      <c r="L56" s="8"/>
      <c r="M56" s="8"/>
      <c r="N56" s="8"/>
      <c r="O56" s="8"/>
    </row>
    <row r="57" spans="1:23" ht="12.95" customHeight="1" x14ac:dyDescent="0.2">
      <c r="A57" s="10" t="s">
        <v>5</v>
      </c>
      <c r="B57" s="10"/>
      <c r="C57" s="10"/>
      <c r="D57" s="10"/>
      <c r="E57" s="10"/>
      <c r="F57" s="10"/>
      <c r="I57" s="196">
        <v>100</v>
      </c>
      <c r="J57" s="12"/>
      <c r="K57" s="12"/>
      <c r="L57" s="12"/>
      <c r="M57" s="12"/>
      <c r="N57" s="8"/>
      <c r="O57" s="8"/>
    </row>
    <row r="58" spans="1:23" ht="12.95" customHeight="1" x14ac:dyDescent="0.2">
      <c r="A58" s="10" t="s">
        <v>6</v>
      </c>
      <c r="B58" s="10"/>
      <c r="C58" s="10"/>
      <c r="D58" s="10"/>
      <c r="E58" s="10"/>
      <c r="F58" s="10"/>
      <c r="I58" s="196" t="s">
        <v>8</v>
      </c>
      <c r="J58" s="10"/>
      <c r="K58" s="10"/>
      <c r="L58" s="10"/>
      <c r="M58" s="15"/>
      <c r="N58" s="14"/>
      <c r="O58" s="14"/>
    </row>
    <row r="59" spans="1:23" ht="12.95" customHeight="1" x14ac:dyDescent="0.2">
      <c r="A59" s="10" t="s">
        <v>21</v>
      </c>
      <c r="B59" s="10"/>
      <c r="C59" s="10"/>
      <c r="D59" s="10"/>
      <c r="E59" s="10"/>
      <c r="F59" s="10"/>
      <c r="I59" s="196">
        <v>10</v>
      </c>
      <c r="J59" s="10"/>
      <c r="K59" s="10"/>
      <c r="L59" s="10"/>
      <c r="M59" s="14"/>
      <c r="N59" s="15"/>
      <c r="O59" s="15"/>
    </row>
    <row r="60" spans="1:23" ht="12.95" customHeight="1" x14ac:dyDescent="0.2">
      <c r="A60" s="10" t="s">
        <v>9</v>
      </c>
      <c r="B60" s="10"/>
      <c r="C60" s="10"/>
      <c r="D60" s="10"/>
      <c r="E60" s="10"/>
      <c r="F60" s="10"/>
      <c r="I60" s="196">
        <v>3</v>
      </c>
      <c r="J60" s="10"/>
      <c r="K60" s="10"/>
      <c r="L60" s="10"/>
      <c r="M60" s="14"/>
      <c r="N60" s="14"/>
      <c r="O60" s="14"/>
    </row>
    <row r="61" spans="1:23" ht="12.95" customHeight="1" x14ac:dyDescent="0.2">
      <c r="A61" s="10" t="s">
        <v>29</v>
      </c>
      <c r="B61" s="10"/>
      <c r="C61" s="10"/>
      <c r="D61" s="10"/>
      <c r="E61" s="10"/>
      <c r="F61" s="10"/>
      <c r="I61" s="197">
        <v>0.08</v>
      </c>
      <c r="J61" s="10"/>
      <c r="K61" s="10"/>
      <c r="L61" s="10"/>
      <c r="M61" s="14"/>
      <c r="N61" s="14"/>
      <c r="O61" s="14"/>
    </row>
    <row r="62" spans="1:23" ht="12.95" customHeight="1" x14ac:dyDescent="0.2">
      <c r="A62" s="10"/>
      <c r="B62" s="10"/>
      <c r="C62" s="10"/>
      <c r="D62" s="10"/>
      <c r="E62" s="10"/>
      <c r="F62" s="10"/>
      <c r="G62" s="10"/>
      <c r="H62" s="10"/>
      <c r="I62" s="10"/>
      <c r="J62" s="10"/>
      <c r="K62" s="12"/>
      <c r="L62" s="15"/>
      <c r="M62" s="14"/>
      <c r="N62" s="14"/>
      <c r="O62" s="14"/>
    </row>
    <row r="63" spans="1:23" ht="12.95" customHeight="1" x14ac:dyDescent="0.25">
      <c r="A63" s="55" t="s">
        <v>48</v>
      </c>
      <c r="B63" s="56"/>
      <c r="C63" s="56"/>
      <c r="D63" s="56"/>
      <c r="E63" s="56"/>
      <c r="F63" s="56"/>
      <c r="G63" s="56"/>
      <c r="H63" s="56"/>
      <c r="I63" s="56"/>
      <c r="J63" s="56"/>
      <c r="K63" s="57"/>
      <c r="L63" s="53"/>
      <c r="M63" s="53"/>
      <c r="N63" s="53"/>
      <c r="O63" s="53"/>
      <c r="P63" s="54"/>
      <c r="Q63" s="54"/>
      <c r="R63" s="54"/>
      <c r="S63" s="54"/>
      <c r="T63" s="54"/>
      <c r="U63" s="54"/>
      <c r="V63" s="54"/>
      <c r="W63" s="54"/>
    </row>
    <row r="64" spans="1:23" ht="12.95" customHeight="1" x14ac:dyDescent="0.2">
      <c r="A64" s="11"/>
      <c r="B64" s="11"/>
      <c r="C64" s="11"/>
      <c r="D64" s="11"/>
      <c r="E64" s="11"/>
      <c r="F64" s="11"/>
      <c r="G64" s="11"/>
      <c r="H64" s="11"/>
      <c r="I64" s="16"/>
      <c r="J64" s="15"/>
      <c r="K64" s="15"/>
      <c r="L64" s="15"/>
      <c r="M64" s="12"/>
      <c r="N64" s="12"/>
      <c r="O64" s="12"/>
    </row>
    <row r="65" spans="1:118" ht="12.95" customHeight="1" x14ac:dyDescent="0.2">
      <c r="A65" s="9"/>
      <c r="B65" s="9"/>
      <c r="C65" s="9"/>
      <c r="D65" s="9"/>
      <c r="E65" s="9"/>
      <c r="F65" s="9"/>
      <c r="G65" s="9"/>
      <c r="H65" s="9"/>
      <c r="I65" s="9"/>
      <c r="K65" s="3" t="str">
        <f>"Regulatory Period "&amp;M66/5</f>
        <v>Regulatory Period 1</v>
      </c>
      <c r="M65" s="9"/>
      <c r="P65" s="3" t="str">
        <f>"Regulatory Period "&amp;R66/5</f>
        <v>Regulatory Period 2</v>
      </c>
      <c r="R65" s="9"/>
      <c r="S65" s="9"/>
      <c r="U65" s="3" t="str">
        <f>"Regulatory Period "&amp;W66/5</f>
        <v>Regulatory Period 3</v>
      </c>
    </row>
    <row r="66" spans="1:118" ht="12.95" customHeight="1" x14ac:dyDescent="0.2">
      <c r="A66" s="9"/>
      <c r="B66" s="9"/>
      <c r="C66" s="9"/>
      <c r="D66" s="9"/>
      <c r="E66" s="9"/>
      <c r="F66" s="9"/>
      <c r="G66" s="9"/>
      <c r="H66" s="9"/>
      <c r="I66" s="64">
        <v>1</v>
      </c>
      <c r="J66" s="25">
        <v>2</v>
      </c>
      <c r="K66" s="25">
        <v>3</v>
      </c>
      <c r="L66" s="25">
        <v>4</v>
      </c>
      <c r="M66" s="65">
        <v>5</v>
      </c>
      <c r="N66" s="64">
        <f t="shared" ref="N66:W66" si="0">M66+1</f>
        <v>6</v>
      </c>
      <c r="O66" s="25">
        <f t="shared" si="0"/>
        <v>7</v>
      </c>
      <c r="P66" s="25">
        <f t="shared" si="0"/>
        <v>8</v>
      </c>
      <c r="Q66" s="25">
        <f t="shared" si="0"/>
        <v>9</v>
      </c>
      <c r="R66" s="65">
        <f t="shared" si="0"/>
        <v>10</v>
      </c>
      <c r="S66" s="64">
        <f t="shared" si="0"/>
        <v>11</v>
      </c>
      <c r="T66" s="25">
        <f t="shared" si="0"/>
        <v>12</v>
      </c>
      <c r="U66" s="25">
        <f t="shared" si="0"/>
        <v>13</v>
      </c>
      <c r="V66" s="25">
        <f t="shared" si="0"/>
        <v>14</v>
      </c>
      <c r="W66" s="25">
        <f t="shared" si="0"/>
        <v>15</v>
      </c>
    </row>
    <row r="67" spans="1:118" s="191" customFormat="1" ht="12.95" customHeight="1" x14ac:dyDescent="0.2">
      <c r="A67" s="40" t="s">
        <v>17</v>
      </c>
      <c r="B67" s="40"/>
      <c r="C67" s="40"/>
      <c r="D67" s="40"/>
      <c r="E67" s="40"/>
      <c r="F67" s="40"/>
      <c r="G67" s="40"/>
      <c r="H67" s="40"/>
      <c r="I67" s="123">
        <f>I66-$I$60</f>
        <v>-2</v>
      </c>
      <c r="J67" s="123">
        <f>J66-$I$60</f>
        <v>-1</v>
      </c>
      <c r="K67" s="123">
        <f>K66-$I$60</f>
        <v>0</v>
      </c>
      <c r="L67" s="123">
        <f>L66-$I$60</f>
        <v>1</v>
      </c>
      <c r="M67" s="123">
        <f>M66-$I$60</f>
        <v>2</v>
      </c>
      <c r="N67" s="132">
        <f t="shared" ref="N67:W67" si="1">N66-$I$60</f>
        <v>3</v>
      </c>
      <c r="O67" s="128">
        <f t="shared" si="1"/>
        <v>4</v>
      </c>
      <c r="P67" s="128">
        <f t="shared" si="1"/>
        <v>5</v>
      </c>
      <c r="Q67" s="128">
        <f t="shared" si="1"/>
        <v>6</v>
      </c>
      <c r="R67" s="129">
        <f t="shared" si="1"/>
        <v>7</v>
      </c>
      <c r="S67" s="127">
        <f t="shared" si="1"/>
        <v>8</v>
      </c>
      <c r="T67" s="128">
        <f t="shared" si="1"/>
        <v>9</v>
      </c>
      <c r="U67" s="128">
        <f t="shared" si="1"/>
        <v>10</v>
      </c>
      <c r="V67" s="128">
        <f t="shared" si="1"/>
        <v>11</v>
      </c>
      <c r="W67" s="128">
        <f t="shared" si="1"/>
        <v>12</v>
      </c>
      <c r="X67" s="190"/>
      <c r="Y67" s="190"/>
      <c r="Z67" s="190"/>
      <c r="AA67" s="190"/>
      <c r="AB67" s="190"/>
      <c r="AC67" s="190"/>
      <c r="AD67" s="190"/>
      <c r="AE67" s="190"/>
      <c r="AF67" s="190"/>
      <c r="AG67" s="190"/>
      <c r="AH67" s="190"/>
      <c r="AI67" s="190"/>
      <c r="AJ67" s="190"/>
      <c r="AK67" s="190"/>
      <c r="AL67" s="190"/>
      <c r="AM67" s="190"/>
      <c r="AN67" s="190"/>
      <c r="AO67" s="190"/>
      <c r="AP67" s="190"/>
      <c r="AQ67" s="190"/>
      <c r="AR67" s="190"/>
      <c r="AS67" s="190"/>
      <c r="AT67" s="190"/>
      <c r="AU67" s="190"/>
      <c r="AV67" s="190"/>
      <c r="AW67" s="190"/>
      <c r="AX67" s="190"/>
      <c r="AY67" s="190"/>
      <c r="AZ67" s="190"/>
      <c r="BA67" s="190"/>
      <c r="BB67" s="190"/>
      <c r="BC67" s="190"/>
      <c r="BD67" s="190"/>
      <c r="BE67" s="190"/>
      <c r="BF67" s="190"/>
      <c r="BG67" s="190"/>
      <c r="BH67" s="190"/>
      <c r="BI67" s="190"/>
      <c r="BJ67" s="190"/>
      <c r="BK67" s="190"/>
      <c r="BL67" s="190"/>
      <c r="BM67" s="190"/>
      <c r="BN67" s="190"/>
      <c r="BO67" s="190"/>
      <c r="BP67" s="190"/>
      <c r="BQ67" s="190"/>
      <c r="BR67" s="190"/>
      <c r="BS67" s="190"/>
      <c r="BT67" s="190"/>
      <c r="BU67" s="190"/>
      <c r="BV67" s="190"/>
      <c r="BW67" s="190"/>
      <c r="BX67" s="190"/>
      <c r="BY67" s="190"/>
      <c r="BZ67" s="190"/>
      <c r="CA67" s="190"/>
      <c r="CB67" s="190"/>
      <c r="CC67" s="190"/>
      <c r="CD67" s="190"/>
      <c r="CE67" s="190"/>
      <c r="CF67" s="190"/>
      <c r="CG67" s="190"/>
      <c r="CH67" s="190"/>
      <c r="CI67" s="190"/>
      <c r="CJ67" s="190"/>
      <c r="CK67" s="190"/>
      <c r="CL67" s="190"/>
      <c r="CM67" s="190"/>
      <c r="CN67" s="190"/>
      <c r="CO67" s="190"/>
      <c r="CP67" s="190"/>
      <c r="CQ67" s="190"/>
      <c r="CR67" s="190"/>
      <c r="CS67" s="190"/>
      <c r="CT67" s="190"/>
      <c r="CU67" s="190"/>
      <c r="CV67" s="190"/>
      <c r="CW67" s="190"/>
      <c r="CX67" s="190"/>
      <c r="CY67" s="190"/>
      <c r="CZ67" s="190"/>
      <c r="DA67" s="190"/>
      <c r="DB67" s="190"/>
      <c r="DC67" s="190"/>
      <c r="DD67" s="190"/>
      <c r="DE67" s="190"/>
      <c r="DF67" s="190"/>
      <c r="DG67" s="190"/>
      <c r="DH67" s="190"/>
      <c r="DI67" s="190"/>
      <c r="DJ67" s="190"/>
      <c r="DK67" s="190"/>
      <c r="DL67" s="190"/>
      <c r="DM67" s="190"/>
      <c r="DN67" s="190"/>
    </row>
    <row r="68" spans="1:118" s="191" customFormat="1" ht="12.95" customHeight="1" x14ac:dyDescent="0.2">
      <c r="A68" s="40" t="s">
        <v>18</v>
      </c>
      <c r="B68" s="40"/>
      <c r="C68" s="40"/>
      <c r="D68" s="40"/>
      <c r="E68" s="40"/>
      <c r="F68" s="40"/>
      <c r="G68" s="40"/>
      <c r="H68" s="40"/>
      <c r="I68" s="124">
        <f>1/(1+$I$61)^I67</f>
        <v>1.1664000000000001</v>
      </c>
      <c r="J68" s="125">
        <f>1/(1+$I$61)^J67</f>
        <v>1.08</v>
      </c>
      <c r="K68" s="125">
        <f>1/(1+$I$61)^K67</f>
        <v>1</v>
      </c>
      <c r="L68" s="125">
        <f>1/(1+$I$61)^L67</f>
        <v>0.92592592592592582</v>
      </c>
      <c r="M68" s="124">
        <f>1/(1+$I$61)^M67</f>
        <v>0.85733882030178321</v>
      </c>
      <c r="N68" s="126">
        <f t="shared" ref="N68:W68" si="2">1/(1+$I$61)^N67</f>
        <v>0.79383224102016958</v>
      </c>
      <c r="O68" s="124">
        <f t="shared" si="2"/>
        <v>0.73502985279645328</v>
      </c>
      <c r="P68" s="124">
        <f t="shared" si="2"/>
        <v>0.68058319703375303</v>
      </c>
      <c r="Q68" s="124">
        <f t="shared" si="2"/>
        <v>0.63016962688310452</v>
      </c>
      <c r="R68" s="131">
        <f t="shared" si="2"/>
        <v>0.58349039526213387</v>
      </c>
      <c r="S68" s="130">
        <f t="shared" si="2"/>
        <v>0.54026888450197574</v>
      </c>
      <c r="T68" s="124">
        <f t="shared" si="2"/>
        <v>0.50024896713145905</v>
      </c>
      <c r="U68" s="124">
        <f t="shared" si="2"/>
        <v>0.46319348808468425</v>
      </c>
      <c r="V68" s="124">
        <f t="shared" si="2"/>
        <v>0.42888285933767062</v>
      </c>
      <c r="W68" s="124">
        <f t="shared" si="2"/>
        <v>0.39711375864599124</v>
      </c>
      <c r="X68" s="42"/>
      <c r="Y68" s="42"/>
      <c r="Z68" s="42"/>
      <c r="AA68" s="42"/>
      <c r="AB68" s="42"/>
      <c r="AC68" s="42"/>
      <c r="AD68" s="42"/>
      <c r="AE68" s="42"/>
      <c r="AF68" s="42"/>
      <c r="AG68" s="42"/>
      <c r="AH68" s="42"/>
      <c r="AI68" s="42"/>
      <c r="AJ68" s="42"/>
      <c r="AK68" s="42"/>
      <c r="AL68" s="42"/>
      <c r="AM68" s="42"/>
      <c r="AN68" s="42"/>
      <c r="AO68" s="42"/>
      <c r="AP68" s="42"/>
      <c r="AQ68" s="42"/>
      <c r="AR68" s="42"/>
      <c r="AS68" s="42"/>
      <c r="AT68" s="42"/>
      <c r="AU68" s="42"/>
      <c r="AV68" s="42"/>
      <c r="AW68" s="42"/>
      <c r="AX68" s="42"/>
      <c r="AY68" s="42"/>
      <c r="AZ68" s="42"/>
      <c r="BA68" s="42"/>
      <c r="BB68" s="42"/>
      <c r="BC68" s="42"/>
      <c r="BD68" s="42"/>
      <c r="BE68" s="42"/>
      <c r="BF68" s="42"/>
      <c r="BG68" s="42"/>
      <c r="BH68" s="42"/>
      <c r="BI68" s="42"/>
      <c r="BJ68" s="42"/>
      <c r="BK68" s="42"/>
      <c r="BL68" s="42"/>
      <c r="BM68" s="42"/>
      <c r="BN68" s="42"/>
      <c r="BO68" s="42"/>
      <c r="BP68" s="42"/>
      <c r="BQ68" s="42"/>
      <c r="BR68" s="42"/>
      <c r="BS68" s="42"/>
      <c r="BT68" s="42"/>
      <c r="BU68" s="42"/>
      <c r="BV68" s="42"/>
      <c r="BW68" s="42"/>
      <c r="BX68" s="42"/>
      <c r="BY68" s="42"/>
      <c r="BZ68" s="42"/>
      <c r="CA68" s="42"/>
      <c r="CB68" s="42"/>
      <c r="CC68" s="42"/>
      <c r="CD68" s="42"/>
      <c r="CE68" s="42"/>
      <c r="CF68" s="42"/>
      <c r="CG68" s="42"/>
      <c r="CH68" s="42"/>
      <c r="CI68" s="42"/>
      <c r="CJ68" s="42"/>
      <c r="CK68" s="42"/>
      <c r="CL68" s="42"/>
      <c r="CM68" s="42"/>
      <c r="CN68" s="42"/>
      <c r="CO68" s="42"/>
      <c r="CP68" s="42"/>
      <c r="CQ68" s="42"/>
      <c r="CR68" s="42"/>
      <c r="CS68" s="42"/>
      <c r="CT68" s="42"/>
      <c r="CU68" s="42"/>
      <c r="CV68" s="42"/>
      <c r="CW68" s="42"/>
      <c r="CX68" s="42"/>
      <c r="CY68" s="42"/>
      <c r="CZ68" s="42"/>
      <c r="DA68" s="42"/>
      <c r="DB68" s="42"/>
      <c r="DC68" s="42"/>
      <c r="DD68" s="42"/>
      <c r="DE68" s="42"/>
      <c r="DF68" s="42"/>
      <c r="DG68" s="42"/>
      <c r="DH68" s="42"/>
      <c r="DI68" s="42"/>
      <c r="DJ68" s="42"/>
      <c r="DK68" s="42"/>
      <c r="DL68" s="42"/>
      <c r="DM68" s="42"/>
      <c r="DN68" s="42"/>
    </row>
    <row r="69" spans="1:118" ht="12.95" customHeight="1" x14ac:dyDescent="0.2">
      <c r="A69" s="11"/>
      <c r="B69" s="11"/>
      <c r="C69" s="11"/>
      <c r="D69" s="11"/>
      <c r="E69" s="11"/>
      <c r="F69" s="11"/>
      <c r="G69" s="11"/>
      <c r="H69" s="11"/>
      <c r="I69" s="19"/>
      <c r="J69" s="19"/>
      <c r="K69" s="19"/>
      <c r="L69" s="19"/>
      <c r="M69" s="19"/>
      <c r="N69" s="30"/>
      <c r="O69" s="19"/>
      <c r="Q69" s="18"/>
      <c r="R69" s="20"/>
      <c r="S69" s="30"/>
      <c r="T69" s="19"/>
      <c r="V69" s="18"/>
      <c r="W69" s="19"/>
      <c r="X69" s="19"/>
      <c r="Y69" s="19"/>
      <c r="Z69" s="19"/>
      <c r="AA69" s="19"/>
      <c r="AB69" s="19"/>
      <c r="AC69" s="19"/>
      <c r="AD69" s="19"/>
      <c r="AE69" s="19"/>
      <c r="AF69" s="19"/>
      <c r="AG69" s="19"/>
      <c r="AH69" s="19"/>
      <c r="AI69" s="19"/>
      <c r="AJ69" s="19"/>
      <c r="AK69" s="19"/>
      <c r="AL69" s="19"/>
      <c r="AM69" s="19"/>
      <c r="AN69" s="19"/>
      <c r="AO69" s="19"/>
      <c r="AP69" s="19"/>
      <c r="AQ69" s="19"/>
      <c r="AR69" s="19"/>
      <c r="AS69" s="19"/>
      <c r="AT69" s="19"/>
      <c r="AU69" s="19"/>
      <c r="AV69" s="19"/>
      <c r="AW69" s="19"/>
      <c r="AX69" s="19"/>
      <c r="AY69" s="19"/>
      <c r="AZ69" s="19"/>
      <c r="BA69" s="19"/>
      <c r="BB69" s="19"/>
      <c r="BC69" s="19"/>
      <c r="BD69" s="19"/>
      <c r="BE69" s="19"/>
      <c r="BF69" s="19"/>
      <c r="BG69" s="19"/>
      <c r="BH69" s="19"/>
      <c r="BI69" s="19"/>
      <c r="BJ69" s="19"/>
      <c r="BK69" s="19"/>
      <c r="BL69" s="19"/>
      <c r="BM69" s="19"/>
      <c r="BN69" s="19"/>
      <c r="BO69" s="19"/>
      <c r="BP69" s="19"/>
      <c r="BQ69" s="19"/>
      <c r="BR69" s="19"/>
      <c r="BS69" s="19"/>
      <c r="BT69" s="19"/>
      <c r="BU69" s="19"/>
      <c r="BV69" s="19"/>
      <c r="BW69" s="19"/>
      <c r="BX69" s="19"/>
      <c r="BY69" s="19"/>
      <c r="BZ69" s="19"/>
      <c r="CA69" s="19"/>
      <c r="CB69" s="19"/>
      <c r="CC69" s="19"/>
      <c r="CD69" s="19"/>
      <c r="CE69" s="19"/>
      <c r="CF69" s="19"/>
      <c r="CG69" s="19"/>
      <c r="CH69" s="19"/>
      <c r="CI69" s="19"/>
      <c r="CJ69" s="19"/>
      <c r="CK69" s="19"/>
      <c r="CL69" s="19"/>
      <c r="CM69" s="19"/>
      <c r="CN69" s="19"/>
      <c r="CO69" s="19"/>
      <c r="CP69" s="19"/>
      <c r="CQ69" s="19"/>
      <c r="CR69" s="19"/>
      <c r="CS69" s="19"/>
      <c r="CT69" s="19"/>
      <c r="CU69" s="19"/>
      <c r="CV69" s="19"/>
      <c r="CW69" s="19"/>
      <c r="CX69" s="19"/>
      <c r="CY69" s="19"/>
      <c r="CZ69" s="19"/>
      <c r="DA69" s="19"/>
      <c r="DB69" s="19"/>
      <c r="DC69" s="19"/>
      <c r="DD69" s="19"/>
      <c r="DE69" s="19"/>
      <c r="DF69" s="19"/>
      <c r="DG69" s="19"/>
      <c r="DH69" s="19"/>
      <c r="DI69" s="19"/>
      <c r="DJ69" s="19"/>
      <c r="DK69" s="19"/>
      <c r="DL69" s="19"/>
      <c r="DM69" s="19"/>
      <c r="DN69" s="19"/>
    </row>
    <row r="70" spans="1:118" s="78" customFormat="1" ht="12.95" customHeight="1" x14ac:dyDescent="0.2">
      <c r="A70" s="86" t="s">
        <v>3</v>
      </c>
      <c r="B70" s="86" t="s">
        <v>65</v>
      </c>
      <c r="C70" s="33"/>
      <c r="D70" s="33"/>
      <c r="E70" s="33"/>
      <c r="F70" s="33"/>
      <c r="G70" s="33"/>
      <c r="H70" s="33"/>
      <c r="I70" s="34">
        <f>$I$57</f>
        <v>100</v>
      </c>
      <c r="J70" s="34">
        <f>I$70</f>
        <v>100</v>
      </c>
      <c r="K70" s="34">
        <f>J$70</f>
        <v>100</v>
      </c>
      <c r="L70" s="34">
        <f>K$70</f>
        <v>100</v>
      </c>
      <c r="M70" s="34">
        <f>L$70</f>
        <v>100</v>
      </c>
      <c r="N70" s="91"/>
      <c r="O70" s="92"/>
      <c r="P70" s="35"/>
      <c r="Q70" s="93"/>
      <c r="R70" s="94"/>
      <c r="S70" s="91"/>
      <c r="T70" s="92"/>
      <c r="U70" s="35"/>
      <c r="V70" s="93"/>
      <c r="W70" s="92"/>
      <c r="X70" s="92"/>
      <c r="Y70" s="92"/>
      <c r="Z70" s="92"/>
      <c r="AA70" s="92"/>
      <c r="AB70" s="92"/>
      <c r="AC70" s="92"/>
      <c r="AD70" s="92"/>
      <c r="AE70" s="92"/>
      <c r="AF70" s="92"/>
      <c r="AG70" s="92"/>
      <c r="AH70" s="92"/>
      <c r="AI70" s="92"/>
      <c r="AJ70" s="92"/>
      <c r="AK70" s="92"/>
      <c r="AL70" s="92"/>
      <c r="AM70" s="92"/>
      <c r="AN70" s="92"/>
      <c r="AO70" s="92"/>
      <c r="AP70" s="92"/>
      <c r="AQ70" s="92"/>
      <c r="AR70" s="92"/>
      <c r="AS70" s="92"/>
      <c r="AT70" s="92"/>
      <c r="AU70" s="92"/>
      <c r="AV70" s="92"/>
      <c r="AW70" s="92"/>
      <c r="AX70" s="92"/>
      <c r="AY70" s="92"/>
      <c r="AZ70" s="92"/>
      <c r="BA70" s="92"/>
      <c r="BB70" s="92"/>
      <c r="BC70" s="92"/>
      <c r="BD70" s="92"/>
      <c r="BE70" s="92"/>
      <c r="BF70" s="92"/>
      <c r="BG70" s="92"/>
      <c r="BH70" s="92"/>
      <c r="BI70" s="92"/>
      <c r="BJ70" s="92"/>
      <c r="BK70" s="92"/>
      <c r="BL70" s="92"/>
      <c r="BM70" s="92"/>
      <c r="BN70" s="92"/>
      <c r="BO70" s="92"/>
      <c r="BP70" s="92"/>
      <c r="BQ70" s="92"/>
      <c r="BR70" s="92"/>
      <c r="BS70" s="92"/>
      <c r="BT70" s="92"/>
      <c r="BU70" s="92"/>
      <c r="BV70" s="92"/>
      <c r="BW70" s="92"/>
      <c r="BX70" s="92"/>
      <c r="BY70" s="92"/>
      <c r="BZ70" s="92"/>
      <c r="CA70" s="92"/>
      <c r="CB70" s="92"/>
      <c r="CC70" s="92"/>
      <c r="CD70" s="92"/>
      <c r="CE70" s="92"/>
      <c r="CF70" s="92"/>
      <c r="CG70" s="92"/>
      <c r="CH70" s="92"/>
      <c r="CI70" s="92"/>
      <c r="CJ70" s="92"/>
      <c r="CK70" s="92"/>
      <c r="CL70" s="92"/>
      <c r="CM70" s="92"/>
      <c r="CN70" s="92"/>
      <c r="CO70" s="92"/>
      <c r="CP70" s="92"/>
      <c r="CQ70" s="92"/>
      <c r="CR70" s="92"/>
      <c r="CS70" s="92"/>
      <c r="CT70" s="92"/>
      <c r="CU70" s="92"/>
      <c r="CV70" s="92"/>
      <c r="CW70" s="92"/>
      <c r="CX70" s="92"/>
      <c r="CY70" s="92"/>
      <c r="CZ70" s="92"/>
      <c r="DA70" s="92"/>
      <c r="DB70" s="92"/>
      <c r="DC70" s="92"/>
      <c r="DD70" s="92"/>
      <c r="DE70" s="92"/>
      <c r="DF70" s="92"/>
      <c r="DG70" s="92"/>
      <c r="DH70" s="92"/>
      <c r="DI70" s="92"/>
      <c r="DJ70" s="92"/>
      <c r="DK70" s="92"/>
      <c r="DL70" s="92"/>
      <c r="DM70" s="92"/>
      <c r="DN70" s="92"/>
    </row>
    <row r="71" spans="1:118" s="78" customFormat="1" ht="12.95" customHeight="1" x14ac:dyDescent="0.2">
      <c r="A71" s="86" t="s">
        <v>62</v>
      </c>
      <c r="B71" s="102" t="s">
        <v>66</v>
      </c>
      <c r="C71" s="103"/>
      <c r="D71" s="103"/>
      <c r="E71" s="103"/>
      <c r="F71" s="103"/>
      <c r="G71" s="103"/>
      <c r="H71" s="103"/>
      <c r="I71" s="109">
        <f>I70</f>
        <v>100</v>
      </c>
      <c r="J71" s="109">
        <f>J70</f>
        <v>100</v>
      </c>
      <c r="K71" s="109">
        <f>K70</f>
        <v>100</v>
      </c>
      <c r="L71" s="109">
        <f>L70</f>
        <v>100</v>
      </c>
      <c r="M71" s="119">
        <f>M70</f>
        <v>100</v>
      </c>
      <c r="N71" s="133"/>
      <c r="O71" s="111"/>
      <c r="P71" s="106"/>
      <c r="Q71" s="134"/>
      <c r="R71" s="111"/>
      <c r="S71" s="133"/>
      <c r="T71" s="111"/>
      <c r="U71" s="106"/>
      <c r="V71" s="134"/>
      <c r="W71" s="111"/>
      <c r="X71" s="92"/>
      <c r="Y71" s="92"/>
      <c r="Z71" s="92"/>
      <c r="AA71" s="92"/>
      <c r="AB71" s="92"/>
      <c r="AC71" s="92"/>
      <c r="AD71" s="92"/>
      <c r="AE71" s="92"/>
      <c r="AF71" s="92"/>
      <c r="AG71" s="92"/>
      <c r="AH71" s="92"/>
      <c r="AI71" s="92"/>
      <c r="AJ71" s="92"/>
      <c r="AK71" s="92"/>
      <c r="AL71" s="92"/>
      <c r="AM71" s="92"/>
      <c r="AN71" s="92"/>
      <c r="AO71" s="92"/>
      <c r="AP71" s="92"/>
      <c r="AQ71" s="92"/>
      <c r="AR71" s="92"/>
      <c r="AS71" s="92"/>
      <c r="AT71" s="92"/>
      <c r="AU71" s="92"/>
      <c r="AV71" s="92"/>
      <c r="AW71" s="92"/>
      <c r="AX71" s="92"/>
      <c r="AY71" s="92"/>
      <c r="AZ71" s="92"/>
      <c r="BA71" s="92"/>
      <c r="BB71" s="92"/>
      <c r="BC71" s="92"/>
      <c r="BD71" s="92"/>
      <c r="BE71" s="92"/>
      <c r="BF71" s="92"/>
      <c r="BG71" s="92"/>
      <c r="BH71" s="92"/>
      <c r="BI71" s="92"/>
      <c r="BJ71" s="92"/>
      <c r="BK71" s="92"/>
      <c r="BL71" s="92"/>
      <c r="BM71" s="92"/>
      <c r="BN71" s="92"/>
      <c r="BO71" s="92"/>
      <c r="BP71" s="92"/>
      <c r="BQ71" s="92"/>
      <c r="BR71" s="92"/>
      <c r="BS71" s="92"/>
      <c r="BT71" s="92"/>
      <c r="BU71" s="92"/>
      <c r="BV71" s="92"/>
      <c r="BW71" s="92"/>
      <c r="BX71" s="92"/>
      <c r="BY71" s="92"/>
      <c r="BZ71" s="92"/>
      <c r="CA71" s="92"/>
      <c r="CB71" s="92"/>
      <c r="CC71" s="92"/>
      <c r="CD71" s="92"/>
      <c r="CE71" s="92"/>
      <c r="CF71" s="92"/>
      <c r="CG71" s="92"/>
      <c r="CH71" s="92"/>
      <c r="CI71" s="92"/>
      <c r="CJ71" s="92"/>
      <c r="CK71" s="92"/>
      <c r="CL71" s="92"/>
      <c r="CM71" s="92"/>
      <c r="CN71" s="92"/>
      <c r="CO71" s="92"/>
      <c r="CP71" s="92"/>
      <c r="CQ71" s="92"/>
      <c r="CR71" s="92"/>
      <c r="CS71" s="92"/>
      <c r="CT71" s="92"/>
      <c r="CU71" s="92"/>
      <c r="CV71" s="92"/>
      <c r="CW71" s="92"/>
      <c r="CX71" s="92"/>
      <c r="CY71" s="92"/>
      <c r="CZ71" s="92"/>
      <c r="DA71" s="92"/>
      <c r="DB71" s="92"/>
      <c r="DC71" s="92"/>
      <c r="DD71" s="92"/>
      <c r="DE71" s="92"/>
      <c r="DF71" s="92"/>
      <c r="DG71" s="92"/>
      <c r="DH71" s="92"/>
      <c r="DI71" s="92"/>
      <c r="DJ71" s="92"/>
      <c r="DK71" s="92"/>
      <c r="DL71" s="92"/>
      <c r="DM71" s="92"/>
      <c r="DN71" s="92"/>
    </row>
    <row r="72" spans="1:118" ht="12.95" customHeight="1" x14ac:dyDescent="0.2">
      <c r="A72" s="85"/>
      <c r="B72" s="85"/>
      <c r="C72" s="11"/>
      <c r="D72" s="11"/>
      <c r="E72" s="11"/>
      <c r="F72" s="11"/>
      <c r="G72" s="11"/>
      <c r="H72" s="11"/>
      <c r="I72" s="12"/>
      <c r="J72" s="12"/>
      <c r="K72" s="12"/>
      <c r="L72" s="12"/>
      <c r="M72" s="12"/>
      <c r="N72" s="29"/>
      <c r="O72" s="12"/>
      <c r="P72" s="12"/>
      <c r="Q72" s="12"/>
      <c r="R72" s="12"/>
      <c r="S72" s="29"/>
      <c r="T72" s="12"/>
      <c r="U72" s="12"/>
      <c r="V72" s="12"/>
      <c r="W72" s="12"/>
      <c r="X72" s="19"/>
      <c r="Y72" s="19"/>
      <c r="Z72" s="19"/>
      <c r="AA72" s="19"/>
      <c r="AB72" s="19"/>
      <c r="AC72" s="19"/>
      <c r="AD72" s="19"/>
      <c r="AE72" s="19"/>
      <c r="AF72" s="19"/>
      <c r="AG72" s="19"/>
      <c r="AH72" s="19"/>
      <c r="AI72" s="19"/>
      <c r="AJ72" s="19"/>
      <c r="AK72" s="19"/>
      <c r="AL72" s="19"/>
      <c r="AM72" s="19"/>
      <c r="AN72" s="19"/>
      <c r="AO72" s="19"/>
      <c r="AP72" s="19"/>
      <c r="AQ72" s="19"/>
      <c r="AR72" s="19"/>
      <c r="AS72" s="19"/>
      <c r="AT72" s="19"/>
      <c r="AU72" s="19"/>
      <c r="AV72" s="19"/>
      <c r="AW72" s="19"/>
      <c r="AX72" s="19"/>
      <c r="AY72" s="19"/>
      <c r="AZ72" s="19"/>
      <c r="BA72" s="19"/>
      <c r="BB72" s="19"/>
      <c r="BC72" s="19"/>
      <c r="BD72" s="19"/>
      <c r="BE72" s="19"/>
      <c r="BF72" s="19"/>
      <c r="BG72" s="19"/>
      <c r="BH72" s="19"/>
      <c r="BI72" s="19"/>
      <c r="BJ72" s="19"/>
      <c r="BK72" s="19"/>
      <c r="BL72" s="19"/>
      <c r="BM72" s="19"/>
      <c r="BN72" s="19"/>
      <c r="BO72" s="19"/>
      <c r="BP72" s="19"/>
      <c r="BQ72" s="19"/>
      <c r="BR72" s="19"/>
      <c r="BS72" s="19"/>
      <c r="BT72" s="19"/>
      <c r="BU72" s="19"/>
      <c r="BV72" s="19"/>
      <c r="BW72" s="19"/>
      <c r="BX72" s="19"/>
      <c r="BY72" s="19"/>
      <c r="BZ72" s="19"/>
      <c r="CA72" s="19"/>
      <c r="CB72" s="19"/>
      <c r="CC72" s="19"/>
      <c r="CD72" s="19"/>
      <c r="CE72" s="19"/>
      <c r="CF72" s="19"/>
      <c r="CG72" s="19"/>
      <c r="CH72" s="19"/>
      <c r="CI72" s="19"/>
      <c r="CJ72" s="19"/>
      <c r="CK72" s="19"/>
      <c r="CL72" s="19"/>
      <c r="CM72" s="19"/>
      <c r="CN72" s="19"/>
      <c r="CO72" s="19"/>
      <c r="CP72" s="19"/>
      <c r="CQ72" s="19"/>
      <c r="CR72" s="19"/>
      <c r="CS72" s="19"/>
      <c r="CT72" s="19"/>
      <c r="CU72" s="19"/>
      <c r="CV72" s="19"/>
      <c r="CW72" s="19"/>
      <c r="CX72" s="19"/>
      <c r="CY72" s="19"/>
      <c r="CZ72" s="19"/>
      <c r="DA72" s="19"/>
      <c r="DB72" s="19"/>
      <c r="DC72" s="19"/>
      <c r="DD72" s="19"/>
      <c r="DE72" s="19"/>
      <c r="DF72" s="19"/>
      <c r="DG72" s="19"/>
      <c r="DH72" s="19"/>
      <c r="DI72" s="19"/>
      <c r="DJ72" s="19"/>
      <c r="DK72" s="19"/>
      <c r="DL72" s="19"/>
      <c r="DM72" s="19"/>
      <c r="DN72" s="19"/>
    </row>
    <row r="73" spans="1:118" ht="12.95" customHeight="1" x14ac:dyDescent="0.2">
      <c r="A73" s="22" t="s">
        <v>30</v>
      </c>
      <c r="B73" s="85" t="s">
        <v>86</v>
      </c>
      <c r="C73" s="11"/>
      <c r="D73" s="11"/>
      <c r="E73" s="11"/>
      <c r="F73" s="11"/>
      <c r="G73" s="11"/>
      <c r="H73" s="33"/>
      <c r="I73" s="12">
        <f>I$70</f>
        <v>100</v>
      </c>
      <c r="J73" s="12">
        <f>J$70</f>
        <v>100</v>
      </c>
      <c r="K73" s="12">
        <f>K$70</f>
        <v>100</v>
      </c>
      <c r="L73" s="12">
        <f>L$70</f>
        <v>100</v>
      </c>
      <c r="M73" s="12">
        <f>M$70</f>
        <v>100</v>
      </c>
      <c r="N73" s="29"/>
      <c r="O73" s="12"/>
      <c r="P73" s="12"/>
      <c r="Q73" s="12"/>
      <c r="R73" s="12"/>
      <c r="S73" s="29"/>
      <c r="T73" s="12"/>
      <c r="U73" s="12"/>
      <c r="V73" s="12"/>
      <c r="W73" s="12"/>
    </row>
    <row r="74" spans="1:118" ht="12.95" customHeight="1" x14ac:dyDescent="0.2">
      <c r="A74" s="22"/>
      <c r="B74" s="85" t="s">
        <v>50</v>
      </c>
      <c r="C74" s="11"/>
      <c r="D74" s="11"/>
      <c r="E74" s="11"/>
      <c r="F74" s="11"/>
      <c r="G74" s="11"/>
      <c r="H74" s="11"/>
      <c r="I74" s="12"/>
      <c r="J74" s="12"/>
      <c r="K74" s="12"/>
      <c r="L74" s="12"/>
      <c r="M74" s="12"/>
      <c r="N74" s="29">
        <f>$I$57</f>
        <v>100</v>
      </c>
      <c r="O74" s="12">
        <f t="shared" ref="O74:W74" si="3">$N$74</f>
        <v>100</v>
      </c>
      <c r="P74" s="12">
        <f t="shared" si="3"/>
        <v>100</v>
      </c>
      <c r="Q74" s="12">
        <f t="shared" si="3"/>
        <v>100</v>
      </c>
      <c r="R74" s="12">
        <f t="shared" si="3"/>
        <v>100</v>
      </c>
      <c r="S74" s="29">
        <f t="shared" si="3"/>
        <v>100</v>
      </c>
      <c r="T74" s="12">
        <f t="shared" si="3"/>
        <v>100</v>
      </c>
      <c r="U74" s="12">
        <f t="shared" si="3"/>
        <v>100</v>
      </c>
      <c r="V74" s="12">
        <f t="shared" si="3"/>
        <v>100</v>
      </c>
      <c r="W74" s="12">
        <f t="shared" si="3"/>
        <v>100</v>
      </c>
    </row>
    <row r="75" spans="1:118" ht="12.95" customHeight="1" x14ac:dyDescent="0.2">
      <c r="A75" s="22"/>
      <c r="B75" s="85" t="s">
        <v>12</v>
      </c>
      <c r="C75" s="11"/>
      <c r="D75" s="11"/>
      <c r="E75" s="11"/>
      <c r="F75" s="11"/>
      <c r="G75" s="11"/>
      <c r="H75" s="11"/>
      <c r="I75" s="12">
        <f>SUM(I73:I74)</f>
        <v>100</v>
      </c>
      <c r="J75" s="12">
        <f t="shared" ref="J75:W75" si="4">SUM(J73:J74)</f>
        <v>100</v>
      </c>
      <c r="K75" s="12">
        <f t="shared" si="4"/>
        <v>100</v>
      </c>
      <c r="L75" s="12">
        <f t="shared" si="4"/>
        <v>100</v>
      </c>
      <c r="M75" s="12">
        <f t="shared" si="4"/>
        <v>100</v>
      </c>
      <c r="N75" s="29">
        <f t="shared" si="4"/>
        <v>100</v>
      </c>
      <c r="O75" s="12">
        <f t="shared" si="4"/>
        <v>100</v>
      </c>
      <c r="P75" s="12">
        <f t="shared" si="4"/>
        <v>100</v>
      </c>
      <c r="Q75" s="12">
        <f t="shared" si="4"/>
        <v>100</v>
      </c>
      <c r="R75" s="12">
        <f t="shared" si="4"/>
        <v>100</v>
      </c>
      <c r="S75" s="29">
        <f t="shared" si="4"/>
        <v>100</v>
      </c>
      <c r="T75" s="12">
        <f t="shared" si="4"/>
        <v>100</v>
      </c>
      <c r="U75" s="12">
        <f t="shared" si="4"/>
        <v>100</v>
      </c>
      <c r="V75" s="12">
        <f t="shared" si="4"/>
        <v>100</v>
      </c>
      <c r="W75" s="12">
        <f t="shared" si="4"/>
        <v>100</v>
      </c>
    </row>
    <row r="76" spans="1:118" ht="12.95" customHeight="1" x14ac:dyDescent="0.2">
      <c r="A76" s="85"/>
      <c r="B76" s="98" t="s">
        <v>78</v>
      </c>
      <c r="C76" s="99"/>
      <c r="D76" s="99"/>
      <c r="E76" s="99"/>
      <c r="F76" s="99"/>
      <c r="G76" s="99"/>
      <c r="H76" s="99"/>
      <c r="I76" s="107">
        <f>I$71</f>
        <v>100</v>
      </c>
      <c r="J76" s="107">
        <f>J$71</f>
        <v>100</v>
      </c>
      <c r="K76" s="107">
        <f>K$71</f>
        <v>100</v>
      </c>
      <c r="L76" s="107">
        <f>L$71</f>
        <v>100</v>
      </c>
      <c r="M76" s="107">
        <f>M$71</f>
        <v>100</v>
      </c>
      <c r="N76" s="108"/>
      <c r="O76" s="107"/>
      <c r="P76" s="107"/>
      <c r="Q76" s="107"/>
      <c r="R76" s="107"/>
      <c r="S76" s="108"/>
      <c r="T76" s="107"/>
      <c r="U76" s="107"/>
      <c r="V76" s="107"/>
      <c r="W76" s="107"/>
    </row>
    <row r="77" spans="1:118" ht="12.95" customHeight="1" x14ac:dyDescent="0.2">
      <c r="A77" s="85"/>
      <c r="B77" s="98" t="s">
        <v>58</v>
      </c>
      <c r="C77" s="99"/>
      <c r="D77" s="99"/>
      <c r="E77" s="99"/>
      <c r="F77" s="99"/>
      <c r="G77" s="99"/>
      <c r="H77" s="99"/>
      <c r="I77" s="107"/>
      <c r="J77" s="107"/>
      <c r="K77" s="107"/>
      <c r="L77" s="107"/>
      <c r="M77" s="107"/>
      <c r="N77" s="108">
        <f t="shared" ref="N77:W77" si="5">N74</f>
        <v>100</v>
      </c>
      <c r="O77" s="107">
        <f t="shared" si="5"/>
        <v>100</v>
      </c>
      <c r="P77" s="107">
        <f t="shared" si="5"/>
        <v>100</v>
      </c>
      <c r="Q77" s="107">
        <f t="shared" si="5"/>
        <v>100</v>
      </c>
      <c r="R77" s="107">
        <f t="shared" si="5"/>
        <v>100</v>
      </c>
      <c r="S77" s="108">
        <f t="shared" si="5"/>
        <v>100</v>
      </c>
      <c r="T77" s="107">
        <f t="shared" si="5"/>
        <v>100</v>
      </c>
      <c r="U77" s="107">
        <f t="shared" si="5"/>
        <v>100</v>
      </c>
      <c r="V77" s="107">
        <f t="shared" si="5"/>
        <v>100</v>
      </c>
      <c r="W77" s="107">
        <f t="shared" si="5"/>
        <v>100</v>
      </c>
    </row>
    <row r="78" spans="1:118" ht="12.75" customHeight="1" x14ac:dyDescent="0.2">
      <c r="A78" s="85"/>
      <c r="B78" s="98" t="s">
        <v>11</v>
      </c>
      <c r="C78" s="99"/>
      <c r="D78" s="99"/>
      <c r="E78" s="99"/>
      <c r="F78" s="99"/>
      <c r="G78" s="99"/>
      <c r="H78" s="99"/>
      <c r="I78" s="107">
        <f>SUM(I76:I77)</f>
        <v>100</v>
      </c>
      <c r="J78" s="107">
        <f t="shared" ref="J78:W78" si="6">SUM(J76:J77)</f>
        <v>100</v>
      </c>
      <c r="K78" s="107">
        <f t="shared" si="6"/>
        <v>100</v>
      </c>
      <c r="L78" s="107">
        <f t="shared" si="6"/>
        <v>100</v>
      </c>
      <c r="M78" s="107">
        <f t="shared" si="6"/>
        <v>100</v>
      </c>
      <c r="N78" s="108">
        <f t="shared" si="6"/>
        <v>100</v>
      </c>
      <c r="O78" s="107">
        <f t="shared" si="6"/>
        <v>100</v>
      </c>
      <c r="P78" s="107">
        <f t="shared" si="6"/>
        <v>100</v>
      </c>
      <c r="Q78" s="107">
        <f t="shared" si="6"/>
        <v>100</v>
      </c>
      <c r="R78" s="107">
        <f t="shared" si="6"/>
        <v>100</v>
      </c>
      <c r="S78" s="108">
        <f t="shared" si="6"/>
        <v>100</v>
      </c>
      <c r="T78" s="107">
        <f t="shared" si="6"/>
        <v>100</v>
      </c>
      <c r="U78" s="107">
        <f t="shared" si="6"/>
        <v>100</v>
      </c>
      <c r="V78" s="107">
        <f t="shared" si="6"/>
        <v>100</v>
      </c>
      <c r="W78" s="107">
        <f t="shared" si="6"/>
        <v>100</v>
      </c>
    </row>
    <row r="79" spans="1:118" ht="12.95" customHeight="1" x14ac:dyDescent="0.2">
      <c r="A79" s="22"/>
      <c r="B79" s="85"/>
      <c r="C79" s="11"/>
      <c r="D79" s="11"/>
      <c r="E79" s="11"/>
      <c r="F79" s="11"/>
      <c r="G79" s="11"/>
      <c r="H79" s="11"/>
      <c r="I79" s="12"/>
      <c r="J79" s="12"/>
      <c r="K79" s="12"/>
      <c r="L79" s="12"/>
      <c r="M79" s="12"/>
      <c r="N79" s="29"/>
      <c r="O79" s="12"/>
      <c r="P79" s="12"/>
      <c r="Q79" s="12"/>
      <c r="R79" s="12"/>
      <c r="S79" s="29"/>
      <c r="T79" s="12"/>
      <c r="U79" s="12"/>
      <c r="V79" s="12"/>
      <c r="W79" s="12"/>
    </row>
    <row r="80" spans="1:118" s="78" customFormat="1" ht="12.95" customHeight="1" x14ac:dyDescent="0.2">
      <c r="A80" s="96" t="s">
        <v>31</v>
      </c>
      <c r="B80" s="86" t="s">
        <v>84</v>
      </c>
      <c r="C80" s="33"/>
      <c r="D80" s="33"/>
      <c r="E80" s="33"/>
      <c r="F80" s="33"/>
      <c r="G80" s="33"/>
      <c r="H80" s="33"/>
      <c r="I80" s="34">
        <f>I$70</f>
        <v>100</v>
      </c>
      <c r="J80" s="34">
        <f>J$70</f>
        <v>100</v>
      </c>
      <c r="K80" s="34">
        <f>K$70</f>
        <v>100</v>
      </c>
      <c r="L80" s="34">
        <f>L$70</f>
        <v>100</v>
      </c>
      <c r="M80" s="34">
        <f>M$70</f>
        <v>100</v>
      </c>
      <c r="N80" s="37"/>
      <c r="O80" s="38"/>
      <c r="P80" s="38"/>
      <c r="Q80" s="38"/>
      <c r="R80" s="38"/>
      <c r="S80" s="37"/>
      <c r="T80" s="38"/>
      <c r="U80" s="38"/>
      <c r="V80" s="38"/>
      <c r="W80" s="38"/>
    </row>
    <row r="81" spans="1:23" s="78" customFormat="1" ht="12.95" customHeight="1" x14ac:dyDescent="0.2">
      <c r="A81" s="96"/>
      <c r="B81" s="86" t="s">
        <v>83</v>
      </c>
      <c r="C81" s="33"/>
      <c r="D81" s="33"/>
      <c r="E81" s="33"/>
      <c r="F81" s="33"/>
      <c r="G81" s="33"/>
      <c r="H81" s="33"/>
      <c r="I81" s="34"/>
      <c r="J81" s="34"/>
      <c r="K81" s="34"/>
      <c r="L81" s="34"/>
      <c r="M81" s="34"/>
      <c r="N81" s="37">
        <f>IF($I$58='Data validation'!$E$7,$I$57-$I$59,$I$57)</f>
        <v>100</v>
      </c>
      <c r="O81" s="38">
        <f>IF($I$58='Data validation'!$E$7,$I$57-$I$59,$I$57)</f>
        <v>100</v>
      </c>
      <c r="P81" s="38">
        <f>IF($I$58='Data validation'!$E$7,$I$57-$I$59,$I$57)</f>
        <v>100</v>
      </c>
      <c r="Q81" s="38">
        <f>IF($I$58='Data validation'!$E$7,$I$57-$I$59,$I$57)</f>
        <v>100</v>
      </c>
      <c r="R81" s="38">
        <f>IF($I$58='Data validation'!$E$7,$I$57-$I$59,$I$57)</f>
        <v>100</v>
      </c>
      <c r="S81" s="37">
        <f>IF($I$58='Data validation'!$E$7,$I$57-$I$59,$I$57)</f>
        <v>100</v>
      </c>
      <c r="T81" s="38">
        <f>IF($I$58='Data validation'!$E$7,$I$57-$I$59,$I$57)</f>
        <v>100</v>
      </c>
      <c r="U81" s="38">
        <f>IF($I$58='Data validation'!$E$7,$I$57-$I$59,$I$57)</f>
        <v>100</v>
      </c>
      <c r="V81" s="38">
        <f>IF($I$58='Data validation'!$E$7,$I$57-$I$59,$I$57)</f>
        <v>100</v>
      </c>
      <c r="W81" s="38">
        <f>IF($I$58='Data validation'!$E$7,$I$57-$I$59,$I$57)</f>
        <v>100</v>
      </c>
    </row>
    <row r="82" spans="1:23" s="78" customFormat="1" ht="12.95" customHeight="1" x14ac:dyDescent="0.2">
      <c r="A82" s="96"/>
      <c r="B82" s="86" t="s">
        <v>14</v>
      </c>
      <c r="C82" s="33"/>
      <c r="D82" s="33"/>
      <c r="E82" s="33"/>
      <c r="F82" s="33"/>
      <c r="G82" s="33"/>
      <c r="H82" s="33"/>
      <c r="I82" s="34">
        <f>IF(AND($I$58='Data validation'!$E$7,I$66&gt;=$I$60),$I$57-$I$59,IF(I$66=$I$60,$I$57-$I$59,$I$57))</f>
        <v>100</v>
      </c>
      <c r="J82" s="34">
        <f>IF(AND($I$58='Data validation'!$E$7,J$66&gt;=$I$60),$I$57-$I$59,IF(J$66=$I$60,$I$57-$I$59,$I$57))</f>
        <v>100</v>
      </c>
      <c r="K82" s="34">
        <f>IF(AND($I$58='Data validation'!$E$7,K$66&gt;=$I$60),$I$57-$I$59,IF(K$66=$I$60,$I$57-$I$59,$I$57))</f>
        <v>90</v>
      </c>
      <c r="L82" s="34">
        <f>IF(AND($I$58='Data validation'!$E$7,L$66&gt;=$I$60),$I$57-$I$59,IF(L$66=$I$60,$I$57-$I$59,$I$57))</f>
        <v>100</v>
      </c>
      <c r="M82" s="34">
        <f>IF(AND($I$58='Data validation'!$E$7,M$66&gt;=$I$60),$I$57-$I$59,IF(M$66=$I$60,$I$57-$I$59,$I$57))</f>
        <v>100</v>
      </c>
      <c r="N82" s="37">
        <f>IF(AND($I$58='Data validation'!$E$7,N$66&gt;=$I$60),$I$57-$I$59,IF(N$66=$I$60,$I$57-$I$59,$I$57))</f>
        <v>100</v>
      </c>
      <c r="O82" s="38">
        <f>IF(AND($I$58='Data validation'!$E$7,O$66&gt;=$I$60),$I$57-$I$59,IF(O$66=$I$60,$I$57-$I$59,$I$57))</f>
        <v>100</v>
      </c>
      <c r="P82" s="39">
        <f>IF(AND($I$58='Data validation'!$E$7,P$66&gt;=$I$60),$I$57-$I$59,IF(P$66=$I$60,$I$57-$I$59,$I$57))</f>
        <v>100</v>
      </c>
      <c r="Q82" s="39">
        <f>IF(AND($I$58='Data validation'!$E$7,Q$66&gt;=$I$60),$I$57-$I$59,IF(Q$66=$I$60,$I$57-$I$59,$I$57))</f>
        <v>100</v>
      </c>
      <c r="R82" s="39">
        <f>IF(AND($I$58='Data validation'!$E$7,R$66&gt;=$I$60),$I$57-$I$59,IF(R$66=$I$60,$I$57-$I$59,$I$57))</f>
        <v>100</v>
      </c>
      <c r="S82" s="37">
        <f>IF(AND($I$58='Data validation'!$E$7,S$66&gt;=$I$60),$I$57-$I$59,IF(S$66=$I$60,$I$57-$I$59,$I$57))</f>
        <v>100</v>
      </c>
      <c r="T82" s="38">
        <f>IF(AND($I$58='Data validation'!$E$7,T$66&gt;=$I$60),$I$57-$I$59,IF(T$66=$I$60,$I$57-$I$59,$I$57))</f>
        <v>100</v>
      </c>
      <c r="U82" s="39">
        <f>IF(AND($I$58='Data validation'!$E$7,U$66&gt;=$I$60),$I$57-$I$59,IF(U$66=$I$60,$I$57-$I$59,$I$57))</f>
        <v>100</v>
      </c>
      <c r="V82" s="39">
        <f>IF(AND($I$58='Data validation'!$E$7,V$66&gt;=$I$60),$I$57-$I$59,IF(V$66=$I$60,$I$57-$I$59,$I$57))</f>
        <v>100</v>
      </c>
      <c r="W82" s="185">
        <f>IF(AND($I$58='Data validation'!$E$7,W$66&gt;=$I$60),$I$57-$I$59,IF(W$66=$I$60,$I$57-$I$59,$I$57))</f>
        <v>100</v>
      </c>
    </row>
    <row r="83" spans="1:23" s="78" customFormat="1" ht="12.95" customHeight="1" x14ac:dyDescent="0.2">
      <c r="A83" s="86"/>
      <c r="B83" s="102" t="s">
        <v>78</v>
      </c>
      <c r="C83" s="103"/>
      <c r="D83" s="103"/>
      <c r="E83" s="103"/>
      <c r="F83" s="103"/>
      <c r="G83" s="103"/>
      <c r="H83" s="103"/>
      <c r="I83" s="109">
        <f>I$71</f>
        <v>100</v>
      </c>
      <c r="J83" s="109">
        <f>J$71</f>
        <v>100</v>
      </c>
      <c r="K83" s="109">
        <f>K$71</f>
        <v>100</v>
      </c>
      <c r="L83" s="109">
        <f>L$71</f>
        <v>100</v>
      </c>
      <c r="M83" s="109">
        <f>M$71</f>
        <v>100</v>
      </c>
      <c r="N83" s="120"/>
      <c r="O83" s="109"/>
      <c r="P83" s="109"/>
      <c r="Q83" s="109"/>
      <c r="R83" s="109"/>
      <c r="S83" s="120"/>
      <c r="T83" s="109"/>
      <c r="U83" s="109"/>
      <c r="V83" s="109"/>
      <c r="W83" s="109"/>
    </row>
    <row r="84" spans="1:23" s="78" customFormat="1" ht="12.95" customHeight="1" x14ac:dyDescent="0.2">
      <c r="A84" s="86"/>
      <c r="B84" s="102" t="s">
        <v>58</v>
      </c>
      <c r="C84" s="103"/>
      <c r="D84" s="103"/>
      <c r="E84" s="103"/>
      <c r="F84" s="103"/>
      <c r="G84" s="103"/>
      <c r="H84" s="103"/>
      <c r="I84" s="109"/>
      <c r="J84" s="109"/>
      <c r="K84" s="109"/>
      <c r="L84" s="109"/>
      <c r="M84" s="109"/>
      <c r="N84" s="120">
        <f t="shared" ref="N84:W84" si="7">N81</f>
        <v>100</v>
      </c>
      <c r="O84" s="109">
        <f t="shared" si="7"/>
        <v>100</v>
      </c>
      <c r="P84" s="109">
        <f t="shared" si="7"/>
        <v>100</v>
      </c>
      <c r="Q84" s="109">
        <f t="shared" si="7"/>
        <v>100</v>
      </c>
      <c r="R84" s="109">
        <f t="shared" si="7"/>
        <v>100</v>
      </c>
      <c r="S84" s="120">
        <f t="shared" si="7"/>
        <v>100</v>
      </c>
      <c r="T84" s="109">
        <f t="shared" si="7"/>
        <v>100</v>
      </c>
      <c r="U84" s="109">
        <f t="shared" si="7"/>
        <v>100</v>
      </c>
      <c r="V84" s="109">
        <f t="shared" si="7"/>
        <v>100</v>
      </c>
      <c r="W84" s="109">
        <f t="shared" si="7"/>
        <v>100</v>
      </c>
    </row>
    <row r="85" spans="1:23" s="78" customFormat="1" ht="12.75" customHeight="1" x14ac:dyDescent="0.2">
      <c r="A85" s="86"/>
      <c r="B85" s="102" t="s">
        <v>11</v>
      </c>
      <c r="C85" s="103"/>
      <c r="D85" s="103"/>
      <c r="E85" s="103"/>
      <c r="F85" s="103"/>
      <c r="G85" s="103"/>
      <c r="H85" s="103"/>
      <c r="I85" s="109">
        <f t="shared" ref="I85:W85" si="8">SUM(I83:I84)</f>
        <v>100</v>
      </c>
      <c r="J85" s="109">
        <f t="shared" si="8"/>
        <v>100</v>
      </c>
      <c r="K85" s="109">
        <f t="shared" si="8"/>
        <v>100</v>
      </c>
      <c r="L85" s="109">
        <f t="shared" si="8"/>
        <v>100</v>
      </c>
      <c r="M85" s="109">
        <f t="shared" si="8"/>
        <v>100</v>
      </c>
      <c r="N85" s="120">
        <f t="shared" si="8"/>
        <v>100</v>
      </c>
      <c r="O85" s="109">
        <f t="shared" si="8"/>
        <v>100</v>
      </c>
      <c r="P85" s="109">
        <f t="shared" si="8"/>
        <v>100</v>
      </c>
      <c r="Q85" s="109">
        <f t="shared" si="8"/>
        <v>100</v>
      </c>
      <c r="R85" s="109">
        <f t="shared" si="8"/>
        <v>100</v>
      </c>
      <c r="S85" s="120">
        <f t="shared" si="8"/>
        <v>100</v>
      </c>
      <c r="T85" s="109">
        <f t="shared" si="8"/>
        <v>100</v>
      </c>
      <c r="U85" s="109">
        <f t="shared" si="8"/>
        <v>100</v>
      </c>
      <c r="V85" s="109">
        <f t="shared" si="8"/>
        <v>100</v>
      </c>
      <c r="W85" s="109">
        <f t="shared" si="8"/>
        <v>100</v>
      </c>
    </row>
    <row r="86" spans="1:23" s="78" customFormat="1" ht="12.95" customHeight="1" x14ac:dyDescent="0.2">
      <c r="A86" s="96"/>
      <c r="B86" s="86"/>
      <c r="C86" s="33"/>
      <c r="D86" s="33"/>
      <c r="E86" s="33"/>
      <c r="F86" s="33"/>
      <c r="G86" s="33"/>
      <c r="H86" s="33"/>
      <c r="I86" s="34"/>
      <c r="J86" s="34"/>
      <c r="K86" s="34"/>
      <c r="L86" s="34"/>
      <c r="M86" s="34"/>
      <c r="N86" s="37"/>
      <c r="O86" s="38"/>
      <c r="P86" s="39"/>
      <c r="Q86" s="39"/>
      <c r="R86" s="39"/>
      <c r="S86" s="37"/>
      <c r="T86" s="38"/>
      <c r="U86" s="39"/>
      <c r="V86" s="39"/>
      <c r="W86" s="185"/>
    </row>
    <row r="87" spans="1:23" ht="12.95" customHeight="1" x14ac:dyDescent="0.2">
      <c r="A87" s="22" t="s">
        <v>44</v>
      </c>
      <c r="B87" s="85" t="s">
        <v>10</v>
      </c>
      <c r="C87" s="11"/>
      <c r="D87" s="11"/>
      <c r="E87" s="11"/>
      <c r="F87" s="11"/>
      <c r="G87" s="11"/>
      <c r="H87" s="11"/>
      <c r="I87" s="12">
        <f t="shared" ref="I87:W87" si="9">I75-I82</f>
        <v>0</v>
      </c>
      <c r="J87" s="12">
        <f t="shared" si="9"/>
        <v>0</v>
      </c>
      <c r="K87" s="12">
        <f t="shared" si="9"/>
        <v>10</v>
      </c>
      <c r="L87" s="12">
        <f t="shared" si="9"/>
        <v>0</v>
      </c>
      <c r="M87" s="12">
        <f t="shared" si="9"/>
        <v>0</v>
      </c>
      <c r="N87" s="31">
        <f t="shared" si="9"/>
        <v>0</v>
      </c>
      <c r="O87" s="32">
        <f t="shared" si="9"/>
        <v>0</v>
      </c>
      <c r="P87" s="32">
        <f t="shared" si="9"/>
        <v>0</v>
      </c>
      <c r="Q87" s="32">
        <f t="shared" si="9"/>
        <v>0</v>
      </c>
      <c r="R87" s="32">
        <f t="shared" si="9"/>
        <v>0</v>
      </c>
      <c r="S87" s="31">
        <f t="shared" si="9"/>
        <v>0</v>
      </c>
      <c r="T87" s="32">
        <f t="shared" si="9"/>
        <v>0</v>
      </c>
      <c r="U87" s="32">
        <f t="shared" si="9"/>
        <v>0</v>
      </c>
      <c r="V87" s="32">
        <f t="shared" si="9"/>
        <v>0</v>
      </c>
      <c r="W87" s="32">
        <f t="shared" si="9"/>
        <v>0</v>
      </c>
    </row>
    <row r="88" spans="1:23" ht="12.95" customHeight="1" x14ac:dyDescent="0.2">
      <c r="B88" s="85" t="s">
        <v>46</v>
      </c>
      <c r="C88" s="11"/>
      <c r="D88" s="11"/>
      <c r="E88" s="11"/>
      <c r="F88" s="11"/>
      <c r="G88" s="11"/>
      <c r="H88" s="11"/>
      <c r="I88" s="12">
        <f t="shared" ref="I88:W88" si="10">I78-I85</f>
        <v>0</v>
      </c>
      <c r="J88" s="12">
        <f t="shared" si="10"/>
        <v>0</v>
      </c>
      <c r="K88" s="12">
        <f t="shared" si="10"/>
        <v>0</v>
      </c>
      <c r="L88" s="12">
        <f t="shared" si="10"/>
        <v>0</v>
      </c>
      <c r="M88" s="12">
        <f t="shared" si="10"/>
        <v>0</v>
      </c>
      <c r="N88" s="31">
        <f t="shared" si="10"/>
        <v>0</v>
      </c>
      <c r="O88" s="32">
        <f t="shared" si="10"/>
        <v>0</v>
      </c>
      <c r="P88" s="32">
        <f t="shared" si="10"/>
        <v>0</v>
      </c>
      <c r="Q88" s="32">
        <f t="shared" si="10"/>
        <v>0</v>
      </c>
      <c r="R88" s="32">
        <f t="shared" si="10"/>
        <v>0</v>
      </c>
      <c r="S88" s="31">
        <f t="shared" si="10"/>
        <v>0</v>
      </c>
      <c r="T88" s="32">
        <f t="shared" si="10"/>
        <v>0</v>
      </c>
      <c r="U88" s="32">
        <f t="shared" si="10"/>
        <v>0</v>
      </c>
      <c r="V88" s="32">
        <f t="shared" si="10"/>
        <v>0</v>
      </c>
      <c r="W88" s="32">
        <f t="shared" si="10"/>
        <v>0</v>
      </c>
    </row>
    <row r="89" spans="1:23" ht="12.95" customHeight="1" x14ac:dyDescent="0.2">
      <c r="B89" s="85" t="s">
        <v>157</v>
      </c>
      <c r="C89" s="11"/>
      <c r="D89" s="11"/>
      <c r="E89" s="11"/>
      <c r="F89" s="11"/>
      <c r="G89" s="11"/>
      <c r="H89" s="11"/>
      <c r="I89" s="12">
        <f t="shared" ref="I89:W89" si="11">I87-I88</f>
        <v>0</v>
      </c>
      <c r="J89" s="12">
        <f t="shared" si="11"/>
        <v>0</v>
      </c>
      <c r="K89" s="12">
        <f t="shared" si="11"/>
        <v>10</v>
      </c>
      <c r="L89" s="12">
        <f t="shared" si="11"/>
        <v>0</v>
      </c>
      <c r="M89" s="12">
        <f t="shared" si="11"/>
        <v>0</v>
      </c>
      <c r="N89" s="31">
        <f t="shared" si="11"/>
        <v>0</v>
      </c>
      <c r="O89" s="32">
        <f t="shared" si="11"/>
        <v>0</v>
      </c>
      <c r="P89" s="32">
        <f t="shared" si="11"/>
        <v>0</v>
      </c>
      <c r="Q89" s="32">
        <f t="shared" si="11"/>
        <v>0</v>
      </c>
      <c r="R89" s="32">
        <f t="shared" si="11"/>
        <v>0</v>
      </c>
      <c r="S89" s="31">
        <f t="shared" si="11"/>
        <v>0</v>
      </c>
      <c r="T89" s="32">
        <f t="shared" si="11"/>
        <v>0</v>
      </c>
      <c r="U89" s="32">
        <f t="shared" si="11"/>
        <v>0</v>
      </c>
      <c r="V89" s="32">
        <f t="shared" si="11"/>
        <v>0</v>
      </c>
      <c r="W89" s="32">
        <f t="shared" si="11"/>
        <v>0</v>
      </c>
    </row>
    <row r="90" spans="1:23" ht="12.95" customHeight="1" x14ac:dyDescent="0.2">
      <c r="B90" s="85" t="s">
        <v>15</v>
      </c>
      <c r="C90" s="11"/>
      <c r="D90" s="11"/>
      <c r="E90" s="11"/>
      <c r="F90" s="11"/>
      <c r="G90" s="11"/>
      <c r="H90" s="11"/>
      <c r="I90" s="12">
        <f>I88</f>
        <v>0</v>
      </c>
      <c r="J90" s="12">
        <f t="shared" ref="J90:R90" si="12">J88</f>
        <v>0</v>
      </c>
      <c r="K90" s="12">
        <f t="shared" si="12"/>
        <v>0</v>
      </c>
      <c r="L90" s="12">
        <f t="shared" si="12"/>
        <v>0</v>
      </c>
      <c r="M90" s="12">
        <f t="shared" si="12"/>
        <v>0</v>
      </c>
      <c r="N90" s="31">
        <f t="shared" si="12"/>
        <v>0</v>
      </c>
      <c r="O90" s="32">
        <f t="shared" si="12"/>
        <v>0</v>
      </c>
      <c r="P90" s="32">
        <f t="shared" si="12"/>
        <v>0</v>
      </c>
      <c r="Q90" s="32">
        <f t="shared" si="12"/>
        <v>0</v>
      </c>
      <c r="R90" s="32">
        <f t="shared" si="12"/>
        <v>0</v>
      </c>
      <c r="S90" s="31">
        <f>S88</f>
        <v>0</v>
      </c>
      <c r="T90" s="32">
        <f>T88</f>
        <v>0</v>
      </c>
      <c r="U90" s="32">
        <f>U88</f>
        <v>0</v>
      </c>
      <c r="V90" s="32">
        <f>V88</f>
        <v>0</v>
      </c>
      <c r="W90" s="32">
        <f>W88</f>
        <v>0</v>
      </c>
    </row>
    <row r="91" spans="1:23" ht="12.95" customHeight="1" x14ac:dyDescent="0.2">
      <c r="A91" s="11"/>
      <c r="B91" s="11"/>
      <c r="C91" s="11"/>
      <c r="D91" s="11"/>
      <c r="E91" s="11"/>
      <c r="F91" s="11"/>
      <c r="G91" s="11"/>
      <c r="H91" s="11"/>
      <c r="I91" s="12"/>
      <c r="J91" s="12"/>
      <c r="K91" s="12"/>
      <c r="L91" s="12"/>
      <c r="M91" s="12"/>
      <c r="N91" s="32"/>
      <c r="O91" s="32"/>
      <c r="P91" s="32"/>
      <c r="Q91" s="32"/>
      <c r="R91" s="32"/>
    </row>
    <row r="92" spans="1:23" ht="12.95" customHeight="1" x14ac:dyDescent="0.25">
      <c r="A92" s="55" t="s">
        <v>49</v>
      </c>
      <c r="B92" s="56"/>
      <c r="C92" s="56"/>
      <c r="D92" s="56"/>
      <c r="E92" s="56"/>
      <c r="F92" s="56"/>
      <c r="G92" s="56"/>
      <c r="H92" s="56"/>
      <c r="I92" s="56"/>
      <c r="J92" s="56"/>
      <c r="K92" s="57"/>
      <c r="L92" s="53"/>
      <c r="M92" s="53"/>
      <c r="N92" s="53"/>
      <c r="O92" s="53"/>
      <c r="P92" s="54"/>
      <c r="Q92" s="54"/>
      <c r="R92" s="54"/>
      <c r="S92" s="54"/>
      <c r="T92" s="54"/>
      <c r="U92" s="54"/>
      <c r="V92" s="54"/>
      <c r="W92" s="54"/>
    </row>
    <row r="93" spans="1:23" ht="12.95" customHeight="1" x14ac:dyDescent="0.2">
      <c r="A93" s="11"/>
      <c r="B93" s="11"/>
      <c r="C93" s="11"/>
      <c r="D93" s="11"/>
      <c r="E93" s="11"/>
      <c r="F93" s="11"/>
      <c r="G93" s="11"/>
      <c r="H93" s="11"/>
      <c r="I93" s="12"/>
      <c r="J93" s="12"/>
      <c r="K93" s="12"/>
      <c r="L93" s="12"/>
      <c r="M93" s="12"/>
      <c r="N93" s="32"/>
      <c r="O93" s="32"/>
      <c r="P93" s="32"/>
      <c r="Q93" s="32"/>
      <c r="R93" s="32"/>
    </row>
    <row r="94" spans="1:23" ht="12.95" customHeight="1" x14ac:dyDescent="0.2">
      <c r="A94" s="11" t="s">
        <v>16</v>
      </c>
      <c r="B94" s="11"/>
      <c r="C94" s="11"/>
      <c r="D94" s="11"/>
      <c r="E94" s="11"/>
      <c r="F94" s="11"/>
      <c r="G94" s="11"/>
      <c r="H94" s="11"/>
      <c r="I94" s="17">
        <f>IF($I$58='Data validation'!$E$7,$I$59+$I$59/$I$61,$I$59)</f>
        <v>10</v>
      </c>
      <c r="J94" s="12"/>
      <c r="K94" s="12"/>
      <c r="L94" s="12"/>
      <c r="M94" s="12"/>
      <c r="N94" s="32"/>
      <c r="O94" s="32"/>
      <c r="P94" s="32"/>
      <c r="Q94" s="32"/>
      <c r="R94" s="32"/>
    </row>
    <row r="95" spans="1:23" ht="12.95" customHeight="1" x14ac:dyDescent="0.2">
      <c r="A95" s="11" t="s">
        <v>19</v>
      </c>
      <c r="B95" s="11"/>
      <c r="C95" s="11"/>
      <c r="D95" s="11"/>
      <c r="E95" s="11"/>
      <c r="F95" s="11"/>
      <c r="G95" s="11"/>
      <c r="H95" s="11"/>
      <c r="I95" s="17">
        <f>SUMPRODUCT($I$68:$W$68,$I$89:$W$89)</f>
        <v>10</v>
      </c>
      <c r="J95" s="15"/>
      <c r="K95" s="15"/>
      <c r="L95" s="15"/>
      <c r="M95" s="12"/>
      <c r="N95" s="12"/>
      <c r="O95" s="12"/>
    </row>
    <row r="96" spans="1:23" ht="12.95" customHeight="1" x14ac:dyDescent="0.2">
      <c r="A96" s="11" t="s">
        <v>178</v>
      </c>
      <c r="B96" s="11"/>
      <c r="C96" s="11"/>
      <c r="D96" s="11"/>
      <c r="E96" s="11"/>
      <c r="F96" s="11"/>
      <c r="G96" s="11"/>
      <c r="H96" s="11"/>
      <c r="I96" s="48">
        <f>I$95/I$94</f>
        <v>1</v>
      </c>
      <c r="J96" s="12"/>
      <c r="K96" s="12"/>
      <c r="L96" s="12"/>
      <c r="M96" s="12"/>
      <c r="N96" s="32"/>
      <c r="O96" s="32"/>
      <c r="P96" s="32"/>
      <c r="Q96" s="32"/>
      <c r="R96" s="32"/>
    </row>
    <row r="97" spans="1:119" ht="12.95" customHeight="1" x14ac:dyDescent="0.2">
      <c r="A97" s="11"/>
      <c r="B97" s="11"/>
      <c r="C97" s="11"/>
      <c r="D97" s="11"/>
      <c r="E97" s="11"/>
      <c r="F97" s="11"/>
      <c r="G97" s="11"/>
      <c r="H97" s="11"/>
      <c r="I97" s="16"/>
      <c r="J97" s="15"/>
      <c r="K97" s="15"/>
      <c r="L97" s="15"/>
      <c r="M97" s="12"/>
      <c r="N97" s="12"/>
      <c r="O97" s="12"/>
    </row>
    <row r="98" spans="1:119" s="188" customFormat="1" ht="12.95" customHeight="1" x14ac:dyDescent="0.25">
      <c r="A98" s="49" t="s">
        <v>179</v>
      </c>
      <c r="B98" s="55"/>
      <c r="C98" s="55"/>
      <c r="D98" s="55"/>
      <c r="E98" s="55"/>
      <c r="F98" s="55"/>
      <c r="G98" s="55"/>
      <c r="H98" s="55"/>
      <c r="I98" s="55"/>
      <c r="J98" s="55"/>
      <c r="K98" s="58"/>
      <c r="L98" s="50"/>
      <c r="M98" s="50"/>
      <c r="N98" s="50"/>
      <c r="O98" s="50"/>
      <c r="P98" s="51"/>
      <c r="Q98" s="51"/>
      <c r="R98" s="51"/>
      <c r="S98" s="51"/>
      <c r="T98" s="51"/>
      <c r="U98" s="51"/>
      <c r="V98" s="51"/>
      <c r="W98" s="51"/>
    </row>
    <row r="99" spans="1:119" ht="12.95" customHeight="1" x14ac:dyDescent="0.2">
      <c r="A99" s="7"/>
      <c r="B99" s="21"/>
      <c r="C99" s="21"/>
      <c r="D99" s="21"/>
      <c r="E99" s="141" t="s">
        <v>159</v>
      </c>
      <c r="F99" s="21"/>
      <c r="G99" s="21"/>
      <c r="H99" s="21"/>
      <c r="I99" s="21"/>
      <c r="J99" s="21"/>
      <c r="K99" s="13"/>
      <c r="L99" s="8"/>
      <c r="M99" s="8"/>
      <c r="N99" s="8"/>
      <c r="O99" s="8"/>
    </row>
    <row r="100" spans="1:119" ht="12.95" customHeight="1" x14ac:dyDescent="0.2">
      <c r="A100" s="2" t="s">
        <v>134</v>
      </c>
      <c r="F100" s="3" t="s">
        <v>8</v>
      </c>
      <c r="G100" s="3" t="s">
        <v>7</v>
      </c>
      <c r="H100" s="3"/>
    </row>
    <row r="101" spans="1:119" ht="12.95" customHeight="1" x14ac:dyDescent="0.2">
      <c r="A101" s="3" t="s">
        <v>1</v>
      </c>
      <c r="E101" s="3" t="s">
        <v>162</v>
      </c>
      <c r="F101" s="3" t="s">
        <v>160</v>
      </c>
      <c r="G101" s="3" t="s">
        <v>161</v>
      </c>
      <c r="L101" s="64">
        <v>1</v>
      </c>
      <c r="M101" s="25">
        <v>2</v>
      </c>
      <c r="N101" s="25">
        <v>3</v>
      </c>
      <c r="O101" s="25">
        <v>4</v>
      </c>
      <c r="P101" s="65">
        <v>5</v>
      </c>
      <c r="Q101" s="64">
        <f>P101+1</f>
        <v>6</v>
      </c>
      <c r="R101" s="25">
        <f>Q101+1</f>
        <v>7</v>
      </c>
      <c r="S101" s="25">
        <f>R101+1</f>
        <v>8</v>
      </c>
      <c r="T101" s="25">
        <f>S101+1</f>
        <v>9</v>
      </c>
      <c r="U101" s="65">
        <f>T101+1</f>
        <v>10</v>
      </c>
    </row>
    <row r="102" spans="1:119" ht="12.95" customHeight="1" x14ac:dyDescent="0.2">
      <c r="A102" s="178">
        <f>I96*100</f>
        <v>100</v>
      </c>
      <c r="B102" s="3" t="s">
        <v>7</v>
      </c>
      <c r="C102" s="3" t="s">
        <v>8</v>
      </c>
      <c r="E102" s="3" t="s">
        <v>1</v>
      </c>
      <c r="F102" s="198">
        <v>-50</v>
      </c>
      <c r="G102" s="198">
        <v>20</v>
      </c>
      <c r="H102" s="3" t="s">
        <v>163</v>
      </c>
      <c r="J102" s="2" t="s">
        <v>1</v>
      </c>
      <c r="K102" s="198">
        <v>1</v>
      </c>
    </row>
    <row r="103" spans="1:119" ht="12.95" customHeight="1" x14ac:dyDescent="0.2">
      <c r="A103" s="3">
        <v>1</v>
      </c>
      <c r="B103" s="178">
        <f t="dataTable" ref="B103:C107" dt2D="1" dtr="1" r1="I58" r2="I60"/>
        <v>31.941680296624682</v>
      </c>
      <c r="C103" s="178">
        <v>100</v>
      </c>
      <c r="E103" s="3">
        <v>1</v>
      </c>
      <c r="F103" s="157">
        <f>$F$102*C103/100</f>
        <v>-50</v>
      </c>
      <c r="G103" s="157">
        <f>($G$102+$G$102/$I$61)*B103/100</f>
        <v>86.24253680088664</v>
      </c>
      <c r="H103" s="157">
        <f>F103+G103</f>
        <v>36.24253680088664</v>
      </c>
      <c r="K103" s="176" t="s">
        <v>160</v>
      </c>
      <c r="L103" s="15">
        <f t="shared" ref="L103:U103" si="13">IF($K$102=L$101,$F$102,)</f>
        <v>-50</v>
      </c>
      <c r="M103" s="15">
        <f t="shared" si="13"/>
        <v>0</v>
      </c>
      <c r="N103" s="15">
        <f t="shared" si="13"/>
        <v>0</v>
      </c>
      <c r="O103" s="15">
        <f t="shared" si="13"/>
        <v>0</v>
      </c>
      <c r="P103" s="15">
        <f t="shared" si="13"/>
        <v>0</v>
      </c>
      <c r="Q103" s="15">
        <f t="shared" si="13"/>
        <v>0</v>
      </c>
      <c r="R103" s="15">
        <f t="shared" si="13"/>
        <v>0</v>
      </c>
      <c r="S103" s="15">
        <f t="shared" si="13"/>
        <v>0</v>
      </c>
      <c r="T103" s="15">
        <f t="shared" si="13"/>
        <v>0</v>
      </c>
      <c r="U103" s="15">
        <f t="shared" si="13"/>
        <v>0</v>
      </c>
    </row>
    <row r="104" spans="1:119" ht="12.95" customHeight="1" x14ac:dyDescent="0.2">
      <c r="A104" s="3">
        <v>2</v>
      </c>
      <c r="B104" s="178">
        <v>26.497014720354656</v>
      </c>
      <c r="C104" s="178">
        <v>100</v>
      </c>
      <c r="E104" s="3">
        <v>2</v>
      </c>
      <c r="F104" s="157">
        <f>$F$102*C104/100</f>
        <v>-50</v>
      </c>
      <c r="G104" s="157">
        <f>($G$102+$G$102/$I$61)*B104/100</f>
        <v>71.541939744957574</v>
      </c>
      <c r="H104" s="157">
        <f>F104+G104</f>
        <v>21.541939744957574</v>
      </c>
      <c r="K104" s="176" t="s">
        <v>164</v>
      </c>
      <c r="L104" s="15">
        <f t="shared" ref="L104:U104" si="14">IF(AND(L$101&gt;=$K$102,L$101&lt;6),$G$102,)</f>
        <v>20</v>
      </c>
      <c r="M104" s="15">
        <f t="shared" si="14"/>
        <v>20</v>
      </c>
      <c r="N104" s="15">
        <f t="shared" si="14"/>
        <v>20</v>
      </c>
      <c r="O104" s="15">
        <f t="shared" si="14"/>
        <v>20</v>
      </c>
      <c r="P104" s="15">
        <f t="shared" si="14"/>
        <v>20</v>
      </c>
      <c r="Q104" s="15">
        <f t="shared" si="14"/>
        <v>0</v>
      </c>
      <c r="R104" s="15">
        <f t="shared" si="14"/>
        <v>0</v>
      </c>
      <c r="S104" s="15">
        <f t="shared" si="14"/>
        <v>0</v>
      </c>
      <c r="T104" s="15">
        <f t="shared" si="14"/>
        <v>0</v>
      </c>
      <c r="U104" s="15">
        <f t="shared" si="14"/>
        <v>0</v>
      </c>
    </row>
    <row r="105" spans="1:119" ht="12.95" customHeight="1" x14ac:dyDescent="0.2">
      <c r="A105" s="3">
        <v>3</v>
      </c>
      <c r="B105" s="178">
        <v>20.616775897983032</v>
      </c>
      <c r="C105" s="178">
        <v>100</v>
      </c>
      <c r="E105" s="3">
        <v>3</v>
      </c>
      <c r="F105" s="157">
        <f>$F$102*C105/100</f>
        <v>-50</v>
      </c>
      <c r="G105" s="157">
        <f>($G$102+$G$102/$I$61)*B105/100</f>
        <v>55.665294924554189</v>
      </c>
      <c r="H105" s="157">
        <f>F105+G105</f>
        <v>5.665294924554189</v>
      </c>
      <c r="K105" s="176" t="s">
        <v>165</v>
      </c>
      <c r="L105" s="15">
        <f t="shared" ref="L105:U105" si="15">IF(L$101&gt;5,$G$102,)</f>
        <v>0</v>
      </c>
      <c r="M105" s="15">
        <f t="shared" si="15"/>
        <v>0</v>
      </c>
      <c r="N105" s="15">
        <f t="shared" si="15"/>
        <v>0</v>
      </c>
      <c r="O105" s="15">
        <f t="shared" si="15"/>
        <v>0</v>
      </c>
      <c r="P105" s="15">
        <f t="shared" si="15"/>
        <v>0</v>
      </c>
      <c r="Q105" s="15">
        <f t="shared" si="15"/>
        <v>20</v>
      </c>
      <c r="R105" s="15">
        <f t="shared" si="15"/>
        <v>20</v>
      </c>
      <c r="S105" s="15">
        <f t="shared" si="15"/>
        <v>20</v>
      </c>
      <c r="T105" s="15">
        <f t="shared" si="15"/>
        <v>20</v>
      </c>
      <c r="U105" s="15">
        <f t="shared" si="15"/>
        <v>20</v>
      </c>
    </row>
    <row r="106" spans="1:119" s="192" customFormat="1" ht="12.95" customHeight="1" x14ac:dyDescent="0.2">
      <c r="A106" s="3">
        <v>4</v>
      </c>
      <c r="B106" s="178">
        <v>14.266117969821673</v>
      </c>
      <c r="C106" s="178">
        <v>100</v>
      </c>
      <c r="D106" s="2"/>
      <c r="E106" s="3">
        <v>4</v>
      </c>
      <c r="F106" s="157">
        <f>$F$102*C106/100</f>
        <v>-50</v>
      </c>
      <c r="G106" s="157">
        <f>($G$102+$G$102/$I$61)*B106/100</f>
        <v>38.518518518518519</v>
      </c>
      <c r="H106" s="157">
        <f>F106+G106</f>
        <v>-11.481481481481481</v>
      </c>
      <c r="I106" s="2"/>
      <c r="J106" s="2"/>
      <c r="K106" s="2"/>
      <c r="L106" s="2"/>
      <c r="M106" s="2"/>
      <c r="N106" s="2"/>
      <c r="O106" s="2"/>
      <c r="P106" s="2"/>
      <c r="Q106" s="2"/>
      <c r="R106" s="2"/>
      <c r="S106" s="2"/>
      <c r="T106" s="2"/>
      <c r="U106" s="2"/>
      <c r="V106" s="2"/>
      <c r="W106" s="2"/>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c r="BZ106" s="9"/>
      <c r="CA106" s="9"/>
      <c r="CB106" s="9"/>
      <c r="CC106" s="9"/>
      <c r="CD106" s="9"/>
      <c r="CE106" s="9"/>
      <c r="CF106" s="9"/>
      <c r="CG106" s="9"/>
      <c r="CH106" s="9"/>
      <c r="CI106" s="9"/>
      <c r="CJ106" s="9"/>
      <c r="CK106" s="9"/>
      <c r="CL106" s="9"/>
      <c r="CM106" s="9"/>
      <c r="CN106" s="9"/>
      <c r="CO106" s="9"/>
      <c r="CP106" s="9"/>
      <c r="CQ106" s="9"/>
      <c r="CR106" s="9"/>
      <c r="CS106" s="9"/>
      <c r="CT106" s="9"/>
      <c r="CU106" s="9"/>
      <c r="CV106" s="9"/>
      <c r="CW106" s="9"/>
      <c r="CX106" s="9"/>
      <c r="CY106" s="9"/>
      <c r="CZ106" s="9"/>
      <c r="DA106" s="9"/>
      <c r="DB106" s="9"/>
      <c r="DC106" s="9"/>
    </row>
    <row r="107" spans="1:119" s="192" customFormat="1" ht="12.95" customHeight="1" x14ac:dyDescent="0.2">
      <c r="A107" s="3">
        <v>5</v>
      </c>
      <c r="B107" s="178">
        <v>7.4074074074074066</v>
      </c>
      <c r="C107" s="178">
        <v>100</v>
      </c>
      <c r="D107" s="2"/>
      <c r="E107" s="3">
        <v>5</v>
      </c>
      <c r="F107" s="157">
        <f>$F$102*C107/100</f>
        <v>-50</v>
      </c>
      <c r="G107" s="157">
        <f>($G$102+$G$102/$I$61)*B107/100</f>
        <v>19.999999999999996</v>
      </c>
      <c r="H107" s="157">
        <f>F107+G107</f>
        <v>-30.000000000000004</v>
      </c>
      <c r="I107" s="2"/>
      <c r="J107" s="2" t="s">
        <v>1</v>
      </c>
      <c r="K107" s="198">
        <v>5</v>
      </c>
      <c r="L107" s="2"/>
      <c r="M107" s="2"/>
      <c r="N107" s="2"/>
      <c r="O107" s="2"/>
      <c r="P107" s="2"/>
      <c r="Q107" s="2"/>
      <c r="R107" s="2"/>
      <c r="S107" s="2"/>
      <c r="T107" s="2"/>
      <c r="U107" s="2"/>
      <c r="V107" s="2"/>
      <c r="W107" s="2"/>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c r="CA107" s="9"/>
      <c r="CB107" s="9"/>
      <c r="CC107" s="9"/>
      <c r="CD107" s="9"/>
      <c r="CE107" s="9"/>
      <c r="CF107" s="9"/>
      <c r="CG107" s="9"/>
      <c r="CH107" s="9"/>
      <c r="CI107" s="9"/>
      <c r="CJ107" s="9"/>
      <c r="CK107" s="9"/>
      <c r="CL107" s="9"/>
      <c r="CM107" s="9"/>
      <c r="CN107" s="9"/>
      <c r="CO107" s="9"/>
      <c r="CP107" s="9"/>
      <c r="CQ107" s="9"/>
      <c r="CR107" s="9"/>
      <c r="CS107" s="9"/>
      <c r="CT107" s="9"/>
      <c r="CU107" s="9"/>
      <c r="CV107" s="9"/>
      <c r="CW107" s="9"/>
      <c r="CX107" s="9"/>
      <c r="CY107" s="9"/>
      <c r="CZ107" s="9"/>
      <c r="DA107" s="9"/>
      <c r="DB107" s="9"/>
      <c r="DC107" s="9"/>
    </row>
    <row r="108" spans="1:119" s="192" customFormat="1" ht="12.95" customHeight="1" x14ac:dyDescent="0.2">
      <c r="A108" s="2"/>
      <c r="B108" s="2"/>
      <c r="C108" s="2"/>
      <c r="D108" s="2"/>
      <c r="E108" s="67"/>
      <c r="F108" s="67"/>
      <c r="G108" s="67"/>
      <c r="H108" s="67"/>
      <c r="I108" s="2"/>
      <c r="J108" s="2"/>
      <c r="K108" s="176" t="s">
        <v>160</v>
      </c>
      <c r="L108" s="15">
        <f t="shared" ref="L108:U108" si="16">IF($K$107=L$101,$F$102,)</f>
        <v>0</v>
      </c>
      <c r="M108" s="15">
        <f t="shared" si="16"/>
        <v>0</v>
      </c>
      <c r="N108" s="15">
        <f t="shared" si="16"/>
        <v>0</v>
      </c>
      <c r="O108" s="15">
        <f t="shared" si="16"/>
        <v>0</v>
      </c>
      <c r="P108" s="15">
        <f t="shared" si="16"/>
        <v>-50</v>
      </c>
      <c r="Q108" s="15">
        <f t="shared" si="16"/>
        <v>0</v>
      </c>
      <c r="R108" s="15">
        <f t="shared" si="16"/>
        <v>0</v>
      </c>
      <c r="S108" s="15">
        <f t="shared" si="16"/>
        <v>0</v>
      </c>
      <c r="T108" s="15">
        <f t="shared" si="16"/>
        <v>0</v>
      </c>
      <c r="U108" s="15">
        <f t="shared" si="16"/>
        <v>0</v>
      </c>
      <c r="V108" s="2"/>
      <c r="W108" s="2"/>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c r="BE108" s="9"/>
      <c r="BF108" s="9"/>
      <c r="BG108" s="9"/>
      <c r="BH108" s="9"/>
      <c r="BI108" s="9"/>
      <c r="BJ108" s="9"/>
      <c r="BK108" s="9"/>
      <c r="BL108" s="9"/>
      <c r="BM108" s="9"/>
      <c r="BN108" s="9"/>
      <c r="BO108" s="9"/>
      <c r="BP108" s="9"/>
      <c r="BQ108" s="9"/>
      <c r="BR108" s="9"/>
      <c r="BS108" s="9"/>
      <c r="BT108" s="9"/>
      <c r="BU108" s="9"/>
      <c r="BV108" s="9"/>
      <c r="BW108" s="9"/>
      <c r="BX108" s="9"/>
      <c r="BY108" s="9"/>
      <c r="BZ108" s="9"/>
      <c r="CA108" s="9"/>
      <c r="CB108" s="9"/>
      <c r="CC108" s="9"/>
      <c r="CD108" s="9"/>
      <c r="CE108" s="9"/>
      <c r="CF108" s="9"/>
      <c r="CG108" s="9"/>
      <c r="CH108" s="9"/>
      <c r="CI108" s="9"/>
      <c r="CJ108" s="9"/>
      <c r="CK108" s="9"/>
      <c r="CL108" s="9"/>
      <c r="CM108" s="9"/>
      <c r="CN108" s="9"/>
      <c r="CO108" s="9"/>
      <c r="CP108" s="9"/>
      <c r="CQ108" s="9"/>
      <c r="CR108" s="9"/>
      <c r="CS108" s="9"/>
      <c r="CT108" s="9"/>
      <c r="CU108" s="9"/>
      <c r="CV108" s="9"/>
      <c r="CW108" s="9"/>
      <c r="CX108" s="9"/>
      <c r="CY108" s="9"/>
      <c r="CZ108" s="9"/>
      <c r="DA108" s="9"/>
      <c r="DB108" s="9"/>
      <c r="DC108" s="9"/>
    </row>
    <row r="109" spans="1:119" s="192" customFormat="1" ht="12.95" customHeight="1" x14ac:dyDescent="0.2">
      <c r="A109" s="2"/>
      <c r="B109" s="2"/>
      <c r="C109" s="2"/>
      <c r="D109" s="2"/>
      <c r="E109" s="2"/>
      <c r="F109" s="2"/>
      <c r="G109" s="2"/>
      <c r="H109" s="2"/>
      <c r="I109" s="2"/>
      <c r="J109" s="2"/>
      <c r="K109" s="176" t="s">
        <v>164</v>
      </c>
      <c r="L109" s="15">
        <f t="shared" ref="L109:U109" si="17">IF(AND(L$101&gt;=$K$107,L$101&lt;6),$G$102,)</f>
        <v>0</v>
      </c>
      <c r="M109" s="15">
        <f t="shared" si="17"/>
        <v>0</v>
      </c>
      <c r="N109" s="15">
        <f t="shared" si="17"/>
        <v>0</v>
      </c>
      <c r="O109" s="15">
        <f t="shared" si="17"/>
        <v>0</v>
      </c>
      <c r="P109" s="15">
        <f t="shared" si="17"/>
        <v>20</v>
      </c>
      <c r="Q109" s="15">
        <f t="shared" si="17"/>
        <v>0</v>
      </c>
      <c r="R109" s="15">
        <f t="shared" si="17"/>
        <v>0</v>
      </c>
      <c r="S109" s="15">
        <f t="shared" si="17"/>
        <v>0</v>
      </c>
      <c r="T109" s="15">
        <f t="shared" si="17"/>
        <v>0</v>
      </c>
      <c r="U109" s="15">
        <f t="shared" si="17"/>
        <v>0</v>
      </c>
      <c r="V109" s="2"/>
      <c r="W109" s="2"/>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c r="BY109" s="9"/>
      <c r="BZ109" s="9"/>
      <c r="CA109" s="9"/>
      <c r="CB109" s="9"/>
      <c r="CC109" s="9"/>
      <c r="CD109" s="9"/>
      <c r="CE109" s="9"/>
      <c r="CF109" s="9"/>
      <c r="CG109" s="9"/>
      <c r="CH109" s="9"/>
      <c r="CI109" s="9"/>
      <c r="CJ109" s="9"/>
      <c r="CK109" s="9"/>
      <c r="CL109" s="9"/>
      <c r="CM109" s="9"/>
      <c r="CN109" s="9"/>
      <c r="CO109" s="9"/>
      <c r="CP109" s="9"/>
      <c r="CQ109" s="9"/>
      <c r="CR109" s="9"/>
      <c r="CS109" s="9"/>
      <c r="CT109" s="9"/>
      <c r="CU109" s="9"/>
      <c r="CV109" s="9"/>
      <c r="CW109" s="9"/>
      <c r="CX109" s="9"/>
      <c r="CY109" s="9"/>
      <c r="CZ109" s="9"/>
      <c r="DA109" s="9"/>
      <c r="DB109" s="9"/>
      <c r="DC109" s="9"/>
      <c r="DD109" s="9"/>
      <c r="DE109" s="9"/>
      <c r="DF109" s="9"/>
      <c r="DG109" s="9"/>
      <c r="DH109" s="9"/>
      <c r="DI109" s="9"/>
      <c r="DJ109" s="9"/>
      <c r="DK109" s="9"/>
      <c r="DL109" s="9"/>
      <c r="DM109" s="9"/>
      <c r="DN109" s="9"/>
      <c r="DO109" s="9"/>
    </row>
    <row r="110" spans="1:119" s="192" customFormat="1" ht="12.95" customHeight="1" x14ac:dyDescent="0.2">
      <c r="A110" s="2"/>
      <c r="B110" s="2"/>
      <c r="C110" s="2"/>
      <c r="D110" s="2"/>
      <c r="E110" s="2"/>
      <c r="F110" s="2"/>
      <c r="G110" s="2"/>
      <c r="H110" s="2"/>
      <c r="I110" s="2"/>
      <c r="J110" s="2"/>
      <c r="K110" s="176" t="s">
        <v>165</v>
      </c>
      <c r="L110" s="15">
        <f t="shared" ref="L110:U110" si="18">IF(L$101&gt;5,$G$102,)</f>
        <v>0</v>
      </c>
      <c r="M110" s="15">
        <f t="shared" si="18"/>
        <v>0</v>
      </c>
      <c r="N110" s="15">
        <f t="shared" si="18"/>
        <v>0</v>
      </c>
      <c r="O110" s="15">
        <f t="shared" si="18"/>
        <v>0</v>
      </c>
      <c r="P110" s="15">
        <f t="shared" si="18"/>
        <v>0</v>
      </c>
      <c r="Q110" s="15">
        <f t="shared" si="18"/>
        <v>20</v>
      </c>
      <c r="R110" s="15">
        <f t="shared" si="18"/>
        <v>20</v>
      </c>
      <c r="S110" s="15">
        <f t="shared" si="18"/>
        <v>20</v>
      </c>
      <c r="T110" s="15">
        <f t="shared" si="18"/>
        <v>20</v>
      </c>
      <c r="U110" s="15">
        <f t="shared" si="18"/>
        <v>20</v>
      </c>
      <c r="V110" s="2"/>
      <c r="W110" s="2"/>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9"/>
      <c r="BV110" s="9"/>
      <c r="BW110" s="9"/>
      <c r="BX110" s="9"/>
      <c r="BY110" s="9"/>
      <c r="BZ110" s="9"/>
      <c r="CA110" s="9"/>
      <c r="CB110" s="9"/>
      <c r="CC110" s="9"/>
      <c r="CD110" s="9"/>
      <c r="CE110" s="9"/>
      <c r="CF110" s="9"/>
      <c r="CG110" s="9"/>
      <c r="CH110" s="9"/>
      <c r="CI110" s="9"/>
      <c r="CJ110" s="9"/>
      <c r="CK110" s="9"/>
      <c r="CL110" s="9"/>
      <c r="CM110" s="9"/>
      <c r="CN110" s="9"/>
      <c r="CO110" s="9"/>
      <c r="CP110" s="9"/>
      <c r="CQ110" s="9"/>
      <c r="CR110" s="9"/>
      <c r="CS110" s="9"/>
      <c r="CT110" s="9"/>
      <c r="CU110" s="9"/>
      <c r="CV110" s="9"/>
      <c r="CW110" s="9"/>
      <c r="CX110" s="9"/>
      <c r="CY110" s="9"/>
      <c r="CZ110" s="9"/>
      <c r="DA110" s="9"/>
      <c r="DB110" s="9"/>
      <c r="DC110" s="9"/>
      <c r="DD110" s="9"/>
      <c r="DE110" s="9"/>
      <c r="DF110" s="9"/>
      <c r="DG110" s="9"/>
      <c r="DH110" s="9"/>
      <c r="DI110" s="9"/>
      <c r="DJ110" s="9"/>
      <c r="DK110" s="9"/>
      <c r="DL110" s="9"/>
      <c r="DM110" s="9"/>
      <c r="DN110" s="9"/>
      <c r="DO110" s="9"/>
    </row>
    <row r="111" spans="1:119" s="192" customFormat="1" ht="12.95" customHeight="1" x14ac:dyDescent="0.2">
      <c r="A111" s="2"/>
      <c r="B111" s="195"/>
      <c r="C111" s="2"/>
      <c r="D111" s="2"/>
      <c r="E111" s="2"/>
      <c r="F111" s="2"/>
      <c r="G111" s="2"/>
      <c r="H111" s="2"/>
      <c r="I111" s="2"/>
      <c r="J111" s="2"/>
      <c r="K111" s="2"/>
      <c r="L111" s="2"/>
      <c r="M111" s="2"/>
      <c r="N111" s="2"/>
      <c r="O111" s="2"/>
      <c r="P111" s="2"/>
      <c r="Q111" s="2"/>
      <c r="R111" s="2"/>
      <c r="S111" s="2"/>
      <c r="T111" s="2"/>
      <c r="U111" s="2"/>
      <c r="V111" s="2"/>
      <c r="W111" s="2"/>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c r="BH111" s="9"/>
      <c r="BI111" s="9"/>
      <c r="BJ111" s="9"/>
      <c r="BK111" s="9"/>
      <c r="BL111" s="9"/>
      <c r="BM111" s="9"/>
      <c r="BN111" s="9"/>
      <c r="BO111" s="9"/>
      <c r="BP111" s="9"/>
      <c r="BQ111" s="9"/>
      <c r="BR111" s="9"/>
      <c r="BS111" s="9"/>
      <c r="BT111" s="9"/>
      <c r="BU111" s="9"/>
      <c r="BV111" s="9"/>
      <c r="BW111" s="9"/>
      <c r="BX111" s="9"/>
      <c r="BY111" s="9"/>
      <c r="BZ111" s="9"/>
      <c r="CA111" s="9"/>
      <c r="CB111" s="9"/>
      <c r="CC111" s="9"/>
      <c r="CD111" s="9"/>
      <c r="CE111" s="9"/>
      <c r="CF111" s="9"/>
      <c r="CG111" s="9"/>
      <c r="CH111" s="9"/>
      <c r="CI111" s="9"/>
      <c r="CJ111" s="9"/>
      <c r="CK111" s="9"/>
      <c r="CL111" s="9"/>
      <c r="CM111" s="9"/>
      <c r="CN111" s="9"/>
      <c r="CO111" s="9"/>
      <c r="CP111" s="9"/>
      <c r="CQ111" s="9"/>
      <c r="CR111" s="9"/>
      <c r="CS111" s="9"/>
      <c r="CT111" s="9"/>
      <c r="CU111" s="9"/>
      <c r="CV111" s="9"/>
      <c r="CW111" s="9"/>
      <c r="CX111" s="9"/>
      <c r="CY111" s="9"/>
      <c r="CZ111" s="9"/>
      <c r="DA111" s="9"/>
      <c r="DB111" s="9"/>
      <c r="DC111" s="9"/>
      <c r="DD111" s="9"/>
      <c r="DE111" s="9"/>
      <c r="DF111" s="9"/>
      <c r="DG111" s="9"/>
      <c r="DH111" s="9"/>
      <c r="DI111" s="9"/>
      <c r="DJ111" s="9"/>
      <c r="DK111" s="9"/>
      <c r="DL111" s="9"/>
      <c r="DM111" s="9"/>
      <c r="DN111" s="9"/>
      <c r="DO111" s="9"/>
    </row>
    <row r="112" spans="1:119" s="192" customFormat="1" ht="12.9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c r="BM112" s="9"/>
      <c r="BN112" s="9"/>
      <c r="BO112" s="9"/>
      <c r="BP112" s="9"/>
      <c r="BQ112" s="9"/>
      <c r="BR112" s="9"/>
      <c r="BS112" s="9"/>
      <c r="BT112" s="9"/>
      <c r="BU112" s="9"/>
      <c r="BV112" s="9"/>
      <c r="BW112" s="9"/>
      <c r="BX112" s="9"/>
      <c r="BY112" s="9"/>
      <c r="BZ112" s="9"/>
      <c r="CA112" s="9"/>
      <c r="CB112" s="9"/>
      <c r="CC112" s="9"/>
      <c r="CD112" s="9"/>
      <c r="CE112" s="9"/>
      <c r="CF112" s="9"/>
      <c r="CG112" s="9"/>
      <c r="CH112" s="9"/>
      <c r="CI112" s="9"/>
      <c r="CJ112" s="9"/>
      <c r="CK112" s="9"/>
      <c r="CL112" s="9"/>
      <c r="CM112" s="9"/>
      <c r="CN112" s="9"/>
      <c r="CO112" s="9"/>
      <c r="CP112" s="9"/>
      <c r="CQ112" s="9"/>
      <c r="CR112" s="9"/>
      <c r="CS112" s="9"/>
      <c r="CT112" s="9"/>
      <c r="CU112" s="9"/>
      <c r="CV112" s="9"/>
      <c r="CW112" s="9"/>
      <c r="CX112" s="9"/>
      <c r="CY112" s="9"/>
      <c r="CZ112" s="9"/>
      <c r="DA112" s="9"/>
      <c r="DB112" s="9"/>
      <c r="DC112" s="9"/>
      <c r="DD112" s="9"/>
      <c r="DE112" s="9"/>
      <c r="DF112" s="9"/>
      <c r="DG112" s="9"/>
      <c r="DH112" s="9"/>
      <c r="DI112" s="9"/>
      <c r="DJ112" s="9"/>
      <c r="DK112" s="9"/>
      <c r="DL112" s="9"/>
      <c r="DM112" s="9"/>
      <c r="DN112" s="9"/>
      <c r="DO112" s="9"/>
    </row>
    <row r="113" spans="1:119" s="192" customFormat="1" ht="12.9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c r="BR113" s="9"/>
      <c r="BS113" s="9"/>
      <c r="BT113" s="9"/>
      <c r="BU113" s="9"/>
      <c r="BV113" s="9"/>
      <c r="BW113" s="9"/>
      <c r="BX113" s="9"/>
      <c r="BY113" s="9"/>
      <c r="BZ113" s="9"/>
      <c r="CA113" s="9"/>
      <c r="CB113" s="9"/>
      <c r="CC113" s="9"/>
      <c r="CD113" s="9"/>
      <c r="CE113" s="9"/>
      <c r="CF113" s="9"/>
      <c r="CG113" s="9"/>
      <c r="CH113" s="9"/>
      <c r="CI113" s="9"/>
      <c r="CJ113" s="9"/>
      <c r="CK113" s="9"/>
      <c r="CL113" s="9"/>
      <c r="CM113" s="9"/>
      <c r="CN113" s="9"/>
      <c r="CO113" s="9"/>
      <c r="CP113" s="9"/>
      <c r="CQ113" s="9"/>
      <c r="CR113" s="9"/>
      <c r="CS113" s="9"/>
      <c r="CT113" s="9"/>
      <c r="CU113" s="9"/>
      <c r="CV113" s="9"/>
      <c r="CW113" s="9"/>
      <c r="CX113" s="9"/>
      <c r="CY113" s="9"/>
      <c r="CZ113" s="9"/>
      <c r="DA113" s="9"/>
      <c r="DB113" s="9"/>
      <c r="DC113" s="9"/>
      <c r="DD113" s="9"/>
      <c r="DE113" s="9"/>
      <c r="DF113" s="9"/>
      <c r="DG113" s="9"/>
      <c r="DH113" s="9"/>
      <c r="DI113" s="9"/>
      <c r="DJ113" s="9"/>
      <c r="DK113" s="9"/>
      <c r="DL113" s="9"/>
      <c r="DM113" s="9"/>
      <c r="DN113" s="9"/>
      <c r="DO113" s="9"/>
    </row>
    <row r="114" spans="1:119" s="192" customFormat="1" ht="12.9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c r="BY114" s="9"/>
      <c r="BZ114" s="9"/>
      <c r="CA114" s="9"/>
      <c r="CB114" s="9"/>
      <c r="CC114" s="9"/>
      <c r="CD114" s="9"/>
      <c r="CE114" s="9"/>
      <c r="CF114" s="9"/>
      <c r="CG114" s="9"/>
      <c r="CH114" s="9"/>
      <c r="CI114" s="9"/>
      <c r="CJ114" s="9"/>
      <c r="CK114" s="9"/>
      <c r="CL114" s="9"/>
      <c r="CM114" s="9"/>
      <c r="CN114" s="9"/>
      <c r="CO114" s="9"/>
      <c r="CP114" s="9"/>
      <c r="CQ114" s="9"/>
      <c r="CR114" s="9"/>
      <c r="CS114" s="9"/>
      <c r="CT114" s="9"/>
      <c r="CU114" s="9"/>
      <c r="CV114" s="9"/>
      <c r="CW114" s="9"/>
      <c r="CX114" s="9"/>
      <c r="CY114" s="9"/>
      <c r="CZ114" s="9"/>
      <c r="DA114" s="9"/>
      <c r="DB114" s="9"/>
      <c r="DC114" s="9"/>
      <c r="DD114" s="9"/>
      <c r="DE114" s="9"/>
      <c r="DF114" s="9"/>
      <c r="DG114" s="9"/>
      <c r="DH114" s="9"/>
      <c r="DI114" s="9"/>
      <c r="DJ114" s="9"/>
      <c r="DK114" s="9"/>
      <c r="DL114" s="9"/>
      <c r="DM114" s="9"/>
      <c r="DN114" s="9"/>
      <c r="DO114" s="9"/>
    </row>
    <row r="115" spans="1:119" s="192" customFormat="1" ht="12.9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c r="BJ115" s="9"/>
      <c r="BK115" s="9"/>
      <c r="BL115" s="9"/>
      <c r="BM115" s="9"/>
      <c r="BN115" s="9"/>
      <c r="BO115" s="9"/>
      <c r="BP115" s="9"/>
      <c r="BQ115" s="9"/>
      <c r="BR115" s="9"/>
      <c r="BS115" s="9"/>
      <c r="BT115" s="9"/>
      <c r="BU115" s="9"/>
      <c r="BV115" s="9"/>
      <c r="BW115" s="9"/>
      <c r="BX115" s="9"/>
      <c r="BY115" s="9"/>
      <c r="BZ115" s="9"/>
      <c r="CA115" s="9"/>
      <c r="CB115" s="9"/>
      <c r="CC115" s="9"/>
      <c r="CD115" s="9"/>
      <c r="CE115" s="9"/>
      <c r="CF115" s="9"/>
      <c r="CG115" s="9"/>
      <c r="CH115" s="9"/>
      <c r="CI115" s="9"/>
      <c r="CJ115" s="9"/>
      <c r="CK115" s="9"/>
      <c r="CL115" s="9"/>
      <c r="CM115" s="9"/>
      <c r="CN115" s="9"/>
      <c r="CO115" s="9"/>
      <c r="CP115" s="9"/>
      <c r="CQ115" s="9"/>
      <c r="CR115" s="9"/>
      <c r="CS115" s="9"/>
      <c r="CT115" s="9"/>
      <c r="CU115" s="9"/>
      <c r="CV115" s="9"/>
      <c r="CW115" s="9"/>
      <c r="CX115" s="9"/>
      <c r="CY115" s="9"/>
      <c r="CZ115" s="9"/>
      <c r="DA115" s="9"/>
      <c r="DB115" s="9"/>
      <c r="DC115" s="9"/>
      <c r="DD115" s="9"/>
      <c r="DE115" s="9"/>
      <c r="DF115" s="9"/>
      <c r="DG115" s="9"/>
      <c r="DH115" s="9"/>
      <c r="DI115" s="9"/>
      <c r="DJ115" s="9"/>
      <c r="DK115" s="9"/>
      <c r="DL115" s="9"/>
      <c r="DM115" s="9"/>
      <c r="DN115" s="9"/>
      <c r="DO115" s="9"/>
    </row>
    <row r="116" spans="1:119" s="192" customFormat="1" ht="12.9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c r="BY116" s="9"/>
      <c r="BZ116" s="9"/>
      <c r="CA116" s="9"/>
      <c r="CB116" s="9"/>
      <c r="CC116" s="9"/>
      <c r="CD116" s="9"/>
      <c r="CE116" s="9"/>
      <c r="CF116" s="9"/>
      <c r="CG116" s="9"/>
      <c r="CH116" s="9"/>
      <c r="CI116" s="9"/>
      <c r="CJ116" s="9"/>
      <c r="CK116" s="9"/>
      <c r="CL116" s="9"/>
      <c r="CM116" s="9"/>
      <c r="CN116" s="9"/>
      <c r="CO116" s="9"/>
      <c r="CP116" s="9"/>
      <c r="CQ116" s="9"/>
      <c r="CR116" s="9"/>
      <c r="CS116" s="9"/>
      <c r="CT116" s="9"/>
      <c r="CU116" s="9"/>
      <c r="CV116" s="9"/>
      <c r="CW116" s="9"/>
      <c r="CX116" s="9"/>
      <c r="CY116" s="9"/>
      <c r="CZ116" s="9"/>
      <c r="DA116" s="9"/>
      <c r="DB116" s="9"/>
      <c r="DC116" s="9"/>
      <c r="DD116" s="9"/>
      <c r="DE116" s="9"/>
      <c r="DF116" s="9"/>
      <c r="DG116" s="9"/>
      <c r="DH116" s="9"/>
      <c r="DI116" s="9"/>
      <c r="DJ116" s="9"/>
      <c r="DK116" s="9"/>
      <c r="DL116" s="9"/>
      <c r="DM116" s="9"/>
      <c r="DN116" s="9"/>
      <c r="DO116" s="9"/>
    </row>
    <row r="117" spans="1:119" s="192" customFormat="1" ht="12.9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9"/>
      <c r="BI117" s="9"/>
      <c r="BJ117" s="9"/>
      <c r="BK117" s="9"/>
      <c r="BL117" s="9"/>
      <c r="BM117" s="9"/>
      <c r="BN117" s="9"/>
      <c r="BO117" s="9"/>
      <c r="BP117" s="9"/>
      <c r="BQ117" s="9"/>
      <c r="BR117" s="9"/>
      <c r="BS117" s="9"/>
      <c r="BT117" s="9"/>
      <c r="BU117" s="9"/>
      <c r="BV117" s="9"/>
      <c r="BW117" s="9"/>
      <c r="BX117" s="9"/>
      <c r="BY117" s="9"/>
      <c r="BZ117" s="9"/>
      <c r="CA117" s="9"/>
      <c r="CB117" s="9"/>
      <c r="CC117" s="9"/>
      <c r="CD117" s="9"/>
      <c r="CE117" s="9"/>
      <c r="CF117" s="9"/>
      <c r="CG117" s="9"/>
      <c r="CH117" s="9"/>
      <c r="CI117" s="9"/>
      <c r="CJ117" s="9"/>
      <c r="CK117" s="9"/>
      <c r="CL117" s="9"/>
      <c r="CM117" s="9"/>
      <c r="CN117" s="9"/>
      <c r="CO117" s="9"/>
      <c r="CP117" s="9"/>
      <c r="CQ117" s="9"/>
      <c r="CR117" s="9"/>
      <c r="CS117" s="9"/>
      <c r="CT117" s="9"/>
      <c r="CU117" s="9"/>
      <c r="CV117" s="9"/>
      <c r="CW117" s="9"/>
      <c r="CX117" s="9"/>
      <c r="CY117" s="9"/>
      <c r="CZ117" s="9"/>
      <c r="DA117" s="9"/>
      <c r="DB117" s="9"/>
      <c r="DC117" s="9"/>
      <c r="DD117" s="9"/>
      <c r="DE117" s="9"/>
      <c r="DF117" s="9"/>
      <c r="DG117" s="9"/>
      <c r="DH117" s="9"/>
      <c r="DI117" s="9"/>
      <c r="DJ117" s="9"/>
      <c r="DK117" s="9"/>
      <c r="DL117" s="9"/>
      <c r="DM117" s="9"/>
      <c r="DN117" s="9"/>
      <c r="DO117" s="9"/>
    </row>
    <row r="118" spans="1:119" s="192" customFormat="1" ht="12.9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row>
    <row r="119" spans="1:119" s="192" customFormat="1" ht="12.9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9"/>
      <c r="BB119" s="9"/>
      <c r="BC119" s="9"/>
      <c r="BD119" s="9"/>
      <c r="BE119" s="9"/>
      <c r="BF119" s="9"/>
      <c r="BG119" s="9"/>
      <c r="BH119" s="9"/>
      <c r="BI119" s="9"/>
      <c r="BJ119" s="9"/>
      <c r="BK119" s="9"/>
      <c r="BL119" s="9"/>
      <c r="BM119" s="9"/>
      <c r="BN119" s="9"/>
      <c r="BO119" s="9"/>
      <c r="BP119" s="9"/>
      <c r="BQ119" s="9"/>
      <c r="BR119" s="9"/>
      <c r="BS119" s="9"/>
      <c r="BT119" s="9"/>
      <c r="BU119" s="9"/>
      <c r="BV119" s="9"/>
      <c r="BW119" s="9"/>
      <c r="BX119" s="9"/>
      <c r="BY119" s="9"/>
      <c r="BZ119" s="9"/>
      <c r="CA119" s="9"/>
      <c r="CB119" s="9"/>
      <c r="CC119" s="9"/>
      <c r="CD119" s="9"/>
      <c r="CE119" s="9"/>
      <c r="CF119" s="9"/>
      <c r="CG119" s="9"/>
      <c r="CH119" s="9"/>
      <c r="CI119" s="9"/>
      <c r="CJ119" s="9"/>
      <c r="CK119" s="9"/>
      <c r="CL119" s="9"/>
      <c r="CM119" s="9"/>
      <c r="CN119" s="9"/>
      <c r="CO119" s="9"/>
      <c r="CP119" s="9"/>
      <c r="CQ119" s="9"/>
      <c r="CR119" s="9"/>
      <c r="CS119" s="9"/>
      <c r="CT119" s="9"/>
      <c r="CU119" s="9"/>
      <c r="CV119" s="9"/>
      <c r="CW119" s="9"/>
      <c r="CX119" s="9"/>
      <c r="CY119" s="9"/>
      <c r="CZ119" s="9"/>
      <c r="DA119" s="9"/>
      <c r="DB119" s="9"/>
      <c r="DC119" s="9"/>
      <c r="DD119" s="9"/>
      <c r="DE119" s="9"/>
      <c r="DF119" s="9"/>
      <c r="DG119" s="9"/>
      <c r="DH119" s="9"/>
      <c r="DI119" s="9"/>
      <c r="DJ119" s="9"/>
      <c r="DK119" s="9"/>
      <c r="DL119" s="9"/>
      <c r="DM119" s="9"/>
      <c r="DN119" s="9"/>
      <c r="DO119" s="9"/>
    </row>
    <row r="120" spans="1:119" s="192" customFormat="1" ht="12.9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9"/>
      <c r="BE120" s="9"/>
      <c r="BF120" s="9"/>
      <c r="BG120" s="9"/>
      <c r="BH120" s="9"/>
      <c r="BI120" s="9"/>
      <c r="BJ120" s="9"/>
      <c r="BK120" s="9"/>
      <c r="BL120" s="9"/>
      <c r="BM120" s="9"/>
      <c r="BN120" s="9"/>
      <c r="BO120" s="9"/>
      <c r="BP120" s="9"/>
      <c r="BQ120" s="9"/>
      <c r="BR120" s="9"/>
      <c r="BS120" s="9"/>
      <c r="BT120" s="9"/>
      <c r="BU120" s="9"/>
      <c r="BV120" s="9"/>
      <c r="BW120" s="9"/>
      <c r="BX120" s="9"/>
      <c r="BY120" s="9"/>
      <c r="BZ120" s="9"/>
      <c r="CA120" s="9"/>
      <c r="CB120" s="9"/>
      <c r="CC120" s="9"/>
      <c r="CD120" s="9"/>
      <c r="CE120" s="9"/>
      <c r="CF120" s="9"/>
      <c r="CG120" s="9"/>
      <c r="CH120" s="9"/>
      <c r="CI120" s="9"/>
      <c r="CJ120" s="9"/>
      <c r="CK120" s="9"/>
      <c r="CL120" s="9"/>
      <c r="CM120" s="9"/>
      <c r="CN120" s="9"/>
      <c r="CO120" s="9"/>
      <c r="CP120" s="9"/>
      <c r="CQ120" s="9"/>
      <c r="CR120" s="9"/>
      <c r="CS120" s="9"/>
      <c r="CT120" s="9"/>
      <c r="CU120" s="9"/>
      <c r="CV120" s="9"/>
      <c r="CW120" s="9"/>
      <c r="CX120" s="9"/>
      <c r="CY120" s="9"/>
      <c r="CZ120" s="9"/>
      <c r="DA120" s="9"/>
      <c r="DB120" s="9"/>
      <c r="DC120" s="9"/>
      <c r="DD120" s="9"/>
      <c r="DE120" s="9"/>
      <c r="DF120" s="9"/>
      <c r="DG120" s="9"/>
      <c r="DH120" s="9"/>
      <c r="DI120" s="9"/>
      <c r="DJ120" s="9"/>
      <c r="DK120" s="9"/>
      <c r="DL120" s="9"/>
      <c r="DM120" s="9"/>
      <c r="DN120" s="9"/>
      <c r="DO120" s="9"/>
    </row>
    <row r="121" spans="1:119" s="192" customFormat="1" ht="12.9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c r="BA121" s="9"/>
      <c r="BB121" s="9"/>
      <c r="BC121" s="9"/>
      <c r="BD121" s="9"/>
      <c r="BE121" s="9"/>
      <c r="BF121" s="9"/>
      <c r="BG121" s="9"/>
      <c r="BH121" s="9"/>
      <c r="BI121" s="9"/>
      <c r="BJ121" s="9"/>
      <c r="BK121" s="9"/>
      <c r="BL121" s="9"/>
      <c r="BM121" s="9"/>
      <c r="BN121" s="9"/>
      <c r="BO121" s="9"/>
      <c r="BP121" s="9"/>
      <c r="BQ121" s="9"/>
      <c r="BR121" s="9"/>
      <c r="BS121" s="9"/>
      <c r="BT121" s="9"/>
      <c r="BU121" s="9"/>
      <c r="BV121" s="9"/>
      <c r="BW121" s="9"/>
      <c r="BX121" s="9"/>
      <c r="BY121" s="9"/>
      <c r="BZ121" s="9"/>
      <c r="CA121" s="9"/>
      <c r="CB121" s="9"/>
      <c r="CC121" s="9"/>
      <c r="CD121" s="9"/>
      <c r="CE121" s="9"/>
      <c r="CF121" s="9"/>
      <c r="CG121" s="9"/>
      <c r="CH121" s="9"/>
      <c r="CI121" s="9"/>
      <c r="CJ121" s="9"/>
      <c r="CK121" s="9"/>
      <c r="CL121" s="9"/>
      <c r="CM121" s="9"/>
      <c r="CN121" s="9"/>
      <c r="CO121" s="9"/>
      <c r="CP121" s="9"/>
      <c r="CQ121" s="9"/>
      <c r="CR121" s="9"/>
      <c r="CS121" s="9"/>
      <c r="CT121" s="9"/>
      <c r="CU121" s="9"/>
      <c r="CV121" s="9"/>
      <c r="CW121" s="9"/>
      <c r="CX121" s="9"/>
      <c r="CY121" s="9"/>
      <c r="CZ121" s="9"/>
      <c r="DA121" s="9"/>
      <c r="DB121" s="9"/>
      <c r="DC121" s="9"/>
      <c r="DD121" s="9"/>
      <c r="DE121" s="9"/>
      <c r="DF121" s="9"/>
      <c r="DG121" s="9"/>
      <c r="DH121" s="9"/>
      <c r="DI121" s="9"/>
      <c r="DJ121" s="9"/>
      <c r="DK121" s="9"/>
      <c r="DL121" s="9"/>
      <c r="DM121" s="9"/>
      <c r="DN121" s="9"/>
      <c r="DO121" s="9"/>
    </row>
    <row r="122" spans="1:119" s="192" customFormat="1" ht="12.9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c r="BA122" s="9"/>
      <c r="BB122" s="9"/>
      <c r="BC122" s="9"/>
      <c r="BD122" s="9"/>
      <c r="BE122" s="9"/>
      <c r="BF122" s="9"/>
      <c r="BG122" s="9"/>
      <c r="BH122" s="9"/>
      <c r="BI122" s="9"/>
      <c r="BJ122" s="9"/>
      <c r="BK122" s="9"/>
      <c r="BL122" s="9"/>
      <c r="BM122" s="9"/>
      <c r="BN122" s="9"/>
      <c r="BO122" s="9"/>
      <c r="BP122" s="9"/>
      <c r="BQ122" s="9"/>
      <c r="BR122" s="9"/>
      <c r="BS122" s="9"/>
      <c r="BT122" s="9"/>
      <c r="BU122" s="9"/>
      <c r="BV122" s="9"/>
      <c r="BW122" s="9"/>
      <c r="BX122" s="9"/>
      <c r="BY122" s="9"/>
      <c r="BZ122" s="9"/>
      <c r="CA122" s="9"/>
      <c r="CB122" s="9"/>
      <c r="CC122" s="9"/>
      <c r="CD122" s="9"/>
      <c r="CE122" s="9"/>
      <c r="CF122" s="9"/>
      <c r="CG122" s="9"/>
      <c r="CH122" s="9"/>
      <c r="CI122" s="9"/>
      <c r="CJ122" s="9"/>
      <c r="CK122" s="9"/>
      <c r="CL122" s="9"/>
      <c r="CM122" s="9"/>
      <c r="CN122" s="9"/>
      <c r="CO122" s="9"/>
      <c r="CP122" s="9"/>
      <c r="CQ122" s="9"/>
      <c r="CR122" s="9"/>
      <c r="CS122" s="9"/>
      <c r="CT122" s="9"/>
      <c r="CU122" s="9"/>
      <c r="CV122" s="9"/>
      <c r="CW122" s="9"/>
      <c r="CX122" s="9"/>
      <c r="CY122" s="9"/>
      <c r="CZ122" s="9"/>
      <c r="DA122" s="9"/>
      <c r="DB122" s="9"/>
      <c r="DC122" s="9"/>
      <c r="DD122" s="9"/>
      <c r="DE122" s="9"/>
      <c r="DF122" s="9"/>
      <c r="DG122" s="9"/>
      <c r="DH122" s="9"/>
      <c r="DI122" s="9"/>
      <c r="DJ122" s="9"/>
      <c r="DK122" s="9"/>
      <c r="DL122" s="9"/>
      <c r="DM122" s="9"/>
      <c r="DN122" s="9"/>
      <c r="DO122" s="9"/>
    </row>
    <row r="123" spans="1:119" s="192" customFormat="1" ht="12.9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c r="BA123" s="9"/>
      <c r="BB123" s="9"/>
      <c r="BC123" s="9"/>
      <c r="BD123" s="9"/>
      <c r="BE123" s="9"/>
      <c r="BF123" s="9"/>
      <c r="BG123" s="9"/>
      <c r="BH123" s="9"/>
      <c r="BI123" s="9"/>
      <c r="BJ123" s="9"/>
      <c r="BK123" s="9"/>
      <c r="BL123" s="9"/>
      <c r="BM123" s="9"/>
      <c r="BN123" s="9"/>
      <c r="BO123" s="9"/>
      <c r="BP123" s="9"/>
      <c r="BQ123" s="9"/>
      <c r="BR123" s="9"/>
      <c r="BS123" s="9"/>
      <c r="BT123" s="9"/>
      <c r="BU123" s="9"/>
      <c r="BV123" s="9"/>
      <c r="BW123" s="9"/>
      <c r="BX123" s="9"/>
      <c r="BY123" s="9"/>
      <c r="BZ123" s="9"/>
      <c r="CA123" s="9"/>
      <c r="CB123" s="9"/>
      <c r="CC123" s="9"/>
      <c r="CD123" s="9"/>
      <c r="CE123" s="9"/>
      <c r="CF123" s="9"/>
      <c r="CG123" s="9"/>
      <c r="CH123" s="9"/>
      <c r="CI123" s="9"/>
      <c r="CJ123" s="9"/>
      <c r="CK123" s="9"/>
      <c r="CL123" s="9"/>
      <c r="CM123" s="9"/>
      <c r="CN123" s="9"/>
      <c r="CO123" s="9"/>
      <c r="CP123" s="9"/>
      <c r="CQ123" s="9"/>
      <c r="CR123" s="9"/>
      <c r="CS123" s="9"/>
      <c r="CT123" s="9"/>
      <c r="CU123" s="9"/>
      <c r="CV123" s="9"/>
      <c r="CW123" s="9"/>
      <c r="CX123" s="9"/>
      <c r="CY123" s="9"/>
      <c r="CZ123" s="9"/>
      <c r="DA123" s="9"/>
      <c r="DB123" s="9"/>
      <c r="DC123" s="9"/>
      <c r="DD123" s="9"/>
      <c r="DE123" s="9"/>
      <c r="DF123" s="9"/>
      <c r="DG123" s="9"/>
      <c r="DH123" s="9"/>
      <c r="DI123" s="9"/>
      <c r="DJ123" s="9"/>
      <c r="DK123" s="9"/>
      <c r="DL123" s="9"/>
      <c r="DM123" s="9"/>
      <c r="DN123" s="9"/>
      <c r="DO123" s="9"/>
    </row>
    <row r="124" spans="1:119" s="192" customFormat="1" ht="12.9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c r="BA124" s="9"/>
      <c r="BB124" s="9"/>
      <c r="BC124" s="9"/>
      <c r="BD124" s="9"/>
      <c r="BE124" s="9"/>
      <c r="BF124" s="9"/>
      <c r="BG124" s="9"/>
      <c r="BH124" s="9"/>
      <c r="BI124" s="9"/>
      <c r="BJ124" s="9"/>
      <c r="BK124" s="9"/>
      <c r="BL124" s="9"/>
      <c r="BM124" s="9"/>
      <c r="BN124" s="9"/>
      <c r="BO124" s="9"/>
      <c r="BP124" s="9"/>
      <c r="BQ124" s="9"/>
      <c r="BR124" s="9"/>
      <c r="BS124" s="9"/>
      <c r="BT124" s="9"/>
      <c r="BU124" s="9"/>
      <c r="BV124" s="9"/>
      <c r="BW124" s="9"/>
      <c r="BX124" s="9"/>
      <c r="BY124" s="9"/>
      <c r="BZ124" s="9"/>
      <c r="CA124" s="9"/>
      <c r="CB124" s="9"/>
      <c r="CC124" s="9"/>
      <c r="CD124" s="9"/>
      <c r="CE124" s="9"/>
      <c r="CF124" s="9"/>
      <c r="CG124" s="9"/>
      <c r="CH124" s="9"/>
      <c r="CI124" s="9"/>
      <c r="CJ124" s="9"/>
      <c r="CK124" s="9"/>
      <c r="CL124" s="9"/>
      <c r="CM124" s="9"/>
      <c r="CN124" s="9"/>
      <c r="CO124" s="9"/>
      <c r="CP124" s="9"/>
      <c r="CQ124" s="9"/>
      <c r="CR124" s="9"/>
      <c r="CS124" s="9"/>
      <c r="CT124" s="9"/>
      <c r="CU124" s="9"/>
      <c r="CV124" s="9"/>
      <c r="CW124" s="9"/>
      <c r="CX124" s="9"/>
      <c r="CY124" s="9"/>
      <c r="CZ124" s="9"/>
      <c r="DA124" s="9"/>
      <c r="DB124" s="9"/>
      <c r="DC124" s="9"/>
      <c r="DD124" s="9"/>
      <c r="DE124" s="9"/>
      <c r="DF124" s="9"/>
      <c r="DG124" s="9"/>
      <c r="DH124" s="9"/>
      <c r="DI124" s="9"/>
      <c r="DJ124" s="9"/>
      <c r="DK124" s="9"/>
      <c r="DL124" s="9"/>
      <c r="DM124" s="9"/>
      <c r="DN124" s="9"/>
      <c r="DO124" s="9"/>
    </row>
    <row r="125" spans="1:119" s="192" customFormat="1" ht="12.9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9"/>
      <c r="BB125" s="9"/>
      <c r="BC125" s="9"/>
      <c r="BD125" s="9"/>
      <c r="BE125" s="9"/>
      <c r="BF125" s="9"/>
      <c r="BG125" s="9"/>
      <c r="BH125" s="9"/>
      <c r="BI125" s="9"/>
      <c r="BJ125" s="9"/>
      <c r="BK125" s="9"/>
      <c r="BL125" s="9"/>
      <c r="BM125" s="9"/>
      <c r="BN125" s="9"/>
      <c r="BO125" s="9"/>
      <c r="BP125" s="9"/>
      <c r="BQ125" s="9"/>
      <c r="BR125" s="9"/>
      <c r="BS125" s="9"/>
      <c r="BT125" s="9"/>
      <c r="BU125" s="9"/>
      <c r="BV125" s="9"/>
      <c r="BW125" s="9"/>
      <c r="BX125" s="9"/>
      <c r="BY125" s="9"/>
      <c r="BZ125" s="9"/>
      <c r="CA125" s="9"/>
      <c r="CB125" s="9"/>
      <c r="CC125" s="9"/>
      <c r="CD125" s="9"/>
      <c r="CE125" s="9"/>
      <c r="CF125" s="9"/>
      <c r="CG125" s="9"/>
      <c r="CH125" s="9"/>
      <c r="CI125" s="9"/>
      <c r="CJ125" s="9"/>
      <c r="CK125" s="9"/>
      <c r="CL125" s="9"/>
      <c r="CM125" s="9"/>
      <c r="CN125" s="9"/>
      <c r="CO125" s="9"/>
      <c r="CP125" s="9"/>
      <c r="CQ125" s="9"/>
      <c r="CR125" s="9"/>
      <c r="CS125" s="9"/>
      <c r="CT125" s="9"/>
      <c r="CU125" s="9"/>
      <c r="CV125" s="9"/>
      <c r="CW125" s="9"/>
      <c r="CX125" s="9"/>
      <c r="CY125" s="9"/>
      <c r="CZ125" s="9"/>
      <c r="DA125" s="9"/>
      <c r="DB125" s="9"/>
      <c r="DC125" s="9"/>
      <c r="DD125" s="9"/>
      <c r="DE125" s="9"/>
      <c r="DF125" s="9"/>
      <c r="DG125" s="9"/>
      <c r="DH125" s="9"/>
      <c r="DI125" s="9"/>
      <c r="DJ125" s="9"/>
      <c r="DK125" s="9"/>
      <c r="DL125" s="9"/>
      <c r="DM125" s="9"/>
      <c r="DN125" s="9"/>
      <c r="DO125" s="9"/>
    </row>
    <row r="126" spans="1:119" s="192" customFormat="1" ht="12.9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c r="BA126" s="9"/>
      <c r="BB126" s="9"/>
      <c r="BC126" s="9"/>
      <c r="BD126" s="9"/>
      <c r="BE126" s="9"/>
      <c r="BF126" s="9"/>
      <c r="BG126" s="9"/>
      <c r="BH126" s="9"/>
      <c r="BI126" s="9"/>
      <c r="BJ126" s="9"/>
      <c r="BK126" s="9"/>
      <c r="BL126" s="9"/>
      <c r="BM126" s="9"/>
      <c r="BN126" s="9"/>
      <c r="BO126" s="9"/>
      <c r="BP126" s="9"/>
      <c r="BQ126" s="9"/>
      <c r="BR126" s="9"/>
      <c r="BS126" s="9"/>
      <c r="BT126" s="9"/>
      <c r="BU126" s="9"/>
      <c r="BV126" s="9"/>
      <c r="BW126" s="9"/>
      <c r="BX126" s="9"/>
      <c r="BY126" s="9"/>
      <c r="BZ126" s="9"/>
      <c r="CA126" s="9"/>
      <c r="CB126" s="9"/>
      <c r="CC126" s="9"/>
      <c r="CD126" s="9"/>
      <c r="CE126" s="9"/>
      <c r="CF126" s="9"/>
      <c r="CG126" s="9"/>
      <c r="CH126" s="9"/>
      <c r="CI126" s="9"/>
      <c r="CJ126" s="9"/>
      <c r="CK126" s="9"/>
      <c r="CL126" s="9"/>
      <c r="CM126" s="9"/>
      <c r="CN126" s="9"/>
      <c r="CO126" s="9"/>
      <c r="CP126" s="9"/>
      <c r="CQ126" s="9"/>
      <c r="CR126" s="9"/>
      <c r="CS126" s="9"/>
      <c r="CT126" s="9"/>
      <c r="CU126" s="9"/>
      <c r="CV126" s="9"/>
      <c r="CW126" s="9"/>
      <c r="CX126" s="9"/>
      <c r="CY126" s="9"/>
      <c r="CZ126" s="9"/>
      <c r="DA126" s="9"/>
      <c r="DB126" s="9"/>
      <c r="DC126" s="9"/>
      <c r="DD126" s="9"/>
      <c r="DE126" s="9"/>
      <c r="DF126" s="9"/>
      <c r="DG126" s="9"/>
      <c r="DH126" s="9"/>
      <c r="DI126" s="9"/>
      <c r="DJ126" s="9"/>
      <c r="DK126" s="9"/>
      <c r="DL126" s="9"/>
      <c r="DM126" s="9"/>
      <c r="DN126" s="9"/>
      <c r="DO126" s="9"/>
    </row>
    <row r="127" spans="1:119" s="192" customFormat="1" ht="12.9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c r="BF127" s="9"/>
      <c r="BG127" s="9"/>
      <c r="BH127" s="9"/>
      <c r="BI127" s="9"/>
      <c r="BJ127" s="9"/>
      <c r="BK127" s="9"/>
      <c r="BL127" s="9"/>
      <c r="BM127" s="9"/>
      <c r="BN127" s="9"/>
      <c r="BO127" s="9"/>
      <c r="BP127" s="9"/>
      <c r="BQ127" s="9"/>
      <c r="BR127" s="9"/>
      <c r="BS127" s="9"/>
      <c r="BT127" s="9"/>
      <c r="BU127" s="9"/>
      <c r="BV127" s="9"/>
      <c r="BW127" s="9"/>
      <c r="BX127" s="9"/>
      <c r="BY127" s="9"/>
      <c r="BZ127" s="9"/>
      <c r="CA127" s="9"/>
      <c r="CB127" s="9"/>
      <c r="CC127" s="9"/>
      <c r="CD127" s="9"/>
      <c r="CE127" s="9"/>
      <c r="CF127" s="9"/>
      <c r="CG127" s="9"/>
      <c r="CH127" s="9"/>
      <c r="CI127" s="9"/>
      <c r="CJ127" s="9"/>
      <c r="CK127" s="9"/>
      <c r="CL127" s="9"/>
      <c r="CM127" s="9"/>
      <c r="CN127" s="9"/>
      <c r="CO127" s="9"/>
      <c r="CP127" s="9"/>
      <c r="CQ127" s="9"/>
      <c r="CR127" s="9"/>
      <c r="CS127" s="9"/>
      <c r="CT127" s="9"/>
      <c r="CU127" s="9"/>
      <c r="CV127" s="9"/>
      <c r="CW127" s="9"/>
      <c r="CX127" s="9"/>
      <c r="CY127" s="9"/>
      <c r="CZ127" s="9"/>
      <c r="DA127" s="9"/>
      <c r="DB127" s="9"/>
      <c r="DC127" s="9"/>
      <c r="DD127" s="9"/>
      <c r="DE127" s="9"/>
      <c r="DF127" s="9"/>
      <c r="DG127" s="9"/>
      <c r="DH127" s="9"/>
      <c r="DI127" s="9"/>
      <c r="DJ127" s="9"/>
      <c r="DK127" s="9"/>
      <c r="DL127" s="9"/>
      <c r="DM127" s="9"/>
      <c r="DN127" s="9"/>
      <c r="DO127" s="9"/>
    </row>
    <row r="128" spans="1:119" s="192" customFormat="1" ht="12.9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c r="BA128" s="9"/>
      <c r="BB128" s="9"/>
      <c r="BC128" s="9"/>
      <c r="BD128" s="9"/>
      <c r="BE128" s="9"/>
      <c r="BF128" s="9"/>
      <c r="BG128" s="9"/>
      <c r="BH128" s="9"/>
      <c r="BI128" s="9"/>
      <c r="BJ128" s="9"/>
      <c r="BK128" s="9"/>
      <c r="BL128" s="9"/>
      <c r="BM128" s="9"/>
      <c r="BN128" s="9"/>
      <c r="BO128" s="9"/>
      <c r="BP128" s="9"/>
      <c r="BQ128" s="9"/>
      <c r="BR128" s="9"/>
      <c r="BS128" s="9"/>
      <c r="BT128" s="9"/>
      <c r="BU128" s="9"/>
      <c r="BV128" s="9"/>
      <c r="BW128" s="9"/>
      <c r="BX128" s="9"/>
      <c r="BY128" s="9"/>
      <c r="BZ128" s="9"/>
      <c r="CA128" s="9"/>
      <c r="CB128" s="9"/>
      <c r="CC128" s="9"/>
      <c r="CD128" s="9"/>
      <c r="CE128" s="9"/>
      <c r="CF128" s="9"/>
      <c r="CG128" s="9"/>
      <c r="CH128" s="9"/>
      <c r="CI128" s="9"/>
      <c r="CJ128" s="9"/>
      <c r="CK128" s="9"/>
      <c r="CL128" s="9"/>
      <c r="CM128" s="9"/>
      <c r="CN128" s="9"/>
      <c r="CO128" s="9"/>
      <c r="CP128" s="9"/>
      <c r="CQ128" s="9"/>
      <c r="CR128" s="9"/>
      <c r="CS128" s="9"/>
      <c r="CT128" s="9"/>
      <c r="CU128" s="9"/>
      <c r="CV128" s="9"/>
      <c r="CW128" s="9"/>
      <c r="CX128" s="9"/>
      <c r="CY128" s="9"/>
      <c r="CZ128" s="9"/>
      <c r="DA128" s="9"/>
      <c r="DB128" s="9"/>
      <c r="DC128" s="9"/>
      <c r="DD128" s="9"/>
      <c r="DE128" s="9"/>
      <c r="DF128" s="9"/>
      <c r="DG128" s="9"/>
      <c r="DH128" s="9"/>
      <c r="DI128" s="9"/>
      <c r="DJ128" s="9"/>
      <c r="DK128" s="9"/>
      <c r="DL128" s="9"/>
      <c r="DM128" s="9"/>
      <c r="DN128" s="9"/>
      <c r="DO128" s="9"/>
    </row>
    <row r="129" spans="1:119" s="192" customFormat="1" ht="12.9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9"/>
      <c r="BB129" s="9"/>
      <c r="BC129" s="9"/>
      <c r="BD129" s="9"/>
      <c r="BE129" s="9"/>
      <c r="BF129" s="9"/>
      <c r="BG129" s="9"/>
      <c r="BH129" s="9"/>
      <c r="BI129" s="9"/>
      <c r="BJ129" s="9"/>
      <c r="BK129" s="9"/>
      <c r="BL129" s="9"/>
      <c r="BM129" s="9"/>
      <c r="BN129" s="9"/>
      <c r="BO129" s="9"/>
      <c r="BP129" s="9"/>
      <c r="BQ129" s="9"/>
      <c r="BR129" s="9"/>
      <c r="BS129" s="9"/>
      <c r="BT129" s="9"/>
      <c r="BU129" s="9"/>
      <c r="BV129" s="9"/>
      <c r="BW129" s="9"/>
      <c r="BX129" s="9"/>
      <c r="BY129" s="9"/>
      <c r="BZ129" s="9"/>
      <c r="CA129" s="9"/>
      <c r="CB129" s="9"/>
      <c r="CC129" s="9"/>
      <c r="CD129" s="9"/>
      <c r="CE129" s="9"/>
      <c r="CF129" s="9"/>
      <c r="CG129" s="9"/>
      <c r="CH129" s="9"/>
      <c r="CI129" s="9"/>
      <c r="CJ129" s="9"/>
      <c r="CK129" s="9"/>
      <c r="CL129" s="9"/>
      <c r="CM129" s="9"/>
      <c r="CN129" s="9"/>
      <c r="CO129" s="9"/>
      <c r="CP129" s="9"/>
      <c r="CQ129" s="9"/>
      <c r="CR129" s="9"/>
      <c r="CS129" s="9"/>
      <c r="CT129" s="9"/>
      <c r="CU129" s="9"/>
      <c r="CV129" s="9"/>
      <c r="CW129" s="9"/>
      <c r="CX129" s="9"/>
      <c r="CY129" s="9"/>
      <c r="CZ129" s="9"/>
      <c r="DA129" s="9"/>
      <c r="DB129" s="9"/>
      <c r="DC129" s="9"/>
      <c r="DD129" s="9"/>
      <c r="DE129" s="9"/>
      <c r="DF129" s="9"/>
      <c r="DG129" s="9"/>
      <c r="DH129" s="9"/>
      <c r="DI129" s="9"/>
      <c r="DJ129" s="9"/>
      <c r="DK129" s="9"/>
      <c r="DL129" s="9"/>
      <c r="DM129" s="9"/>
      <c r="DN129" s="9"/>
      <c r="DO129" s="9"/>
    </row>
    <row r="130" spans="1:119" s="192" customFormat="1" ht="12.9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9"/>
      <c r="Y130" s="9"/>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c r="BA130" s="9"/>
      <c r="BB130" s="9"/>
      <c r="BC130" s="9"/>
      <c r="BD130" s="9"/>
      <c r="BE130" s="9"/>
      <c r="BF130" s="9"/>
      <c r="BG130" s="9"/>
      <c r="BH130" s="9"/>
      <c r="BI130" s="9"/>
      <c r="BJ130" s="9"/>
      <c r="BK130" s="9"/>
      <c r="BL130" s="9"/>
      <c r="BM130" s="9"/>
      <c r="BN130" s="9"/>
      <c r="BO130" s="9"/>
      <c r="BP130" s="9"/>
      <c r="BQ130" s="9"/>
      <c r="BR130" s="9"/>
      <c r="BS130" s="9"/>
      <c r="BT130" s="9"/>
      <c r="BU130" s="9"/>
      <c r="BV130" s="9"/>
      <c r="BW130" s="9"/>
      <c r="BX130" s="9"/>
      <c r="BY130" s="9"/>
      <c r="BZ130" s="9"/>
      <c r="CA130" s="9"/>
      <c r="CB130" s="9"/>
      <c r="CC130" s="9"/>
      <c r="CD130" s="9"/>
      <c r="CE130" s="9"/>
      <c r="CF130" s="9"/>
      <c r="CG130" s="9"/>
      <c r="CH130" s="9"/>
      <c r="CI130" s="9"/>
      <c r="CJ130" s="9"/>
      <c r="CK130" s="9"/>
      <c r="CL130" s="9"/>
      <c r="CM130" s="9"/>
      <c r="CN130" s="9"/>
      <c r="CO130" s="9"/>
      <c r="CP130" s="9"/>
      <c r="CQ130" s="9"/>
      <c r="CR130" s="9"/>
      <c r="CS130" s="9"/>
      <c r="CT130" s="9"/>
      <c r="CU130" s="9"/>
      <c r="CV130" s="9"/>
      <c r="CW130" s="9"/>
      <c r="CX130" s="9"/>
      <c r="CY130" s="9"/>
      <c r="CZ130" s="9"/>
      <c r="DA130" s="9"/>
      <c r="DB130" s="9"/>
      <c r="DC130" s="9"/>
      <c r="DD130" s="9"/>
      <c r="DE130" s="9"/>
      <c r="DF130" s="9"/>
      <c r="DG130" s="9"/>
      <c r="DH130" s="9"/>
      <c r="DI130" s="9"/>
      <c r="DJ130" s="9"/>
      <c r="DK130" s="9"/>
      <c r="DL130" s="9"/>
      <c r="DM130" s="9"/>
      <c r="DN130" s="9"/>
      <c r="DO130" s="9"/>
    </row>
    <row r="131" spans="1:119" s="192" customFormat="1" ht="12.9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c r="BA131" s="9"/>
      <c r="BB131" s="9"/>
      <c r="BC131" s="9"/>
      <c r="BD131" s="9"/>
      <c r="BE131" s="9"/>
      <c r="BF131" s="9"/>
      <c r="BG131" s="9"/>
      <c r="BH131" s="9"/>
      <c r="BI131" s="9"/>
      <c r="BJ131" s="9"/>
      <c r="BK131" s="9"/>
      <c r="BL131" s="9"/>
      <c r="BM131" s="9"/>
      <c r="BN131" s="9"/>
      <c r="BO131" s="9"/>
      <c r="BP131" s="9"/>
      <c r="BQ131" s="9"/>
      <c r="BR131" s="9"/>
      <c r="BS131" s="9"/>
      <c r="BT131" s="9"/>
      <c r="BU131" s="9"/>
      <c r="BV131" s="9"/>
      <c r="BW131" s="9"/>
      <c r="BX131" s="9"/>
      <c r="BY131" s="9"/>
      <c r="BZ131" s="9"/>
      <c r="CA131" s="9"/>
      <c r="CB131" s="9"/>
      <c r="CC131" s="9"/>
      <c r="CD131" s="9"/>
      <c r="CE131" s="9"/>
      <c r="CF131" s="9"/>
      <c r="CG131" s="9"/>
      <c r="CH131" s="9"/>
      <c r="CI131" s="9"/>
      <c r="CJ131" s="9"/>
      <c r="CK131" s="9"/>
      <c r="CL131" s="9"/>
      <c r="CM131" s="9"/>
      <c r="CN131" s="9"/>
      <c r="CO131" s="9"/>
      <c r="CP131" s="9"/>
      <c r="CQ131" s="9"/>
      <c r="CR131" s="9"/>
      <c r="CS131" s="9"/>
      <c r="CT131" s="9"/>
      <c r="CU131" s="9"/>
      <c r="CV131" s="9"/>
      <c r="CW131" s="9"/>
      <c r="CX131" s="9"/>
      <c r="CY131" s="9"/>
      <c r="CZ131" s="9"/>
      <c r="DA131" s="9"/>
      <c r="DB131" s="9"/>
      <c r="DC131" s="9"/>
      <c r="DD131" s="9"/>
      <c r="DE131" s="9"/>
      <c r="DF131" s="9"/>
      <c r="DG131" s="9"/>
      <c r="DH131" s="9"/>
      <c r="DI131" s="9"/>
      <c r="DJ131" s="9"/>
      <c r="DK131" s="9"/>
      <c r="DL131" s="9"/>
      <c r="DM131" s="9"/>
      <c r="DN131" s="9"/>
      <c r="DO131" s="9"/>
    </row>
  </sheetData>
  <sheetProtection password="CB2D" sheet="1" objects="1" scenarios="1"/>
  <printOptions horizontalCentered="1"/>
  <pageMargins left="0.70866141732283472" right="0.70866141732283472" top="0.74803149606299213" bottom="0.74803149606299213" header="0.31496062992125984" footer="0.31496062992125984"/>
  <pageSetup paperSize="9" scale="58" fitToHeight="0" orientation="landscape" r:id="rId1"/>
  <headerFooter>
    <oddFooter>&amp;C&amp;8Page &amp;P of &amp;N&amp;R&amp;8&amp;A</oddFooter>
  </headerFooter>
  <rowBreaks count="1" manualBreakCount="1">
    <brk id="61" max="16383" man="1"/>
  </rowBreaks>
  <drawing r:id="rId2"/>
  <extLst>
    <ext xmlns:x14="http://schemas.microsoft.com/office/spreadsheetml/2009/9/main" uri="{CCE6A557-97BC-4b89-ADB6-D9C93CAAB3DF}">
      <x14:dataValidations xmlns:xm="http://schemas.microsoft.com/office/excel/2006/main" disablePrompts="1" count="2">
        <x14:dataValidation type="list" allowBlank="1" showErrorMessage="1">
          <x14:formula1>
            <xm:f>'Data validation'!$G$7:$G$11</xm:f>
          </x14:formula1>
          <xm:sqref>I60</xm:sqref>
        </x14:dataValidation>
        <x14:dataValidation type="list" allowBlank="1" showInputMessage="1" showErrorMessage="1">
          <x14:formula1>
            <xm:f>'Data validation'!$E$7:$E$8</xm:f>
          </x14:formula1>
          <xm:sqref>I58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104"/>
  <sheetViews>
    <sheetView zoomScaleNormal="100" workbookViewId="0"/>
  </sheetViews>
  <sheetFormatPr defaultRowHeight="12.75" x14ac:dyDescent="0.2"/>
  <cols>
    <col min="1" max="23" width="9.7109375" style="2" customWidth="1"/>
    <col min="24" max="103" width="9.7109375" style="9" customWidth="1"/>
    <col min="104" max="16384" width="9.140625" style="9"/>
  </cols>
  <sheetData>
    <row r="1" spans="1:24" s="187" customFormat="1" ht="23.25" x14ac:dyDescent="0.35">
      <c r="A1" s="59" t="s">
        <v>177</v>
      </c>
      <c r="B1" s="60"/>
      <c r="C1" s="60"/>
      <c r="D1" s="60"/>
      <c r="E1" s="60"/>
      <c r="F1" s="60"/>
      <c r="G1" s="60"/>
      <c r="H1" s="60"/>
      <c r="I1" s="60"/>
      <c r="J1" s="60"/>
      <c r="K1" s="61"/>
      <c r="L1" s="61"/>
      <c r="M1" s="61"/>
      <c r="N1" s="61"/>
      <c r="O1" s="61"/>
      <c r="P1" s="61"/>
      <c r="Q1" s="61"/>
      <c r="R1" s="61"/>
      <c r="S1" s="61"/>
      <c r="T1" s="61"/>
      <c r="U1" s="61"/>
      <c r="V1" s="61"/>
      <c r="W1" s="61"/>
    </row>
    <row r="2" spans="1:24" s="188" customFormat="1" ht="12.95" customHeight="1" x14ac:dyDescent="0.25">
      <c r="A2" s="1"/>
      <c r="B2" s="1"/>
      <c r="C2" s="1"/>
      <c r="D2" s="1"/>
      <c r="E2" s="1"/>
      <c r="F2" s="1"/>
      <c r="G2" s="1"/>
      <c r="H2" s="1"/>
      <c r="I2" s="1"/>
      <c r="J2" s="1"/>
      <c r="K2" s="1"/>
      <c r="L2" s="1"/>
      <c r="M2" s="1"/>
      <c r="N2" s="1"/>
      <c r="O2" s="1"/>
      <c r="P2" s="1"/>
      <c r="Q2" s="1"/>
      <c r="R2" s="1"/>
      <c r="S2" s="1"/>
      <c r="T2" s="1"/>
      <c r="U2" s="1"/>
      <c r="V2" s="1"/>
      <c r="W2" s="1"/>
    </row>
    <row r="3" spans="1:24" s="188" customFormat="1" ht="12.95" customHeight="1" x14ac:dyDescent="0.25">
      <c r="A3" s="49" t="s">
        <v>0</v>
      </c>
      <c r="B3" s="49"/>
      <c r="C3" s="49"/>
      <c r="D3" s="49"/>
      <c r="E3" s="49"/>
      <c r="F3" s="49"/>
      <c r="G3" s="49"/>
      <c r="H3" s="49"/>
      <c r="I3" s="49"/>
      <c r="J3" s="49"/>
      <c r="K3" s="50"/>
      <c r="L3" s="50"/>
      <c r="M3" s="50"/>
      <c r="N3" s="50"/>
      <c r="O3" s="50"/>
      <c r="P3" s="51"/>
      <c r="Q3" s="51"/>
      <c r="R3" s="51"/>
      <c r="S3" s="51"/>
      <c r="T3" s="51"/>
      <c r="U3" s="51"/>
      <c r="V3" s="51"/>
      <c r="W3" s="51"/>
    </row>
    <row r="4" spans="1:24" ht="12.95" customHeight="1" x14ac:dyDescent="0.2">
      <c r="X4" s="189" t="s">
        <v>158</v>
      </c>
    </row>
    <row r="5" spans="1:24" ht="12.95" customHeight="1" x14ac:dyDescent="0.2">
      <c r="X5" s="189" t="str">
        <f>"2nd "&amp;IF(I24='Data validation'!$E$7,"and subsequent regulatory periods","regulatory period")</f>
        <v>2nd and subsequent regulatory periods</v>
      </c>
    </row>
    <row r="6" spans="1:24" ht="12.95" customHeight="1" x14ac:dyDescent="0.2"/>
    <row r="7" spans="1:24" ht="12.95" customHeight="1" x14ac:dyDescent="0.2"/>
    <row r="8" spans="1:24" ht="12.95" customHeight="1" x14ac:dyDescent="0.2"/>
    <row r="9" spans="1:24" ht="12.95" customHeight="1" x14ac:dyDescent="0.2"/>
    <row r="10" spans="1:24" ht="12.95" customHeight="1" x14ac:dyDescent="0.2"/>
    <row r="11" spans="1:24" ht="12.95" customHeight="1" x14ac:dyDescent="0.2">
      <c r="E11" s="5"/>
      <c r="F11" s="5"/>
      <c r="G11" s="5"/>
    </row>
    <row r="12" spans="1:24" ht="12.95" customHeight="1" x14ac:dyDescent="0.2"/>
    <row r="13" spans="1:24" ht="12.95" customHeight="1" x14ac:dyDescent="0.2"/>
    <row r="14" spans="1:24" ht="12.95" customHeight="1" x14ac:dyDescent="0.2"/>
    <row r="15" spans="1:24" ht="12.95" customHeight="1" x14ac:dyDescent="0.2"/>
    <row r="16" spans="1:24" ht="12.95" customHeight="1" x14ac:dyDescent="0.2"/>
    <row r="17" spans="1:23" ht="12.95" customHeight="1" x14ac:dyDescent="0.2"/>
    <row r="18" spans="1:23" ht="12.95" customHeight="1" x14ac:dyDescent="0.2"/>
    <row r="19" spans="1:23" ht="12.95" customHeight="1" x14ac:dyDescent="0.2">
      <c r="Q19" s="4"/>
      <c r="R19" s="4"/>
    </row>
    <row r="20" spans="1:23" ht="12.95" customHeight="1" x14ac:dyDescent="0.2">
      <c r="Q20" s="4"/>
      <c r="R20" s="4"/>
    </row>
    <row r="21" spans="1:23" ht="12.95" customHeight="1" x14ac:dyDescent="0.25">
      <c r="A21" s="49" t="s">
        <v>2</v>
      </c>
      <c r="B21" s="52"/>
      <c r="C21" s="52"/>
      <c r="D21" s="52"/>
      <c r="E21" s="52"/>
      <c r="F21" s="52"/>
      <c r="G21" s="52"/>
      <c r="H21" s="52"/>
      <c r="I21" s="52"/>
      <c r="J21" s="52"/>
      <c r="K21" s="53"/>
      <c r="L21" s="53"/>
      <c r="M21" s="53"/>
      <c r="N21" s="53"/>
      <c r="O21" s="53"/>
      <c r="P21" s="54"/>
      <c r="Q21" s="54"/>
      <c r="R21" s="54"/>
      <c r="S21" s="54"/>
      <c r="T21" s="54"/>
      <c r="U21" s="54"/>
      <c r="V21" s="54"/>
      <c r="W21" s="54"/>
    </row>
    <row r="22" spans="1:23" ht="12.95" customHeight="1" x14ac:dyDescent="0.25">
      <c r="A22" s="6"/>
      <c r="B22" s="7"/>
      <c r="C22" s="7"/>
      <c r="D22" s="7"/>
      <c r="E22" s="7"/>
      <c r="F22" s="7"/>
      <c r="G22" s="7"/>
      <c r="H22" s="7"/>
      <c r="I22" s="7"/>
      <c r="J22" s="7"/>
      <c r="K22" s="8"/>
      <c r="L22" s="8"/>
      <c r="M22" s="8"/>
      <c r="N22" s="8"/>
      <c r="O22" s="8"/>
    </row>
    <row r="23" spans="1:23" ht="12.95" customHeight="1" x14ac:dyDescent="0.2">
      <c r="A23" s="10" t="s">
        <v>5</v>
      </c>
      <c r="B23" s="10"/>
      <c r="C23" s="10"/>
      <c r="D23" s="10"/>
      <c r="E23" s="10"/>
      <c r="F23" s="10"/>
      <c r="I23" s="196">
        <v>100</v>
      </c>
      <c r="J23" s="12"/>
      <c r="K23" s="12"/>
      <c r="L23" s="12"/>
      <c r="M23" s="12"/>
      <c r="N23" s="8"/>
      <c r="O23" s="8"/>
    </row>
    <row r="24" spans="1:23" ht="12.95" customHeight="1" x14ac:dyDescent="0.2">
      <c r="A24" s="10" t="s">
        <v>6</v>
      </c>
      <c r="B24" s="10"/>
      <c r="C24" s="10"/>
      <c r="D24" s="10"/>
      <c r="E24" s="10"/>
      <c r="F24" s="10"/>
      <c r="I24" s="196" t="s">
        <v>7</v>
      </c>
      <c r="J24" s="10"/>
      <c r="K24" s="10"/>
      <c r="L24" s="10"/>
      <c r="M24" s="15"/>
      <c r="N24" s="14"/>
      <c r="O24" s="14"/>
    </row>
    <row r="25" spans="1:23" ht="12.95" customHeight="1" x14ac:dyDescent="0.2">
      <c r="A25" s="10" t="s">
        <v>21</v>
      </c>
      <c r="B25" s="10"/>
      <c r="C25" s="10"/>
      <c r="D25" s="10"/>
      <c r="E25" s="10"/>
      <c r="F25" s="10"/>
      <c r="I25" s="196">
        <v>10</v>
      </c>
      <c r="J25" s="10"/>
      <c r="K25" s="10"/>
      <c r="L25" s="10"/>
      <c r="M25" s="14"/>
      <c r="N25" s="15"/>
      <c r="O25" s="15"/>
    </row>
    <row r="26" spans="1:23" ht="12.95" customHeight="1" x14ac:dyDescent="0.2">
      <c r="A26" s="10" t="s">
        <v>9</v>
      </c>
      <c r="B26" s="10"/>
      <c r="C26" s="10"/>
      <c r="D26" s="10"/>
      <c r="E26" s="10"/>
      <c r="F26" s="10"/>
      <c r="I26" s="196">
        <v>1</v>
      </c>
      <c r="J26" s="10"/>
      <c r="K26" s="10"/>
      <c r="L26" s="10"/>
      <c r="M26" s="14"/>
      <c r="N26" s="14"/>
      <c r="O26" s="14"/>
    </row>
    <row r="27" spans="1:23" ht="12.95" customHeight="1" x14ac:dyDescent="0.2">
      <c r="A27" s="10" t="s">
        <v>29</v>
      </c>
      <c r="B27" s="10"/>
      <c r="C27" s="10"/>
      <c r="D27" s="10"/>
      <c r="E27" s="10"/>
      <c r="F27" s="10"/>
      <c r="I27" s="197">
        <v>8.77E-2</v>
      </c>
      <c r="J27" s="10"/>
      <c r="K27" s="10"/>
      <c r="L27" s="10"/>
      <c r="M27" s="14"/>
      <c r="N27" s="14"/>
      <c r="O27" s="14"/>
    </row>
    <row r="28" spans="1:23" ht="12.95" customHeight="1" x14ac:dyDescent="0.2">
      <c r="A28" s="10"/>
      <c r="B28" s="10"/>
      <c r="C28" s="10"/>
      <c r="D28" s="10"/>
      <c r="E28" s="10"/>
      <c r="F28" s="10"/>
      <c r="G28" s="10"/>
      <c r="H28" s="10"/>
      <c r="I28" s="10"/>
      <c r="J28" s="10"/>
      <c r="K28" s="12"/>
      <c r="L28" s="15"/>
      <c r="M28" s="14"/>
      <c r="N28" s="14"/>
      <c r="O28" s="14"/>
    </row>
    <row r="29" spans="1:23" s="188" customFormat="1" ht="12.95" customHeight="1" x14ac:dyDescent="0.25">
      <c r="A29" s="49" t="s">
        <v>105</v>
      </c>
      <c r="B29" s="49"/>
      <c r="C29" s="49"/>
      <c r="D29" s="49"/>
      <c r="E29" s="49"/>
      <c r="F29" s="49"/>
      <c r="G29" s="49"/>
      <c r="H29" s="49"/>
      <c r="I29" s="49"/>
      <c r="J29" s="49"/>
      <c r="K29" s="50"/>
      <c r="L29" s="50"/>
      <c r="M29" s="50"/>
      <c r="N29" s="50"/>
      <c r="O29" s="50"/>
      <c r="P29" s="51"/>
      <c r="Q29" s="51"/>
      <c r="R29" s="51"/>
      <c r="S29" s="51"/>
      <c r="T29" s="51"/>
      <c r="U29" s="51"/>
      <c r="V29" s="51"/>
      <c r="W29" s="51"/>
    </row>
    <row r="30" spans="1:23" ht="12.95" customHeight="1" x14ac:dyDescent="0.2">
      <c r="A30" s="2" t="s">
        <v>191</v>
      </c>
    </row>
    <row r="31" spans="1:23" ht="12.95" customHeight="1" x14ac:dyDescent="0.2"/>
    <row r="32" spans="1:23" ht="12.95" customHeight="1" x14ac:dyDescent="0.25">
      <c r="A32" s="55" t="s">
        <v>48</v>
      </c>
      <c r="B32" s="56"/>
      <c r="C32" s="56"/>
      <c r="D32" s="56"/>
      <c r="E32" s="56"/>
      <c r="F32" s="56"/>
      <c r="G32" s="56"/>
      <c r="H32" s="56"/>
      <c r="I32" s="56"/>
      <c r="J32" s="56"/>
      <c r="K32" s="57"/>
      <c r="L32" s="53"/>
      <c r="M32" s="53"/>
      <c r="N32" s="53"/>
      <c r="O32" s="53"/>
      <c r="P32" s="54"/>
      <c r="Q32" s="54"/>
      <c r="R32" s="54"/>
      <c r="S32" s="54"/>
      <c r="T32" s="54"/>
      <c r="U32" s="54"/>
      <c r="V32" s="54"/>
      <c r="W32" s="54"/>
    </row>
    <row r="33" spans="1:118" ht="12.95" customHeight="1" x14ac:dyDescent="0.2">
      <c r="A33" s="11"/>
      <c r="B33" s="11"/>
      <c r="C33" s="11"/>
      <c r="D33" s="11"/>
      <c r="E33" s="11"/>
      <c r="F33" s="11"/>
      <c r="G33" s="11"/>
      <c r="H33" s="11"/>
      <c r="I33" s="16"/>
      <c r="J33" s="15"/>
      <c r="K33" s="15"/>
      <c r="L33" s="15"/>
      <c r="M33" s="12"/>
      <c r="N33" s="12"/>
      <c r="O33" s="12"/>
    </row>
    <row r="34" spans="1:118" ht="12.95" customHeight="1" x14ac:dyDescent="0.2">
      <c r="A34" s="9"/>
      <c r="B34" s="9"/>
      <c r="C34" s="9"/>
      <c r="D34" s="9"/>
      <c r="E34" s="9"/>
      <c r="F34" s="9"/>
      <c r="G34" s="9"/>
      <c r="H34" s="9"/>
      <c r="I34" s="9"/>
      <c r="K34" s="3" t="str">
        <f>"Regulatory Period "&amp;M35/5</f>
        <v>Regulatory Period 1</v>
      </c>
      <c r="M34" s="9"/>
      <c r="P34" s="3" t="str">
        <f>"Regulatory Period "&amp;R35/5</f>
        <v>Regulatory Period 2</v>
      </c>
      <c r="R34" s="9"/>
      <c r="S34" s="9"/>
      <c r="U34" s="3" t="str">
        <f>"Regulatory Period "&amp;W35/5</f>
        <v>Regulatory Period 3</v>
      </c>
    </row>
    <row r="35" spans="1:118" ht="12.95" customHeight="1" x14ac:dyDescent="0.2">
      <c r="A35" s="9"/>
      <c r="B35" s="9"/>
      <c r="C35" s="9"/>
      <c r="D35" s="9"/>
      <c r="E35" s="9"/>
      <c r="F35" s="9"/>
      <c r="G35" s="9"/>
      <c r="H35" s="9"/>
      <c r="I35" s="64">
        <v>1</v>
      </c>
      <c r="J35" s="25">
        <v>2</v>
      </c>
      <c r="K35" s="25">
        <v>3</v>
      </c>
      <c r="L35" s="25">
        <v>4</v>
      </c>
      <c r="M35" s="65">
        <v>5</v>
      </c>
      <c r="N35" s="64">
        <f t="shared" ref="N35:W35" si="0">M35+1</f>
        <v>6</v>
      </c>
      <c r="O35" s="25">
        <f t="shared" si="0"/>
        <v>7</v>
      </c>
      <c r="P35" s="25">
        <f t="shared" si="0"/>
        <v>8</v>
      </c>
      <c r="Q35" s="25">
        <f t="shared" si="0"/>
        <v>9</v>
      </c>
      <c r="R35" s="65">
        <f t="shared" si="0"/>
        <v>10</v>
      </c>
      <c r="S35" s="64">
        <f t="shared" si="0"/>
        <v>11</v>
      </c>
      <c r="T35" s="25">
        <f t="shared" si="0"/>
        <v>12</v>
      </c>
      <c r="U35" s="25">
        <f t="shared" si="0"/>
        <v>13</v>
      </c>
      <c r="V35" s="25">
        <f t="shared" si="0"/>
        <v>14</v>
      </c>
      <c r="W35" s="25">
        <f t="shared" si="0"/>
        <v>15</v>
      </c>
    </row>
    <row r="36" spans="1:118" s="191" customFormat="1" ht="12.95" customHeight="1" x14ac:dyDescent="0.2">
      <c r="A36" s="40" t="s">
        <v>17</v>
      </c>
      <c r="B36" s="40"/>
      <c r="C36" s="40"/>
      <c r="D36" s="40"/>
      <c r="E36" s="40"/>
      <c r="F36" s="40"/>
      <c r="G36" s="40"/>
      <c r="H36" s="40"/>
      <c r="I36" s="123">
        <f>I35-$I$26</f>
        <v>0</v>
      </c>
      <c r="J36" s="123">
        <f>J35-$I$26</f>
        <v>1</v>
      </c>
      <c r="K36" s="123">
        <f>K35-$I$26</f>
        <v>2</v>
      </c>
      <c r="L36" s="123">
        <f>L35-$I$26</f>
        <v>3</v>
      </c>
      <c r="M36" s="123">
        <f>M35-$I$26</f>
        <v>4</v>
      </c>
      <c r="N36" s="132">
        <f t="shared" ref="N36:W36" si="1">N35-$I$26</f>
        <v>5</v>
      </c>
      <c r="O36" s="128">
        <f t="shared" si="1"/>
        <v>6</v>
      </c>
      <c r="P36" s="128">
        <f t="shared" si="1"/>
        <v>7</v>
      </c>
      <c r="Q36" s="128">
        <f t="shared" si="1"/>
        <v>8</v>
      </c>
      <c r="R36" s="129">
        <f t="shared" si="1"/>
        <v>9</v>
      </c>
      <c r="S36" s="127">
        <f t="shared" si="1"/>
        <v>10</v>
      </c>
      <c r="T36" s="128">
        <f t="shared" si="1"/>
        <v>11</v>
      </c>
      <c r="U36" s="128">
        <f t="shared" si="1"/>
        <v>12</v>
      </c>
      <c r="V36" s="128">
        <f t="shared" si="1"/>
        <v>13</v>
      </c>
      <c r="W36" s="128">
        <f t="shared" si="1"/>
        <v>14</v>
      </c>
      <c r="X36" s="190"/>
      <c r="Y36" s="190"/>
      <c r="Z36" s="190"/>
      <c r="AA36" s="190"/>
      <c r="AB36" s="190"/>
      <c r="AC36" s="190"/>
      <c r="AD36" s="190"/>
      <c r="AE36" s="190"/>
      <c r="AF36" s="190"/>
      <c r="AG36" s="190"/>
      <c r="AH36" s="190"/>
      <c r="AI36" s="190"/>
      <c r="AJ36" s="190"/>
      <c r="AK36" s="190"/>
      <c r="AL36" s="190"/>
      <c r="AM36" s="190"/>
      <c r="AN36" s="190"/>
      <c r="AO36" s="190"/>
      <c r="AP36" s="190"/>
      <c r="AQ36" s="190"/>
      <c r="AR36" s="190"/>
      <c r="AS36" s="190"/>
      <c r="AT36" s="190"/>
      <c r="AU36" s="190"/>
      <c r="AV36" s="190"/>
      <c r="AW36" s="190"/>
      <c r="AX36" s="190"/>
      <c r="AY36" s="190"/>
      <c r="AZ36" s="190"/>
      <c r="BA36" s="190"/>
      <c r="BB36" s="190"/>
      <c r="BC36" s="190"/>
      <c r="BD36" s="190"/>
      <c r="BE36" s="190"/>
      <c r="BF36" s="190"/>
      <c r="BG36" s="190"/>
      <c r="BH36" s="190"/>
      <c r="BI36" s="190"/>
      <c r="BJ36" s="190"/>
      <c r="BK36" s="190"/>
      <c r="BL36" s="190"/>
      <c r="BM36" s="190"/>
      <c r="BN36" s="190"/>
      <c r="BO36" s="190"/>
      <c r="BP36" s="190"/>
      <c r="BQ36" s="190"/>
      <c r="BR36" s="190"/>
      <c r="BS36" s="190"/>
      <c r="BT36" s="190"/>
      <c r="BU36" s="190"/>
      <c r="BV36" s="190"/>
      <c r="BW36" s="190"/>
      <c r="BX36" s="190"/>
      <c r="BY36" s="190"/>
      <c r="BZ36" s="190"/>
      <c r="CA36" s="190"/>
      <c r="CB36" s="190"/>
      <c r="CC36" s="190"/>
      <c r="CD36" s="190"/>
      <c r="CE36" s="190"/>
      <c r="CF36" s="190"/>
      <c r="CG36" s="190"/>
      <c r="CH36" s="190"/>
      <c r="CI36" s="190"/>
      <c r="CJ36" s="190"/>
      <c r="CK36" s="190"/>
      <c r="CL36" s="190"/>
      <c r="CM36" s="190"/>
      <c r="CN36" s="190"/>
      <c r="CO36" s="190"/>
      <c r="CP36" s="190"/>
      <c r="CQ36" s="190"/>
      <c r="CR36" s="190"/>
      <c r="CS36" s="190"/>
      <c r="CT36" s="190"/>
      <c r="CU36" s="190"/>
      <c r="CV36" s="190"/>
      <c r="CW36" s="190"/>
      <c r="CX36" s="190"/>
      <c r="CY36" s="190"/>
      <c r="CZ36" s="190"/>
      <c r="DA36" s="190"/>
      <c r="DB36" s="190"/>
      <c r="DC36" s="190"/>
      <c r="DD36" s="190"/>
      <c r="DE36" s="190"/>
      <c r="DF36" s="190"/>
      <c r="DG36" s="190"/>
      <c r="DH36" s="190"/>
      <c r="DI36" s="190"/>
      <c r="DJ36" s="190"/>
      <c r="DK36" s="190"/>
      <c r="DL36" s="190"/>
      <c r="DM36" s="190"/>
      <c r="DN36" s="190"/>
    </row>
    <row r="37" spans="1:118" s="191" customFormat="1" ht="12.95" customHeight="1" x14ac:dyDescent="0.2">
      <c r="A37" s="40" t="s">
        <v>18</v>
      </c>
      <c r="B37" s="40"/>
      <c r="C37" s="40"/>
      <c r="D37" s="40"/>
      <c r="E37" s="40"/>
      <c r="F37" s="40"/>
      <c r="G37" s="40"/>
      <c r="H37" s="40"/>
      <c r="I37" s="124">
        <f>1/(1+$I$27)^I36</f>
        <v>1</v>
      </c>
      <c r="J37" s="125">
        <f>1/(1+$I$27)^J36</f>
        <v>0.91937115013330895</v>
      </c>
      <c r="K37" s="125">
        <f>1/(1+$I$27)^K36</f>
        <v>0.84524331169744327</v>
      </c>
      <c r="L37" s="125">
        <f>1/(1+$I$27)^L36</f>
        <v>0.77709231561776537</v>
      </c>
      <c r="M37" s="124">
        <f>1/(1+$I$27)^M36</f>
        <v>0.7144362559692613</v>
      </c>
      <c r="N37" s="126">
        <f t="shared" ref="N37:W37" si="2">1/(1+$I$27)^N36</f>
        <v>0.65683208234739476</v>
      </c>
      <c r="O37" s="124">
        <f t="shared" si="2"/>
        <v>0.60387246699218067</v>
      </c>
      <c r="P37" s="124">
        <f t="shared" si="2"/>
        <v>0.55518292451243978</v>
      </c>
      <c r="Q37" s="124">
        <f t="shared" si="2"/>
        <v>0.51041916384337582</v>
      </c>
      <c r="R37" s="131">
        <f t="shared" si="2"/>
        <v>0.46926465371276627</v>
      </c>
      <c r="S37" s="130">
        <f t="shared" si="2"/>
        <v>0.43142838440081482</v>
      </c>
      <c r="T37" s="124">
        <f t="shared" si="2"/>
        <v>0.39664280996673251</v>
      </c>
      <c r="U37" s="124">
        <f t="shared" si="2"/>
        <v>0.36466195639122234</v>
      </c>
      <c r="V37" s="124">
        <f t="shared" si="2"/>
        <v>0.33525968225726061</v>
      </c>
      <c r="W37" s="124">
        <f t="shared" si="2"/>
        <v>0.3082280796701854</v>
      </c>
      <c r="X37" s="42"/>
      <c r="Y37" s="42"/>
      <c r="Z37" s="42"/>
      <c r="AA37" s="42"/>
      <c r="AB37" s="42"/>
      <c r="AC37" s="42"/>
      <c r="AD37" s="42"/>
      <c r="AE37" s="42"/>
      <c r="AF37" s="42"/>
      <c r="AG37" s="42"/>
      <c r="AH37" s="42"/>
      <c r="AI37" s="42"/>
      <c r="AJ37" s="42"/>
      <c r="AK37" s="42"/>
      <c r="AL37" s="42"/>
      <c r="AM37" s="42"/>
      <c r="AN37" s="42"/>
      <c r="AO37" s="42"/>
      <c r="AP37" s="42"/>
      <c r="AQ37" s="42"/>
      <c r="AR37" s="42"/>
      <c r="AS37" s="42"/>
      <c r="AT37" s="42"/>
      <c r="AU37" s="42"/>
      <c r="AV37" s="42"/>
      <c r="AW37" s="42"/>
      <c r="AX37" s="42"/>
      <c r="AY37" s="42"/>
      <c r="AZ37" s="42"/>
      <c r="BA37" s="42"/>
      <c r="BB37" s="42"/>
      <c r="BC37" s="42"/>
      <c r="BD37" s="42"/>
      <c r="BE37" s="42"/>
      <c r="BF37" s="42"/>
      <c r="BG37" s="42"/>
      <c r="BH37" s="42"/>
      <c r="BI37" s="42"/>
      <c r="BJ37" s="42"/>
      <c r="BK37" s="42"/>
      <c r="BL37" s="42"/>
      <c r="BM37" s="42"/>
      <c r="BN37" s="42"/>
      <c r="BO37" s="42"/>
      <c r="BP37" s="42"/>
      <c r="BQ37" s="42"/>
      <c r="BR37" s="42"/>
      <c r="BS37" s="42"/>
      <c r="BT37" s="42"/>
      <c r="BU37" s="42"/>
      <c r="BV37" s="42"/>
      <c r="BW37" s="42"/>
      <c r="BX37" s="42"/>
      <c r="BY37" s="42"/>
      <c r="BZ37" s="42"/>
      <c r="CA37" s="42"/>
      <c r="CB37" s="42"/>
      <c r="CC37" s="42"/>
      <c r="CD37" s="42"/>
      <c r="CE37" s="42"/>
      <c r="CF37" s="42"/>
      <c r="CG37" s="42"/>
      <c r="CH37" s="42"/>
      <c r="CI37" s="42"/>
      <c r="CJ37" s="42"/>
      <c r="CK37" s="42"/>
      <c r="CL37" s="42"/>
      <c r="CM37" s="42"/>
      <c r="CN37" s="42"/>
      <c r="CO37" s="42"/>
      <c r="CP37" s="42"/>
      <c r="CQ37" s="42"/>
      <c r="CR37" s="42"/>
      <c r="CS37" s="42"/>
      <c r="CT37" s="42"/>
      <c r="CU37" s="42"/>
      <c r="CV37" s="42"/>
      <c r="CW37" s="42"/>
      <c r="CX37" s="42"/>
      <c r="CY37" s="42"/>
      <c r="CZ37" s="42"/>
      <c r="DA37" s="42"/>
      <c r="DB37" s="42"/>
      <c r="DC37" s="42"/>
      <c r="DD37" s="42"/>
      <c r="DE37" s="42"/>
      <c r="DF37" s="42"/>
      <c r="DG37" s="42"/>
      <c r="DH37" s="42"/>
      <c r="DI37" s="42"/>
      <c r="DJ37" s="42"/>
      <c r="DK37" s="42"/>
      <c r="DL37" s="42"/>
      <c r="DM37" s="42"/>
      <c r="DN37" s="42"/>
    </row>
    <row r="38" spans="1:118" ht="12.95" customHeight="1" x14ac:dyDescent="0.2">
      <c r="A38" s="11"/>
      <c r="B38" s="11"/>
      <c r="C38" s="11"/>
      <c r="D38" s="11"/>
      <c r="E38" s="11"/>
      <c r="F38" s="11"/>
      <c r="G38" s="11"/>
      <c r="H38" s="11"/>
      <c r="I38" s="19"/>
      <c r="J38" s="19"/>
      <c r="K38" s="19"/>
      <c r="L38" s="19"/>
      <c r="M38" s="19"/>
      <c r="N38" s="30"/>
      <c r="O38" s="19"/>
      <c r="Q38" s="18"/>
      <c r="R38" s="20"/>
      <c r="S38" s="30"/>
      <c r="T38" s="19"/>
      <c r="V38" s="18"/>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c r="AY38" s="19"/>
      <c r="AZ38" s="19"/>
      <c r="BA38" s="19"/>
      <c r="BB38" s="19"/>
      <c r="BC38" s="19"/>
      <c r="BD38" s="19"/>
      <c r="BE38" s="19"/>
      <c r="BF38" s="19"/>
      <c r="BG38" s="19"/>
      <c r="BH38" s="19"/>
      <c r="BI38" s="19"/>
      <c r="BJ38" s="19"/>
      <c r="BK38" s="19"/>
      <c r="BL38" s="19"/>
      <c r="BM38" s="19"/>
      <c r="BN38" s="19"/>
      <c r="BO38" s="19"/>
      <c r="BP38" s="19"/>
      <c r="BQ38" s="19"/>
      <c r="BR38" s="19"/>
      <c r="BS38" s="19"/>
      <c r="BT38" s="19"/>
      <c r="BU38" s="19"/>
      <c r="BV38" s="19"/>
      <c r="BW38" s="19"/>
      <c r="BX38" s="19"/>
      <c r="BY38" s="19"/>
      <c r="BZ38" s="19"/>
      <c r="CA38" s="19"/>
      <c r="CB38" s="19"/>
      <c r="CC38" s="19"/>
      <c r="CD38" s="19"/>
      <c r="CE38" s="19"/>
      <c r="CF38" s="19"/>
      <c r="CG38" s="19"/>
      <c r="CH38" s="19"/>
      <c r="CI38" s="19"/>
      <c r="CJ38" s="19"/>
      <c r="CK38" s="19"/>
      <c r="CL38" s="19"/>
      <c r="CM38" s="19"/>
      <c r="CN38" s="19"/>
      <c r="CO38" s="19"/>
      <c r="CP38" s="19"/>
      <c r="CQ38" s="19"/>
      <c r="CR38" s="19"/>
      <c r="CS38" s="19"/>
      <c r="CT38" s="19"/>
      <c r="CU38" s="19"/>
      <c r="CV38" s="19"/>
      <c r="CW38" s="19"/>
      <c r="CX38" s="19"/>
      <c r="CY38" s="19"/>
      <c r="CZ38" s="19"/>
      <c r="DA38" s="19"/>
      <c r="DB38" s="19"/>
      <c r="DC38" s="19"/>
      <c r="DD38" s="19"/>
      <c r="DE38" s="19"/>
      <c r="DF38" s="19"/>
      <c r="DG38" s="19"/>
      <c r="DH38" s="19"/>
      <c r="DI38" s="19"/>
      <c r="DJ38" s="19"/>
      <c r="DK38" s="19"/>
      <c r="DL38" s="19"/>
      <c r="DM38" s="19"/>
      <c r="DN38" s="19"/>
    </row>
    <row r="39" spans="1:118" s="78" customFormat="1" ht="12.95" customHeight="1" x14ac:dyDescent="0.2">
      <c r="A39" s="86" t="s">
        <v>3</v>
      </c>
      <c r="B39" s="86" t="s">
        <v>65</v>
      </c>
      <c r="C39" s="33"/>
      <c r="D39" s="33"/>
      <c r="E39" s="33"/>
      <c r="F39" s="33"/>
      <c r="G39" s="33"/>
      <c r="H39" s="33"/>
      <c r="I39" s="34">
        <f>$I$23</f>
        <v>100</v>
      </c>
      <c r="J39" s="34">
        <f>I$39</f>
        <v>100</v>
      </c>
      <c r="K39" s="34">
        <f>J$39</f>
        <v>100</v>
      </c>
      <c r="L39" s="34">
        <f>K$39</f>
        <v>100</v>
      </c>
      <c r="M39" s="34">
        <f>L$39</f>
        <v>100</v>
      </c>
      <c r="N39" s="91"/>
      <c r="O39" s="92"/>
      <c r="P39" s="35"/>
      <c r="Q39" s="93"/>
      <c r="R39" s="94"/>
      <c r="S39" s="91"/>
      <c r="T39" s="92"/>
      <c r="U39" s="35"/>
      <c r="V39" s="93"/>
      <c r="W39" s="92"/>
      <c r="X39" s="92"/>
      <c r="Y39" s="92"/>
      <c r="Z39" s="92"/>
      <c r="AA39" s="92"/>
      <c r="AB39" s="92"/>
      <c r="AC39" s="92"/>
      <c r="AD39" s="92"/>
      <c r="AE39" s="92"/>
      <c r="AF39" s="92"/>
      <c r="AG39" s="92"/>
      <c r="AH39" s="92"/>
      <c r="AI39" s="92"/>
      <c r="AJ39" s="92"/>
      <c r="AK39" s="92"/>
      <c r="AL39" s="92"/>
      <c r="AM39" s="92"/>
      <c r="AN39" s="92"/>
      <c r="AO39" s="92"/>
      <c r="AP39" s="92"/>
      <c r="AQ39" s="92"/>
      <c r="AR39" s="92"/>
      <c r="AS39" s="92"/>
      <c r="AT39" s="92"/>
      <c r="AU39" s="92"/>
      <c r="AV39" s="92"/>
      <c r="AW39" s="92"/>
      <c r="AX39" s="92"/>
      <c r="AY39" s="92"/>
      <c r="AZ39" s="92"/>
      <c r="BA39" s="92"/>
      <c r="BB39" s="92"/>
      <c r="BC39" s="92"/>
      <c r="BD39" s="92"/>
      <c r="BE39" s="92"/>
      <c r="BF39" s="92"/>
      <c r="BG39" s="92"/>
      <c r="BH39" s="92"/>
      <c r="BI39" s="92"/>
      <c r="BJ39" s="92"/>
      <c r="BK39" s="92"/>
      <c r="BL39" s="92"/>
      <c r="BM39" s="92"/>
      <c r="BN39" s="92"/>
      <c r="BO39" s="92"/>
      <c r="BP39" s="92"/>
      <c r="BQ39" s="92"/>
      <c r="BR39" s="92"/>
      <c r="BS39" s="92"/>
      <c r="BT39" s="92"/>
      <c r="BU39" s="92"/>
      <c r="BV39" s="92"/>
      <c r="BW39" s="92"/>
      <c r="BX39" s="92"/>
      <c r="BY39" s="92"/>
      <c r="BZ39" s="92"/>
      <c r="CA39" s="92"/>
      <c r="CB39" s="92"/>
      <c r="CC39" s="92"/>
      <c r="CD39" s="92"/>
      <c r="CE39" s="92"/>
      <c r="CF39" s="92"/>
      <c r="CG39" s="92"/>
      <c r="CH39" s="92"/>
      <c r="CI39" s="92"/>
      <c r="CJ39" s="92"/>
      <c r="CK39" s="92"/>
      <c r="CL39" s="92"/>
      <c r="CM39" s="92"/>
      <c r="CN39" s="92"/>
      <c r="CO39" s="92"/>
      <c r="CP39" s="92"/>
      <c r="CQ39" s="92"/>
      <c r="CR39" s="92"/>
      <c r="CS39" s="92"/>
      <c r="CT39" s="92"/>
      <c r="CU39" s="92"/>
      <c r="CV39" s="92"/>
      <c r="CW39" s="92"/>
      <c r="CX39" s="92"/>
      <c r="CY39" s="92"/>
      <c r="CZ39" s="92"/>
      <c r="DA39" s="92"/>
      <c r="DB39" s="92"/>
      <c r="DC39" s="92"/>
      <c r="DD39" s="92"/>
      <c r="DE39" s="92"/>
      <c r="DF39" s="92"/>
      <c r="DG39" s="92"/>
      <c r="DH39" s="92"/>
      <c r="DI39" s="92"/>
      <c r="DJ39" s="92"/>
      <c r="DK39" s="92"/>
      <c r="DL39" s="92"/>
      <c r="DM39" s="92"/>
      <c r="DN39" s="92"/>
    </row>
    <row r="40" spans="1:118" s="78" customFormat="1" ht="12.95" customHeight="1" x14ac:dyDescent="0.2">
      <c r="A40" s="86" t="s">
        <v>62</v>
      </c>
      <c r="B40" s="102" t="s">
        <v>66</v>
      </c>
      <c r="C40" s="103"/>
      <c r="D40" s="103"/>
      <c r="E40" s="103"/>
      <c r="F40" s="103"/>
      <c r="G40" s="103"/>
      <c r="H40" s="103"/>
      <c r="I40" s="109">
        <f>I39</f>
        <v>100</v>
      </c>
      <c r="J40" s="109">
        <f>J39</f>
        <v>100</v>
      </c>
      <c r="K40" s="109">
        <f>K39</f>
        <v>100</v>
      </c>
      <c r="L40" s="109">
        <f>L39</f>
        <v>100</v>
      </c>
      <c r="M40" s="119">
        <f>M39</f>
        <v>100</v>
      </c>
      <c r="N40" s="133"/>
      <c r="O40" s="111"/>
      <c r="P40" s="106"/>
      <c r="Q40" s="134"/>
      <c r="R40" s="111"/>
      <c r="S40" s="133"/>
      <c r="T40" s="111"/>
      <c r="U40" s="106"/>
      <c r="V40" s="134"/>
      <c r="W40" s="111"/>
      <c r="X40" s="92"/>
      <c r="Y40" s="92"/>
      <c r="Z40" s="92"/>
      <c r="AA40" s="92"/>
      <c r="AB40" s="92"/>
      <c r="AC40" s="92"/>
      <c r="AD40" s="92"/>
      <c r="AE40" s="92"/>
      <c r="AF40" s="92"/>
      <c r="AG40" s="92"/>
      <c r="AH40" s="92"/>
      <c r="AI40" s="92"/>
      <c r="AJ40" s="92"/>
      <c r="AK40" s="92"/>
      <c r="AL40" s="92"/>
      <c r="AM40" s="92"/>
      <c r="AN40" s="92"/>
      <c r="AO40" s="92"/>
      <c r="AP40" s="92"/>
      <c r="AQ40" s="92"/>
      <c r="AR40" s="92"/>
      <c r="AS40" s="92"/>
      <c r="AT40" s="92"/>
      <c r="AU40" s="92"/>
      <c r="AV40" s="92"/>
      <c r="AW40" s="92"/>
      <c r="AX40" s="92"/>
      <c r="AY40" s="92"/>
      <c r="AZ40" s="92"/>
      <c r="BA40" s="92"/>
      <c r="BB40" s="92"/>
      <c r="BC40" s="92"/>
      <c r="BD40" s="92"/>
      <c r="BE40" s="92"/>
      <c r="BF40" s="92"/>
      <c r="BG40" s="92"/>
      <c r="BH40" s="92"/>
      <c r="BI40" s="92"/>
      <c r="BJ40" s="92"/>
      <c r="BK40" s="92"/>
      <c r="BL40" s="92"/>
      <c r="BM40" s="92"/>
      <c r="BN40" s="92"/>
      <c r="BO40" s="92"/>
      <c r="BP40" s="92"/>
      <c r="BQ40" s="92"/>
      <c r="BR40" s="92"/>
      <c r="BS40" s="92"/>
      <c r="BT40" s="92"/>
      <c r="BU40" s="92"/>
      <c r="BV40" s="92"/>
      <c r="BW40" s="92"/>
      <c r="BX40" s="92"/>
      <c r="BY40" s="92"/>
      <c r="BZ40" s="92"/>
      <c r="CA40" s="92"/>
      <c r="CB40" s="92"/>
      <c r="CC40" s="92"/>
      <c r="CD40" s="92"/>
      <c r="CE40" s="92"/>
      <c r="CF40" s="92"/>
      <c r="CG40" s="92"/>
      <c r="CH40" s="92"/>
      <c r="CI40" s="92"/>
      <c r="CJ40" s="92"/>
      <c r="CK40" s="92"/>
      <c r="CL40" s="92"/>
      <c r="CM40" s="92"/>
      <c r="CN40" s="92"/>
      <c r="CO40" s="92"/>
      <c r="CP40" s="92"/>
      <c r="CQ40" s="92"/>
      <c r="CR40" s="92"/>
      <c r="CS40" s="92"/>
      <c r="CT40" s="92"/>
      <c r="CU40" s="92"/>
      <c r="CV40" s="92"/>
      <c r="CW40" s="92"/>
      <c r="CX40" s="92"/>
      <c r="CY40" s="92"/>
      <c r="CZ40" s="92"/>
      <c r="DA40" s="92"/>
      <c r="DB40" s="92"/>
      <c r="DC40" s="92"/>
      <c r="DD40" s="92"/>
      <c r="DE40" s="92"/>
      <c r="DF40" s="92"/>
      <c r="DG40" s="92"/>
      <c r="DH40" s="92"/>
      <c r="DI40" s="92"/>
      <c r="DJ40" s="92"/>
      <c r="DK40" s="92"/>
      <c r="DL40" s="92"/>
      <c r="DM40" s="92"/>
      <c r="DN40" s="92"/>
    </row>
    <row r="41" spans="1:118" ht="12.95" customHeight="1" x14ac:dyDescent="0.2">
      <c r="A41" s="85"/>
      <c r="B41" s="85"/>
      <c r="C41" s="11"/>
      <c r="D41" s="11"/>
      <c r="E41" s="11"/>
      <c r="F41" s="11"/>
      <c r="G41" s="11"/>
      <c r="H41" s="11"/>
      <c r="I41" s="12"/>
      <c r="J41" s="12"/>
      <c r="K41" s="12"/>
      <c r="L41" s="12"/>
      <c r="M41" s="12"/>
      <c r="N41" s="29"/>
      <c r="O41" s="12"/>
      <c r="P41" s="12"/>
      <c r="Q41" s="12"/>
      <c r="R41" s="12"/>
      <c r="S41" s="29"/>
      <c r="T41" s="12"/>
      <c r="U41" s="12"/>
      <c r="V41" s="12"/>
      <c r="W41" s="12"/>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c r="BH41" s="19"/>
      <c r="BI41" s="19"/>
      <c r="BJ41" s="19"/>
      <c r="BK41" s="19"/>
      <c r="BL41" s="19"/>
      <c r="BM41" s="19"/>
      <c r="BN41" s="19"/>
      <c r="BO41" s="19"/>
      <c r="BP41" s="19"/>
      <c r="BQ41" s="19"/>
      <c r="BR41" s="19"/>
      <c r="BS41" s="19"/>
      <c r="BT41" s="19"/>
      <c r="BU41" s="19"/>
      <c r="BV41" s="19"/>
      <c r="BW41" s="19"/>
      <c r="BX41" s="19"/>
      <c r="BY41" s="19"/>
      <c r="BZ41" s="19"/>
      <c r="CA41" s="19"/>
      <c r="CB41" s="19"/>
      <c r="CC41" s="19"/>
      <c r="CD41" s="19"/>
      <c r="CE41" s="19"/>
      <c r="CF41" s="19"/>
      <c r="CG41" s="19"/>
      <c r="CH41" s="19"/>
      <c r="CI41" s="19"/>
      <c r="CJ41" s="19"/>
      <c r="CK41" s="19"/>
      <c r="CL41" s="19"/>
      <c r="CM41" s="19"/>
      <c r="CN41" s="19"/>
      <c r="CO41" s="19"/>
      <c r="CP41" s="19"/>
      <c r="CQ41" s="19"/>
      <c r="CR41" s="19"/>
      <c r="CS41" s="19"/>
      <c r="CT41" s="19"/>
      <c r="CU41" s="19"/>
      <c r="CV41" s="19"/>
      <c r="CW41" s="19"/>
      <c r="CX41" s="19"/>
      <c r="CY41" s="19"/>
      <c r="CZ41" s="19"/>
      <c r="DA41" s="19"/>
      <c r="DB41" s="19"/>
      <c r="DC41" s="19"/>
      <c r="DD41" s="19"/>
      <c r="DE41" s="19"/>
      <c r="DF41" s="19"/>
      <c r="DG41" s="19"/>
      <c r="DH41" s="19"/>
      <c r="DI41" s="19"/>
      <c r="DJ41" s="19"/>
      <c r="DK41" s="19"/>
      <c r="DL41" s="19"/>
      <c r="DM41" s="19"/>
      <c r="DN41" s="19"/>
    </row>
    <row r="42" spans="1:118" ht="12.95" customHeight="1" x14ac:dyDescent="0.2">
      <c r="A42" s="22" t="s">
        <v>30</v>
      </c>
      <c r="B42" s="85" t="s">
        <v>86</v>
      </c>
      <c r="C42" s="11"/>
      <c r="D42" s="11"/>
      <c r="E42" s="11"/>
      <c r="F42" s="11"/>
      <c r="G42" s="11"/>
      <c r="H42" s="33"/>
      <c r="I42" s="12">
        <f>I$39</f>
        <v>100</v>
      </c>
      <c r="J42" s="12">
        <f>J$39</f>
        <v>100</v>
      </c>
      <c r="K42" s="12">
        <f>K$39</f>
        <v>100</v>
      </c>
      <c r="L42" s="12">
        <f>L$39</f>
        <v>100</v>
      </c>
      <c r="M42" s="12">
        <f>M$39</f>
        <v>100</v>
      </c>
      <c r="N42" s="29"/>
      <c r="O42" s="12"/>
      <c r="P42" s="12"/>
      <c r="Q42" s="12"/>
      <c r="R42" s="12"/>
      <c r="S42" s="29"/>
      <c r="T42" s="12"/>
      <c r="U42" s="12"/>
      <c r="V42" s="12"/>
      <c r="W42" s="12"/>
    </row>
    <row r="43" spans="1:118" ht="12.95" customHeight="1" x14ac:dyDescent="0.2">
      <c r="A43" s="22"/>
      <c r="B43" s="85" t="s">
        <v>85</v>
      </c>
      <c r="C43" s="11"/>
      <c r="D43" s="11"/>
      <c r="E43" s="11"/>
      <c r="F43" s="11"/>
      <c r="G43" s="11"/>
      <c r="H43" s="33"/>
      <c r="I43" s="12"/>
      <c r="J43" s="12"/>
      <c r="K43" s="12"/>
      <c r="L43" s="12"/>
      <c r="M43" s="12"/>
      <c r="N43" s="29">
        <f>$I$23</f>
        <v>100</v>
      </c>
      <c r="O43" s="12">
        <f>$I$23</f>
        <v>100</v>
      </c>
      <c r="P43" s="12">
        <f>$I$23</f>
        <v>100</v>
      </c>
      <c r="Q43" s="12">
        <f>$I$23</f>
        <v>100</v>
      </c>
      <c r="R43" s="12">
        <f>$I$23</f>
        <v>100</v>
      </c>
      <c r="S43" s="29"/>
      <c r="T43" s="12"/>
      <c r="U43" s="12"/>
      <c r="V43" s="12"/>
      <c r="W43" s="12"/>
    </row>
    <row r="44" spans="1:118" ht="12.95" customHeight="1" x14ac:dyDescent="0.2">
      <c r="A44" s="22"/>
      <c r="B44" s="85" t="s">
        <v>50</v>
      </c>
      <c r="C44" s="11"/>
      <c r="D44" s="11"/>
      <c r="E44" s="11"/>
      <c r="F44" s="11"/>
      <c r="G44" s="11"/>
      <c r="H44" s="11"/>
      <c r="I44" s="12"/>
      <c r="J44" s="12"/>
      <c r="K44" s="12"/>
      <c r="L44" s="12"/>
      <c r="M44" s="12"/>
      <c r="N44" s="29"/>
      <c r="O44" s="12"/>
      <c r="P44" s="12"/>
      <c r="Q44" s="12"/>
      <c r="R44" s="12"/>
      <c r="S44" s="29">
        <f>$I$23</f>
        <v>100</v>
      </c>
      <c r="T44" s="12">
        <f>$S$44</f>
        <v>100</v>
      </c>
      <c r="U44" s="12">
        <f>$S$44</f>
        <v>100</v>
      </c>
      <c r="V44" s="12">
        <f>$S$44</f>
        <v>100</v>
      </c>
      <c r="W44" s="12">
        <f>$S$44</f>
        <v>100</v>
      </c>
    </row>
    <row r="45" spans="1:118" ht="12.95" customHeight="1" x14ac:dyDescent="0.2">
      <c r="A45" s="22"/>
      <c r="B45" s="85" t="s">
        <v>12</v>
      </c>
      <c r="C45" s="11"/>
      <c r="D45" s="11"/>
      <c r="E45" s="11"/>
      <c r="F45" s="11"/>
      <c r="G45" s="11"/>
      <c r="H45" s="11"/>
      <c r="I45" s="12">
        <f t="shared" ref="I45:W45" si="3">SUM(I42:I44)</f>
        <v>100</v>
      </c>
      <c r="J45" s="12">
        <f t="shared" si="3"/>
        <v>100</v>
      </c>
      <c r="K45" s="12">
        <f t="shared" si="3"/>
        <v>100</v>
      </c>
      <c r="L45" s="12">
        <f t="shared" si="3"/>
        <v>100</v>
      </c>
      <c r="M45" s="12">
        <f t="shared" si="3"/>
        <v>100</v>
      </c>
      <c r="N45" s="29">
        <f t="shared" si="3"/>
        <v>100</v>
      </c>
      <c r="O45" s="12">
        <f t="shared" si="3"/>
        <v>100</v>
      </c>
      <c r="P45" s="12">
        <f t="shared" si="3"/>
        <v>100</v>
      </c>
      <c r="Q45" s="12">
        <f t="shared" si="3"/>
        <v>100</v>
      </c>
      <c r="R45" s="12">
        <f t="shared" si="3"/>
        <v>100</v>
      </c>
      <c r="S45" s="29">
        <f t="shared" si="3"/>
        <v>100</v>
      </c>
      <c r="T45" s="12">
        <f t="shared" si="3"/>
        <v>100</v>
      </c>
      <c r="U45" s="12">
        <f t="shared" si="3"/>
        <v>100</v>
      </c>
      <c r="V45" s="12">
        <f t="shared" si="3"/>
        <v>100</v>
      </c>
      <c r="W45" s="12">
        <f t="shared" si="3"/>
        <v>100</v>
      </c>
    </row>
    <row r="46" spans="1:118" ht="12.95" customHeight="1" x14ac:dyDescent="0.2">
      <c r="A46" s="85"/>
      <c r="B46" s="98" t="s">
        <v>78</v>
      </c>
      <c r="C46" s="99"/>
      <c r="D46" s="99"/>
      <c r="E46" s="99"/>
      <c r="F46" s="99"/>
      <c r="G46" s="99"/>
      <c r="H46" s="99"/>
      <c r="I46" s="107">
        <f>I$40</f>
        <v>100</v>
      </c>
      <c r="J46" s="107">
        <f>J$40</f>
        <v>100</v>
      </c>
      <c r="K46" s="107">
        <f>K$40</f>
        <v>100</v>
      </c>
      <c r="L46" s="107">
        <f>L$40</f>
        <v>100</v>
      </c>
      <c r="M46" s="107">
        <f>M$40</f>
        <v>100</v>
      </c>
      <c r="N46" s="108"/>
      <c r="O46" s="107"/>
      <c r="P46" s="107"/>
      <c r="Q46" s="107"/>
      <c r="R46" s="107"/>
      <c r="S46" s="108"/>
      <c r="T46" s="107"/>
      <c r="U46" s="107"/>
      <c r="V46" s="107"/>
      <c r="W46" s="107"/>
    </row>
    <row r="47" spans="1:118" ht="12.95" customHeight="1" x14ac:dyDescent="0.2">
      <c r="A47" s="85"/>
      <c r="B47" s="98" t="s">
        <v>68</v>
      </c>
      <c r="C47" s="99"/>
      <c r="D47" s="99"/>
      <c r="E47" s="99"/>
      <c r="F47" s="99"/>
      <c r="G47" s="99"/>
      <c r="H47" s="99"/>
      <c r="I47" s="107"/>
      <c r="J47" s="107"/>
      <c r="K47" s="107"/>
      <c r="L47" s="107"/>
      <c r="M47" s="107"/>
      <c r="N47" s="108">
        <f>N43</f>
        <v>100</v>
      </c>
      <c r="O47" s="107">
        <f>O43</f>
        <v>100</v>
      </c>
      <c r="P47" s="107">
        <f>P43</f>
        <v>100</v>
      </c>
      <c r="Q47" s="107">
        <f>Q43</f>
        <v>100</v>
      </c>
      <c r="R47" s="107">
        <f>R43</f>
        <v>100</v>
      </c>
      <c r="S47" s="108"/>
      <c r="T47" s="107"/>
      <c r="U47" s="107"/>
      <c r="V47" s="107"/>
      <c r="W47" s="107"/>
    </row>
    <row r="48" spans="1:118" ht="12.95" customHeight="1" x14ac:dyDescent="0.2">
      <c r="A48" s="85"/>
      <c r="B48" s="98" t="s">
        <v>58</v>
      </c>
      <c r="C48" s="99"/>
      <c r="D48" s="99"/>
      <c r="E48" s="99"/>
      <c r="F48" s="99"/>
      <c r="G48" s="99"/>
      <c r="H48" s="99"/>
      <c r="I48" s="107"/>
      <c r="J48" s="107"/>
      <c r="K48" s="107"/>
      <c r="L48" s="107"/>
      <c r="M48" s="107"/>
      <c r="N48" s="108"/>
      <c r="O48" s="107"/>
      <c r="P48" s="107"/>
      <c r="Q48" s="107"/>
      <c r="R48" s="107"/>
      <c r="S48" s="108">
        <f>S$44</f>
        <v>100</v>
      </c>
      <c r="T48" s="107">
        <f>T$44</f>
        <v>100</v>
      </c>
      <c r="U48" s="107">
        <f>U$44</f>
        <v>100</v>
      </c>
      <c r="V48" s="107">
        <f>V$44</f>
        <v>100</v>
      </c>
      <c r="W48" s="107">
        <f>W$44</f>
        <v>100</v>
      </c>
    </row>
    <row r="49" spans="1:23" ht="12.75" customHeight="1" x14ac:dyDescent="0.2">
      <c r="A49" s="85"/>
      <c r="B49" s="98" t="s">
        <v>11</v>
      </c>
      <c r="C49" s="99"/>
      <c r="D49" s="99"/>
      <c r="E49" s="99"/>
      <c r="F49" s="99"/>
      <c r="G49" s="99"/>
      <c r="H49" s="99"/>
      <c r="I49" s="107">
        <f>SUM(I46:I48)</f>
        <v>100</v>
      </c>
      <c r="J49" s="107">
        <f t="shared" ref="J49:W49" si="4">SUM(J46:J48)</f>
        <v>100</v>
      </c>
      <c r="K49" s="107">
        <f t="shared" si="4"/>
        <v>100</v>
      </c>
      <c r="L49" s="107">
        <f t="shared" si="4"/>
        <v>100</v>
      </c>
      <c r="M49" s="107">
        <f t="shared" si="4"/>
        <v>100</v>
      </c>
      <c r="N49" s="108">
        <f t="shared" si="4"/>
        <v>100</v>
      </c>
      <c r="O49" s="107">
        <f t="shared" si="4"/>
        <v>100</v>
      </c>
      <c r="P49" s="107">
        <f t="shared" si="4"/>
        <v>100</v>
      </c>
      <c r="Q49" s="107">
        <f t="shared" si="4"/>
        <v>100</v>
      </c>
      <c r="R49" s="107">
        <f t="shared" si="4"/>
        <v>100</v>
      </c>
      <c r="S49" s="108">
        <f t="shared" si="4"/>
        <v>100</v>
      </c>
      <c r="T49" s="107">
        <f t="shared" si="4"/>
        <v>100</v>
      </c>
      <c r="U49" s="107">
        <f t="shared" si="4"/>
        <v>100</v>
      </c>
      <c r="V49" s="107">
        <f t="shared" si="4"/>
        <v>100</v>
      </c>
      <c r="W49" s="107">
        <f t="shared" si="4"/>
        <v>100</v>
      </c>
    </row>
    <row r="50" spans="1:23" ht="12.95" customHeight="1" x14ac:dyDescent="0.2">
      <c r="A50" s="22"/>
      <c r="B50" s="85"/>
      <c r="C50" s="11"/>
      <c r="D50" s="11"/>
      <c r="E50" s="11"/>
      <c r="F50" s="11"/>
      <c r="G50" s="11"/>
      <c r="H50" s="11"/>
      <c r="I50" s="12"/>
      <c r="J50" s="12"/>
      <c r="K50" s="12"/>
      <c r="L50" s="12"/>
      <c r="M50" s="12"/>
      <c r="N50" s="29"/>
      <c r="O50" s="12"/>
      <c r="P50" s="12"/>
      <c r="Q50" s="12"/>
      <c r="R50" s="12"/>
      <c r="S50" s="29"/>
      <c r="T50" s="12"/>
      <c r="U50" s="12"/>
      <c r="V50" s="12"/>
      <c r="W50" s="12"/>
    </row>
    <row r="51" spans="1:23" s="78" customFormat="1" ht="12.95" customHeight="1" x14ac:dyDescent="0.2">
      <c r="A51" s="96" t="s">
        <v>31</v>
      </c>
      <c r="B51" s="86" t="s">
        <v>84</v>
      </c>
      <c r="C51" s="33"/>
      <c r="D51" s="33"/>
      <c r="E51" s="33"/>
      <c r="F51" s="33"/>
      <c r="G51" s="33"/>
      <c r="H51" s="33"/>
      <c r="I51" s="34">
        <f>I$39</f>
        <v>100</v>
      </c>
      <c r="J51" s="34">
        <f>J$39</f>
        <v>100</v>
      </c>
      <c r="K51" s="34">
        <f>K$39</f>
        <v>100</v>
      </c>
      <c r="L51" s="34">
        <f>L$39</f>
        <v>100</v>
      </c>
      <c r="M51" s="34">
        <f>M$39</f>
        <v>100</v>
      </c>
      <c r="N51" s="37"/>
      <c r="O51" s="38"/>
      <c r="P51" s="38"/>
      <c r="Q51" s="38"/>
      <c r="R51" s="38"/>
      <c r="S51" s="37"/>
      <c r="T51" s="38"/>
      <c r="U51" s="38"/>
      <c r="V51" s="38"/>
      <c r="W51" s="38"/>
    </row>
    <row r="52" spans="1:23" s="78" customFormat="1" ht="12.95" customHeight="1" x14ac:dyDescent="0.2">
      <c r="A52" s="96"/>
      <c r="B52" s="86" t="s">
        <v>87</v>
      </c>
      <c r="C52" s="33"/>
      <c r="D52" s="33"/>
      <c r="E52" s="33"/>
      <c r="F52" s="33"/>
      <c r="G52" s="33"/>
      <c r="H52" s="33"/>
      <c r="I52" s="34"/>
      <c r="J52" s="34"/>
      <c r="K52" s="34"/>
      <c r="L52" s="34"/>
      <c r="M52" s="34"/>
      <c r="N52" s="136">
        <f>$L$54</f>
        <v>90</v>
      </c>
      <c r="O52" s="34">
        <f>N52</f>
        <v>90</v>
      </c>
      <c r="P52" s="34">
        <f>O52</f>
        <v>90</v>
      </c>
      <c r="Q52" s="34">
        <f>P52</f>
        <v>90</v>
      </c>
      <c r="R52" s="34">
        <f>Q52</f>
        <v>90</v>
      </c>
      <c r="S52" s="36"/>
      <c r="T52" s="34"/>
      <c r="U52" s="34"/>
      <c r="V52" s="34"/>
      <c r="W52" s="34"/>
    </row>
    <row r="53" spans="1:23" s="78" customFormat="1" ht="12.95" customHeight="1" x14ac:dyDescent="0.2">
      <c r="A53" s="96"/>
      <c r="B53" s="86" t="s">
        <v>83</v>
      </c>
      <c r="C53" s="33"/>
      <c r="D53" s="33"/>
      <c r="E53" s="33"/>
      <c r="F53" s="33"/>
      <c r="G53" s="33"/>
      <c r="H53" s="33"/>
      <c r="I53" s="34"/>
      <c r="J53" s="34"/>
      <c r="K53" s="34"/>
      <c r="L53" s="34"/>
      <c r="M53" s="34"/>
      <c r="N53" s="37"/>
      <c r="O53" s="38"/>
      <c r="P53" s="38"/>
      <c r="Q53" s="38"/>
      <c r="R53" s="38"/>
      <c r="S53" s="37">
        <f>IF($I$24='Data validation'!$E$7,$I$23-$I$25,$I$23)</f>
        <v>90</v>
      </c>
      <c r="T53" s="38">
        <f>IF($I$24='Data validation'!$E$7,$I$23-$I$25,$I$23)</f>
        <v>90</v>
      </c>
      <c r="U53" s="38">
        <f>IF($I$24='Data validation'!$E$7,$I$23-$I$25,$I$23)</f>
        <v>90</v>
      </c>
      <c r="V53" s="38">
        <f>IF($I$24='Data validation'!$E$7,$I$23-$I$25,$I$23)</f>
        <v>90</v>
      </c>
      <c r="W53" s="38">
        <f>IF($I$24='Data validation'!$E$7,$I$23-$I$25,$I$23)</f>
        <v>90</v>
      </c>
    </row>
    <row r="54" spans="1:23" s="78" customFormat="1" ht="12.95" customHeight="1" x14ac:dyDescent="0.2">
      <c r="A54" s="96"/>
      <c r="B54" s="86" t="s">
        <v>14</v>
      </c>
      <c r="C54" s="33"/>
      <c r="D54" s="33"/>
      <c r="E54" s="33"/>
      <c r="F54" s="33"/>
      <c r="G54" s="33"/>
      <c r="H54" s="33"/>
      <c r="I54" s="34">
        <f>IF(AND($I$24='Data validation'!$E$7,I$35&gt;=$I$26),$I$23-$I$25,IF(I$35=$I$26,$I$23-$I$25,$I$23))</f>
        <v>90</v>
      </c>
      <c r="J54" s="34">
        <f>IF(AND($I$24='Data validation'!$E$7,J$35&gt;=$I$26),$I$23-$I$25,IF(J$35=$I$26,$I$23-$I$25,$I$23))</f>
        <v>90</v>
      </c>
      <c r="K54" s="34">
        <f>IF(AND($I$24='Data validation'!$E$7,K$35&gt;=$I$26),$I$23-$I$25,IF(K$35=$I$26,$I$23-$I$25,$I$23))</f>
        <v>90</v>
      </c>
      <c r="L54" s="135">
        <f>IF(AND($I$24='Data validation'!$E$7,L$35&gt;=$I$26),$I$23-$I$25,IF(L$35=$I$26,$I$23-$I$25,$I$23))</f>
        <v>90</v>
      </c>
      <c r="M54" s="34">
        <f>IF(AND($I$24='Data validation'!$E$7,M$35&gt;=$I$26),$I$23-$I$25,IF(M$35=$I$26,$I$23-$I$25,$I$23))</f>
        <v>90</v>
      </c>
      <c r="N54" s="37">
        <f>IF(AND($I$24='Data validation'!$E$7,N$35&gt;=$I$26),$I$23-$I$25,IF(N$35=$I$26,$I$23-$I$25,$I$23))</f>
        <v>90</v>
      </c>
      <c r="O54" s="38">
        <f>IF(AND($I$24='Data validation'!$E$7,O$35&gt;=$I$26),$I$23-$I$25,IF(O$35=$I$26,$I$23-$I$25,$I$23))</f>
        <v>90</v>
      </c>
      <c r="P54" s="39">
        <f>IF(AND($I$24='Data validation'!$E$7,P$35&gt;=$I$26),$I$23-$I$25,IF(P$35=$I$26,$I$23-$I$25,$I$23))</f>
        <v>90</v>
      </c>
      <c r="Q54" s="39">
        <f>IF(AND($I$24='Data validation'!$E$7,Q$35&gt;=$I$26),$I$23-$I$25,IF(Q$35=$I$26,$I$23-$I$25,$I$23))</f>
        <v>90</v>
      </c>
      <c r="R54" s="39">
        <f>IF(AND($I$24='Data validation'!$E$7,R$35&gt;=$I$26),$I$23-$I$25,IF(R$35=$I$26,$I$23-$I$25,$I$23))</f>
        <v>90</v>
      </c>
      <c r="S54" s="37">
        <f>IF(AND($I$24='Data validation'!$E$7,S$35&gt;=$I$26),$I$23-$I$25,IF(S$35=$I$26,$I$23-$I$25,$I$23))</f>
        <v>90</v>
      </c>
      <c r="T54" s="38">
        <f>IF(AND($I$24='Data validation'!$E$7,T$35&gt;=$I$26),$I$23-$I$25,IF(T$35=$I$26,$I$23-$I$25,$I$23))</f>
        <v>90</v>
      </c>
      <c r="U54" s="39">
        <f>IF(AND($I$24='Data validation'!$E$7,U$35&gt;=$I$26),$I$23-$I$25,IF(U$35=$I$26,$I$23-$I$25,$I$23))</f>
        <v>90</v>
      </c>
      <c r="V54" s="39">
        <f>IF(AND($I$24='Data validation'!$E$7,V$35&gt;=$I$26),$I$23-$I$25,IF(V$35=$I$26,$I$23-$I$25,$I$23))</f>
        <v>90</v>
      </c>
      <c r="W54" s="185">
        <f>IF(AND($I$24='Data validation'!$E$7,W$35&gt;=$I$26),$I$23-$I$25,IF(W$35=$I$26,$I$23-$I$25,$I$23))</f>
        <v>90</v>
      </c>
    </row>
    <row r="55" spans="1:23" s="78" customFormat="1" ht="12.95" customHeight="1" x14ac:dyDescent="0.2">
      <c r="A55" s="86"/>
      <c r="B55" s="102" t="s">
        <v>80</v>
      </c>
      <c r="C55" s="103"/>
      <c r="D55" s="103"/>
      <c r="E55" s="103"/>
      <c r="F55" s="103"/>
      <c r="G55" s="103"/>
      <c r="H55" s="103"/>
      <c r="I55" s="109">
        <f>I$40</f>
        <v>100</v>
      </c>
      <c r="J55" s="109">
        <f>J$40</f>
        <v>100</v>
      </c>
      <c r="K55" s="109">
        <f>K$40</f>
        <v>100</v>
      </c>
      <c r="L55" s="109">
        <f>L$40</f>
        <v>100</v>
      </c>
      <c r="M55" s="109">
        <f>M$40</f>
        <v>100</v>
      </c>
      <c r="N55" s="120"/>
      <c r="O55" s="109"/>
      <c r="P55" s="109"/>
      <c r="Q55" s="109"/>
      <c r="R55" s="109"/>
      <c r="S55" s="120"/>
      <c r="T55" s="109"/>
      <c r="U55" s="109"/>
      <c r="V55" s="109"/>
      <c r="W55" s="109"/>
    </row>
    <row r="56" spans="1:23" s="78" customFormat="1" ht="12.95" customHeight="1" x14ac:dyDescent="0.2">
      <c r="A56" s="86"/>
      <c r="B56" s="102" t="s">
        <v>81</v>
      </c>
      <c r="C56" s="103"/>
      <c r="D56" s="103"/>
      <c r="E56" s="103"/>
      <c r="F56" s="103"/>
      <c r="G56" s="103"/>
      <c r="H56" s="103"/>
      <c r="I56" s="109"/>
      <c r="J56" s="109"/>
      <c r="K56" s="109"/>
      <c r="L56" s="109"/>
      <c r="M56" s="109"/>
      <c r="N56" s="120">
        <f>N52</f>
        <v>90</v>
      </c>
      <c r="O56" s="109">
        <f>O52</f>
        <v>90</v>
      </c>
      <c r="P56" s="109">
        <f>P52</f>
        <v>90</v>
      </c>
      <c r="Q56" s="109">
        <f>Q52</f>
        <v>90</v>
      </c>
      <c r="R56" s="109">
        <f>R52</f>
        <v>90</v>
      </c>
      <c r="S56" s="120"/>
      <c r="T56" s="109"/>
      <c r="U56" s="109"/>
      <c r="V56" s="109"/>
      <c r="W56" s="109"/>
    </row>
    <row r="57" spans="1:23" s="78" customFormat="1" ht="12.95" customHeight="1" x14ac:dyDescent="0.2">
      <c r="A57" s="86"/>
      <c r="B57" s="102" t="s">
        <v>82</v>
      </c>
      <c r="C57" s="103"/>
      <c r="D57" s="103"/>
      <c r="E57" s="103"/>
      <c r="F57" s="103"/>
      <c r="G57" s="103"/>
      <c r="H57" s="103"/>
      <c r="I57" s="109"/>
      <c r="J57" s="109"/>
      <c r="K57" s="109"/>
      <c r="L57" s="109"/>
      <c r="M57" s="109"/>
      <c r="N57" s="120"/>
      <c r="O57" s="109"/>
      <c r="P57" s="109"/>
      <c r="Q57" s="109"/>
      <c r="R57" s="109"/>
      <c r="S57" s="120">
        <f>S53</f>
        <v>90</v>
      </c>
      <c r="T57" s="109">
        <f>T53</f>
        <v>90</v>
      </c>
      <c r="U57" s="109">
        <f>U53</f>
        <v>90</v>
      </c>
      <c r="V57" s="109">
        <f>V53</f>
        <v>90</v>
      </c>
      <c r="W57" s="109">
        <f>W53</f>
        <v>90</v>
      </c>
    </row>
    <row r="58" spans="1:23" s="78" customFormat="1" ht="12.75" customHeight="1" x14ac:dyDescent="0.2">
      <c r="A58" s="86"/>
      <c r="B58" s="102" t="s">
        <v>13</v>
      </c>
      <c r="C58" s="103"/>
      <c r="D58" s="103"/>
      <c r="E58" s="103"/>
      <c r="F58" s="103"/>
      <c r="G58" s="103"/>
      <c r="H58" s="103"/>
      <c r="I58" s="109">
        <f>SUM(I55:I57)</f>
        <v>100</v>
      </c>
      <c r="J58" s="109">
        <f t="shared" ref="J58:W58" si="5">SUM(J55:J57)</f>
        <v>100</v>
      </c>
      <c r="K58" s="109">
        <f t="shared" si="5"/>
        <v>100</v>
      </c>
      <c r="L58" s="109">
        <f t="shared" si="5"/>
        <v>100</v>
      </c>
      <c r="M58" s="109">
        <f t="shared" si="5"/>
        <v>100</v>
      </c>
      <c r="N58" s="120">
        <f>SUM(N55:N57)</f>
        <v>90</v>
      </c>
      <c r="O58" s="109">
        <f t="shared" si="5"/>
        <v>90</v>
      </c>
      <c r="P58" s="109">
        <f t="shared" si="5"/>
        <v>90</v>
      </c>
      <c r="Q58" s="109">
        <f t="shared" si="5"/>
        <v>90</v>
      </c>
      <c r="R58" s="109">
        <f t="shared" si="5"/>
        <v>90</v>
      </c>
      <c r="S58" s="120">
        <f t="shared" si="5"/>
        <v>90</v>
      </c>
      <c r="T58" s="109">
        <f t="shared" si="5"/>
        <v>90</v>
      </c>
      <c r="U58" s="109">
        <f t="shared" si="5"/>
        <v>90</v>
      </c>
      <c r="V58" s="109">
        <f t="shared" si="5"/>
        <v>90</v>
      </c>
      <c r="W58" s="109">
        <f t="shared" si="5"/>
        <v>90</v>
      </c>
    </row>
    <row r="59" spans="1:23" s="78" customFormat="1" ht="12.95" customHeight="1" x14ac:dyDescent="0.2">
      <c r="A59" s="96"/>
      <c r="B59" s="86"/>
      <c r="C59" s="33"/>
      <c r="D59" s="33"/>
      <c r="E59" s="33"/>
      <c r="F59" s="33"/>
      <c r="G59" s="33"/>
      <c r="H59" s="33"/>
      <c r="I59" s="34"/>
      <c r="J59" s="34"/>
      <c r="K59" s="34"/>
      <c r="L59" s="34"/>
      <c r="M59" s="34"/>
      <c r="N59" s="37"/>
      <c r="O59" s="38"/>
      <c r="P59" s="39"/>
      <c r="Q59" s="39"/>
      <c r="R59" s="39"/>
      <c r="S59" s="37"/>
      <c r="T59" s="38"/>
      <c r="U59" s="39"/>
      <c r="V59" s="39"/>
      <c r="W59" s="185"/>
    </row>
    <row r="60" spans="1:23" ht="12.95" customHeight="1" x14ac:dyDescent="0.2">
      <c r="A60" s="22" t="s">
        <v>44</v>
      </c>
      <c r="B60" s="85" t="s">
        <v>10</v>
      </c>
      <c r="C60" s="11"/>
      <c r="D60" s="11"/>
      <c r="E60" s="11"/>
      <c r="F60" s="11"/>
      <c r="G60" s="11"/>
      <c r="H60" s="11"/>
      <c r="I60" s="12">
        <f t="shared" ref="I60:W60" si="6">I45-I54</f>
        <v>10</v>
      </c>
      <c r="J60" s="12">
        <f t="shared" si="6"/>
        <v>10</v>
      </c>
      <c r="K60" s="12">
        <f t="shared" si="6"/>
        <v>10</v>
      </c>
      <c r="L60" s="12">
        <f t="shared" si="6"/>
        <v>10</v>
      </c>
      <c r="M60" s="12">
        <f t="shared" si="6"/>
        <v>10</v>
      </c>
      <c r="N60" s="31">
        <f t="shared" si="6"/>
        <v>10</v>
      </c>
      <c r="O60" s="32">
        <f t="shared" si="6"/>
        <v>10</v>
      </c>
      <c r="P60" s="32">
        <f t="shared" si="6"/>
        <v>10</v>
      </c>
      <c r="Q60" s="32">
        <f t="shared" si="6"/>
        <v>10</v>
      </c>
      <c r="R60" s="32">
        <f t="shared" si="6"/>
        <v>10</v>
      </c>
      <c r="S60" s="31">
        <f t="shared" si="6"/>
        <v>10</v>
      </c>
      <c r="T60" s="32">
        <f t="shared" si="6"/>
        <v>10</v>
      </c>
      <c r="U60" s="32">
        <f t="shared" si="6"/>
        <v>10</v>
      </c>
      <c r="V60" s="32">
        <f t="shared" si="6"/>
        <v>10</v>
      </c>
      <c r="W60" s="32">
        <f t="shared" si="6"/>
        <v>10</v>
      </c>
    </row>
    <row r="61" spans="1:23" ht="12.95" customHeight="1" x14ac:dyDescent="0.2">
      <c r="B61" s="85" t="s">
        <v>46</v>
      </c>
      <c r="C61" s="11"/>
      <c r="D61" s="11"/>
      <c r="E61" s="11"/>
      <c r="F61" s="11"/>
      <c r="G61" s="11"/>
      <c r="H61" s="11"/>
      <c r="I61" s="12">
        <f t="shared" ref="I61:W61" si="7">I49-I58</f>
        <v>0</v>
      </c>
      <c r="J61" s="12">
        <f t="shared" si="7"/>
        <v>0</v>
      </c>
      <c r="K61" s="12">
        <f t="shared" si="7"/>
        <v>0</v>
      </c>
      <c r="L61" s="12">
        <f t="shared" si="7"/>
        <v>0</v>
      </c>
      <c r="M61" s="12">
        <f t="shared" si="7"/>
        <v>0</v>
      </c>
      <c r="N61" s="31">
        <f t="shared" si="7"/>
        <v>10</v>
      </c>
      <c r="O61" s="32">
        <f t="shared" si="7"/>
        <v>10</v>
      </c>
      <c r="P61" s="32">
        <f t="shared" si="7"/>
        <v>10</v>
      </c>
      <c r="Q61" s="32">
        <f t="shared" si="7"/>
        <v>10</v>
      </c>
      <c r="R61" s="32">
        <f t="shared" si="7"/>
        <v>10</v>
      </c>
      <c r="S61" s="31">
        <f t="shared" si="7"/>
        <v>10</v>
      </c>
      <c r="T61" s="32">
        <f t="shared" si="7"/>
        <v>10</v>
      </c>
      <c r="U61" s="32">
        <f t="shared" si="7"/>
        <v>10</v>
      </c>
      <c r="V61" s="32">
        <f t="shared" si="7"/>
        <v>10</v>
      </c>
      <c r="W61" s="32">
        <f t="shared" si="7"/>
        <v>10</v>
      </c>
    </row>
    <row r="62" spans="1:23" ht="12.95" customHeight="1" x14ac:dyDescent="0.2">
      <c r="B62" s="85" t="s">
        <v>100</v>
      </c>
      <c r="C62" s="11"/>
      <c r="D62" s="11"/>
      <c r="E62" s="11"/>
      <c r="F62" s="11"/>
      <c r="G62" s="11"/>
      <c r="H62" s="11"/>
      <c r="I62" s="12">
        <f t="shared" ref="I62:W62" si="8">I60-I61</f>
        <v>10</v>
      </c>
      <c r="J62" s="12">
        <f t="shared" si="8"/>
        <v>10</v>
      </c>
      <c r="K62" s="12">
        <f t="shared" si="8"/>
        <v>10</v>
      </c>
      <c r="L62" s="12">
        <f t="shared" si="8"/>
        <v>10</v>
      </c>
      <c r="M62" s="12">
        <f t="shared" si="8"/>
        <v>10</v>
      </c>
      <c r="N62" s="31">
        <f t="shared" si="8"/>
        <v>0</v>
      </c>
      <c r="O62" s="32">
        <f t="shared" si="8"/>
        <v>0</v>
      </c>
      <c r="P62" s="32">
        <f t="shared" si="8"/>
        <v>0</v>
      </c>
      <c r="Q62" s="32">
        <f t="shared" si="8"/>
        <v>0</v>
      </c>
      <c r="R62" s="32">
        <f t="shared" si="8"/>
        <v>0</v>
      </c>
      <c r="S62" s="31">
        <f t="shared" si="8"/>
        <v>0</v>
      </c>
      <c r="T62" s="32">
        <f t="shared" si="8"/>
        <v>0</v>
      </c>
      <c r="U62" s="32">
        <f t="shared" si="8"/>
        <v>0</v>
      </c>
      <c r="V62" s="32">
        <f t="shared" si="8"/>
        <v>0</v>
      </c>
      <c r="W62" s="32">
        <f t="shared" si="8"/>
        <v>0</v>
      </c>
    </row>
    <row r="63" spans="1:23" ht="12.95" customHeight="1" x14ac:dyDescent="0.2">
      <c r="B63" s="85" t="s">
        <v>15</v>
      </c>
      <c r="C63" s="11"/>
      <c r="D63" s="11"/>
      <c r="E63" s="11"/>
      <c r="F63" s="11"/>
      <c r="G63" s="11"/>
      <c r="H63" s="11"/>
      <c r="I63" s="12">
        <f>I61</f>
        <v>0</v>
      </c>
      <c r="J63" s="12">
        <f t="shared" ref="J63:W63" si="9">J61</f>
        <v>0</v>
      </c>
      <c r="K63" s="12">
        <f t="shared" si="9"/>
        <v>0</v>
      </c>
      <c r="L63" s="12">
        <f t="shared" si="9"/>
        <v>0</v>
      </c>
      <c r="M63" s="12">
        <f t="shared" si="9"/>
        <v>0</v>
      </c>
      <c r="N63" s="31">
        <f t="shared" si="9"/>
        <v>10</v>
      </c>
      <c r="O63" s="32">
        <f t="shared" si="9"/>
        <v>10</v>
      </c>
      <c r="P63" s="32">
        <f t="shared" si="9"/>
        <v>10</v>
      </c>
      <c r="Q63" s="32">
        <f t="shared" si="9"/>
        <v>10</v>
      </c>
      <c r="R63" s="32">
        <f t="shared" si="9"/>
        <v>10</v>
      </c>
      <c r="S63" s="31">
        <f t="shared" si="9"/>
        <v>10</v>
      </c>
      <c r="T63" s="32">
        <f t="shared" si="9"/>
        <v>10</v>
      </c>
      <c r="U63" s="32">
        <f t="shared" si="9"/>
        <v>10</v>
      </c>
      <c r="V63" s="32">
        <f t="shared" si="9"/>
        <v>10</v>
      </c>
      <c r="W63" s="32">
        <f t="shared" si="9"/>
        <v>10</v>
      </c>
    </row>
    <row r="64" spans="1:23" ht="12.95" customHeight="1" x14ac:dyDescent="0.2">
      <c r="A64" s="11"/>
      <c r="B64" s="11"/>
      <c r="C64" s="11"/>
      <c r="D64" s="11"/>
      <c r="E64" s="11"/>
      <c r="F64" s="11"/>
      <c r="G64" s="11"/>
      <c r="H64" s="11"/>
      <c r="I64" s="12"/>
      <c r="J64" s="12"/>
      <c r="K64" s="12"/>
      <c r="L64" s="12"/>
      <c r="M64" s="12"/>
      <c r="N64" s="32"/>
      <c r="O64" s="32"/>
      <c r="P64" s="32"/>
      <c r="Q64" s="32"/>
      <c r="R64" s="32"/>
    </row>
    <row r="65" spans="1:119" ht="12.95" customHeight="1" x14ac:dyDescent="0.25">
      <c r="A65" s="55" t="s">
        <v>49</v>
      </c>
      <c r="B65" s="56"/>
      <c r="C65" s="56"/>
      <c r="D65" s="56"/>
      <c r="E65" s="56"/>
      <c r="F65" s="56"/>
      <c r="G65" s="56"/>
      <c r="H65" s="56"/>
      <c r="I65" s="56"/>
      <c r="J65" s="56"/>
      <c r="K65" s="57"/>
      <c r="L65" s="53"/>
      <c r="M65" s="53"/>
      <c r="N65" s="53"/>
      <c r="O65" s="53"/>
      <c r="P65" s="54"/>
      <c r="Q65" s="54"/>
      <c r="R65" s="54"/>
      <c r="S65" s="54"/>
      <c r="T65" s="54"/>
      <c r="U65" s="54"/>
      <c r="V65" s="54"/>
      <c r="W65" s="54"/>
    </row>
    <row r="66" spans="1:119" ht="12.95" customHeight="1" x14ac:dyDescent="0.2">
      <c r="A66" s="11"/>
      <c r="B66" s="11"/>
      <c r="C66" s="11"/>
      <c r="D66" s="11"/>
      <c r="E66" s="11"/>
      <c r="F66" s="11"/>
      <c r="G66" s="11"/>
      <c r="H66" s="11"/>
      <c r="I66" s="12"/>
      <c r="J66" s="12"/>
      <c r="K66" s="12"/>
      <c r="L66" s="12"/>
      <c r="M66" s="12"/>
      <c r="N66" s="32"/>
      <c r="O66" s="32"/>
      <c r="P66" s="32"/>
      <c r="Q66" s="32"/>
      <c r="R66" s="32"/>
    </row>
    <row r="67" spans="1:119" ht="12.95" customHeight="1" x14ac:dyDescent="0.2">
      <c r="A67" s="11" t="s">
        <v>16</v>
      </c>
      <c r="B67" s="11"/>
      <c r="C67" s="11"/>
      <c r="D67" s="11"/>
      <c r="E67" s="11"/>
      <c r="F67" s="11"/>
      <c r="G67" s="11"/>
      <c r="H67" s="11"/>
      <c r="I67" s="17">
        <f>IF($I$24='Data validation'!$E$7,$I$25+$I$25/$I$27,$I$25)</f>
        <v>124.02508551881414</v>
      </c>
      <c r="J67" s="12"/>
      <c r="K67" s="12"/>
      <c r="L67" s="12"/>
      <c r="M67" s="12"/>
      <c r="N67" s="32"/>
      <c r="O67" s="32"/>
      <c r="P67" s="32"/>
      <c r="Q67" s="32"/>
      <c r="R67" s="32"/>
    </row>
    <row r="68" spans="1:119" ht="12.95" customHeight="1" x14ac:dyDescent="0.2">
      <c r="A68" s="11" t="s">
        <v>19</v>
      </c>
      <c r="B68" s="11"/>
      <c r="C68" s="11"/>
      <c r="D68" s="11"/>
      <c r="E68" s="11"/>
      <c r="F68" s="11"/>
      <c r="G68" s="11"/>
      <c r="H68" s="11"/>
      <c r="I68" s="17">
        <f>SUMPRODUCT($I$37:$W$37,$I$62:$W$62)</f>
        <v>42.561430334177786</v>
      </c>
      <c r="J68" s="15"/>
      <c r="K68" s="15"/>
      <c r="L68" s="15"/>
      <c r="M68" s="12"/>
      <c r="N68" s="12"/>
      <c r="O68" s="12"/>
    </row>
    <row r="69" spans="1:119" ht="12.95" customHeight="1" x14ac:dyDescent="0.2">
      <c r="A69" s="11" t="s">
        <v>178</v>
      </c>
      <c r="B69" s="11"/>
      <c r="C69" s="11"/>
      <c r="D69" s="11"/>
      <c r="E69" s="11"/>
      <c r="F69" s="11"/>
      <c r="G69" s="11"/>
      <c r="H69" s="11"/>
      <c r="I69" s="48">
        <f>I$68/I$67</f>
        <v>0.34316791765260568</v>
      </c>
      <c r="J69" s="12"/>
      <c r="K69" s="12"/>
      <c r="L69" s="12"/>
      <c r="M69" s="12"/>
      <c r="N69" s="32"/>
      <c r="O69" s="32"/>
      <c r="P69" s="32"/>
      <c r="Q69" s="32"/>
      <c r="R69" s="32"/>
    </row>
    <row r="70" spans="1:119" ht="12.95" customHeight="1" x14ac:dyDescent="0.2">
      <c r="A70" s="11"/>
      <c r="B70" s="11"/>
      <c r="C70" s="11"/>
      <c r="D70" s="11"/>
      <c r="E70" s="11"/>
      <c r="F70" s="11"/>
      <c r="G70" s="11"/>
      <c r="H70" s="11"/>
      <c r="I70" s="16"/>
      <c r="J70" s="15"/>
      <c r="K70" s="15"/>
      <c r="L70" s="15"/>
      <c r="M70" s="12"/>
      <c r="N70" s="12"/>
      <c r="O70" s="12"/>
    </row>
    <row r="71" spans="1:119" s="188" customFormat="1" ht="12.95" customHeight="1" x14ac:dyDescent="0.25">
      <c r="A71" s="49" t="s">
        <v>179</v>
      </c>
      <c r="B71" s="55"/>
      <c r="C71" s="55"/>
      <c r="D71" s="55"/>
      <c r="E71" s="55"/>
      <c r="F71" s="55"/>
      <c r="G71" s="55"/>
      <c r="H71" s="55"/>
      <c r="I71" s="55"/>
      <c r="J71" s="55"/>
      <c r="K71" s="58"/>
      <c r="L71" s="50"/>
      <c r="M71" s="50"/>
      <c r="N71" s="50"/>
      <c r="O71" s="50"/>
      <c r="P71" s="51"/>
      <c r="Q71" s="51"/>
      <c r="R71" s="51"/>
      <c r="S71" s="51"/>
      <c r="T71" s="51"/>
      <c r="U71" s="51"/>
      <c r="V71" s="51"/>
      <c r="W71" s="51"/>
    </row>
    <row r="72" spans="1:119" ht="12.95" customHeight="1" x14ac:dyDescent="0.2">
      <c r="A72" s="7"/>
      <c r="B72" s="21"/>
      <c r="C72" s="21"/>
      <c r="D72" s="21"/>
      <c r="E72" s="141" t="s">
        <v>159</v>
      </c>
      <c r="F72" s="21"/>
      <c r="G72" s="21"/>
      <c r="H72" s="21"/>
      <c r="I72" s="21"/>
      <c r="J72" s="21"/>
      <c r="K72" s="13"/>
      <c r="L72" s="8"/>
      <c r="M72" s="8"/>
      <c r="N72" s="8"/>
      <c r="O72" s="8"/>
    </row>
    <row r="73" spans="1:119" ht="12.95" customHeight="1" x14ac:dyDescent="0.2">
      <c r="F73" s="3" t="s">
        <v>8</v>
      </c>
      <c r="G73" s="3" t="s">
        <v>7</v>
      </c>
      <c r="H73" s="3"/>
    </row>
    <row r="74" spans="1:119" ht="12.95" customHeight="1" x14ac:dyDescent="0.2">
      <c r="A74" s="3" t="s">
        <v>1</v>
      </c>
      <c r="E74" s="3" t="s">
        <v>162</v>
      </c>
      <c r="F74" s="3" t="s">
        <v>160</v>
      </c>
      <c r="G74" s="3" t="s">
        <v>161</v>
      </c>
      <c r="L74" s="64">
        <v>1</v>
      </c>
      <c r="M74" s="25">
        <v>2</v>
      </c>
      <c r="N74" s="25">
        <v>3</v>
      </c>
      <c r="O74" s="25">
        <v>4</v>
      </c>
      <c r="P74" s="65">
        <v>5</v>
      </c>
      <c r="Q74" s="64">
        <f>P74+1</f>
        <v>6</v>
      </c>
      <c r="R74" s="25">
        <f>Q74+1</f>
        <v>7</v>
      </c>
      <c r="S74" s="25">
        <f>R74+1</f>
        <v>8</v>
      </c>
      <c r="T74" s="25">
        <f>S74+1</f>
        <v>9</v>
      </c>
      <c r="U74" s="65">
        <f>T74+1</f>
        <v>10</v>
      </c>
    </row>
    <row r="75" spans="1:119" ht="12.95" customHeight="1" x14ac:dyDescent="0.2">
      <c r="A75" s="178">
        <f>I69*100</f>
        <v>34.316791765260568</v>
      </c>
      <c r="B75" s="3" t="s">
        <v>7</v>
      </c>
      <c r="C75" s="3" t="s">
        <v>8</v>
      </c>
      <c r="E75" s="3" t="s">
        <v>1</v>
      </c>
      <c r="F75" s="198">
        <v>-50</v>
      </c>
      <c r="G75" s="198">
        <v>20</v>
      </c>
      <c r="H75" s="3" t="s">
        <v>163</v>
      </c>
      <c r="J75" s="2" t="s">
        <v>1</v>
      </c>
      <c r="K75" s="198">
        <v>1</v>
      </c>
    </row>
    <row r="76" spans="1:119" ht="12.95" customHeight="1" x14ac:dyDescent="0.2">
      <c r="A76" s="3">
        <v>1</v>
      </c>
      <c r="B76" s="178">
        <f t="dataTable" ref="B76:C80" dt2D="1" dtr="1" r1="I24" r2="I26"/>
        <v>34.316791765260568</v>
      </c>
      <c r="C76" s="178">
        <v>100</v>
      </c>
      <c r="E76" s="3">
        <v>1</v>
      </c>
      <c r="F76" s="157">
        <f>$F$75*C76/100</f>
        <v>-50</v>
      </c>
      <c r="G76" s="157">
        <f>($G$75+$G$75/$I$27)*B76/100</f>
        <v>85.122860668355571</v>
      </c>
      <c r="H76" s="157">
        <f>F76+G76</f>
        <v>35.122860668355571</v>
      </c>
      <c r="K76" s="176" t="s">
        <v>160</v>
      </c>
      <c r="L76" s="15">
        <f>IF($K$75=L$74,$F$75,)</f>
        <v>-50</v>
      </c>
      <c r="M76" s="15">
        <f t="shared" ref="M76:U76" si="10">IF($K$75=M$74,$F$75,)</f>
        <v>0</v>
      </c>
      <c r="N76" s="15">
        <f t="shared" si="10"/>
        <v>0</v>
      </c>
      <c r="O76" s="15">
        <f t="shared" si="10"/>
        <v>0</v>
      </c>
      <c r="P76" s="15">
        <f t="shared" si="10"/>
        <v>0</v>
      </c>
      <c r="Q76" s="15">
        <f t="shared" si="10"/>
        <v>0</v>
      </c>
      <c r="R76" s="15">
        <f t="shared" si="10"/>
        <v>0</v>
      </c>
      <c r="S76" s="15">
        <f t="shared" si="10"/>
        <v>0</v>
      </c>
      <c r="T76" s="15">
        <f t="shared" si="10"/>
        <v>0</v>
      </c>
      <c r="U76" s="15">
        <f t="shared" si="10"/>
        <v>0</v>
      </c>
    </row>
    <row r="77" spans="1:119" ht="12.95" customHeight="1" x14ac:dyDescent="0.2">
      <c r="A77" s="3">
        <v>2</v>
      </c>
      <c r="B77" s="178">
        <v>28.556374403073921</v>
      </c>
      <c r="C77" s="178">
        <v>100</v>
      </c>
      <c r="E77" s="3">
        <v>2</v>
      </c>
      <c r="F77" s="157">
        <f>$F$75*C77/100</f>
        <v>-50</v>
      </c>
      <c r="G77" s="157">
        <f>($G$75+$G$75/$I$27)*B77/100</f>
        <v>70.834135548970366</v>
      </c>
      <c r="H77" s="157">
        <f>F77+G77</f>
        <v>20.834135548970366</v>
      </c>
      <c r="K77" s="176" t="s">
        <v>164</v>
      </c>
      <c r="L77" s="15">
        <f>IF(AND(L$74&gt;=$K$75,L$74&lt;6),$G$75,)</f>
        <v>20</v>
      </c>
      <c r="M77" s="15">
        <f t="shared" ref="M77:U77" si="11">IF(AND(M$74&gt;=$K$75,M$74&lt;6),$G$75,)</f>
        <v>20</v>
      </c>
      <c r="N77" s="15">
        <f t="shared" si="11"/>
        <v>20</v>
      </c>
      <c r="O77" s="15">
        <f t="shared" si="11"/>
        <v>20</v>
      </c>
      <c r="P77" s="15">
        <f t="shared" si="11"/>
        <v>20</v>
      </c>
      <c r="Q77" s="15">
        <f t="shared" si="11"/>
        <v>0</v>
      </c>
      <c r="R77" s="15">
        <f t="shared" si="11"/>
        <v>0</v>
      </c>
      <c r="S77" s="15">
        <f t="shared" si="11"/>
        <v>0</v>
      </c>
      <c r="T77" s="15">
        <f t="shared" si="11"/>
        <v>0</v>
      </c>
      <c r="U77" s="15">
        <f t="shared" si="11"/>
        <v>0</v>
      </c>
    </row>
    <row r="78" spans="1:119" ht="12.95" customHeight="1" x14ac:dyDescent="0.2">
      <c r="A78" s="3">
        <v>3</v>
      </c>
      <c r="B78" s="178">
        <v>22.290768438223498</v>
      </c>
      <c r="C78" s="178">
        <v>100</v>
      </c>
      <c r="E78" s="3">
        <v>3</v>
      </c>
      <c r="F78" s="157">
        <f>$F$75*C78/100</f>
        <v>-50</v>
      </c>
      <c r="G78" s="157">
        <f>($G$75+$G$75/$I$27)*B78/100</f>
        <v>55.292289236615055</v>
      </c>
      <c r="H78" s="157">
        <f>F78+G78</f>
        <v>5.2922892366150549</v>
      </c>
      <c r="K78" s="176" t="s">
        <v>165</v>
      </c>
      <c r="L78" s="15">
        <f>IF(L$74&gt;5,$G$75,)</f>
        <v>0</v>
      </c>
      <c r="M78" s="15">
        <f t="shared" ref="M78:U78" si="12">IF(M$74&gt;5,$G$75,)</f>
        <v>0</v>
      </c>
      <c r="N78" s="15">
        <f t="shared" si="12"/>
        <v>0</v>
      </c>
      <c r="O78" s="15">
        <f t="shared" si="12"/>
        <v>0</v>
      </c>
      <c r="P78" s="15">
        <f t="shared" si="12"/>
        <v>0</v>
      </c>
      <c r="Q78" s="15">
        <f t="shared" si="12"/>
        <v>20</v>
      </c>
      <c r="R78" s="15">
        <f t="shared" si="12"/>
        <v>20</v>
      </c>
      <c r="S78" s="15">
        <f t="shared" si="12"/>
        <v>20</v>
      </c>
      <c r="T78" s="15">
        <f t="shared" si="12"/>
        <v>20</v>
      </c>
      <c r="U78" s="15">
        <f t="shared" si="12"/>
        <v>20</v>
      </c>
    </row>
    <row r="79" spans="1:119" s="192" customFormat="1" ht="12.95" customHeight="1" x14ac:dyDescent="0.2">
      <c r="A79" s="3">
        <v>4</v>
      </c>
      <c r="B79" s="178">
        <v>15.475668830255696</v>
      </c>
      <c r="C79" s="178">
        <v>-259.74764326240455</v>
      </c>
      <c r="D79" s="2"/>
      <c r="E79" s="3">
        <v>4</v>
      </c>
      <c r="F79" s="157">
        <f>$F$75*C79/100</f>
        <v>129.87382163120228</v>
      </c>
      <c r="G79" s="157">
        <f>($G$75+$G$75/$I$27)*B79/100</f>
        <v>38.387423002666182</v>
      </c>
      <c r="H79" s="157">
        <f>F79+G79</f>
        <v>168.26124463386844</v>
      </c>
      <c r="I79" s="2"/>
      <c r="J79" s="2"/>
      <c r="K79" s="2"/>
      <c r="L79" s="2"/>
      <c r="M79" s="2"/>
      <c r="N79" s="2"/>
      <c r="O79" s="2"/>
      <c r="P79" s="2"/>
      <c r="Q79" s="2"/>
      <c r="R79" s="2"/>
      <c r="S79" s="2"/>
      <c r="T79" s="2"/>
      <c r="U79" s="2"/>
      <c r="V79" s="2"/>
      <c r="W79" s="2"/>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9"/>
      <c r="BZ79" s="9"/>
      <c r="CA79" s="9"/>
      <c r="CB79" s="9"/>
      <c r="CC79" s="9"/>
      <c r="CD79" s="9"/>
      <c r="CE79" s="9"/>
      <c r="CF79" s="9"/>
      <c r="CG79" s="9"/>
      <c r="CH79" s="9"/>
      <c r="CI79" s="9"/>
      <c r="CJ79" s="9"/>
      <c r="CK79" s="9"/>
      <c r="CL79" s="9"/>
      <c r="CM79" s="9"/>
      <c r="CN79" s="9"/>
      <c r="CO79" s="9"/>
      <c r="CP79" s="9"/>
      <c r="CQ79" s="9"/>
      <c r="CR79" s="9"/>
      <c r="CS79" s="9"/>
      <c r="CT79" s="9"/>
      <c r="CU79" s="9"/>
      <c r="CV79" s="9"/>
      <c r="CW79" s="9"/>
      <c r="CX79" s="9"/>
      <c r="CY79" s="9"/>
      <c r="CZ79" s="9"/>
      <c r="DA79" s="9"/>
      <c r="DB79" s="9"/>
      <c r="DC79" s="9"/>
      <c r="DD79" s="9"/>
      <c r="DE79" s="9"/>
      <c r="DF79" s="9"/>
      <c r="DG79" s="9"/>
      <c r="DH79" s="9"/>
      <c r="DI79" s="9"/>
      <c r="DJ79" s="9"/>
      <c r="DK79" s="9"/>
      <c r="DL79" s="9"/>
      <c r="DM79" s="9"/>
      <c r="DN79" s="9"/>
      <c r="DO79" s="9"/>
    </row>
    <row r="80" spans="1:119" s="192" customFormat="1" ht="12.95" customHeight="1" x14ac:dyDescent="0.2">
      <c r="A80" s="3">
        <v>5</v>
      </c>
      <c r="B80" s="178">
        <v>39.612753300781989</v>
      </c>
      <c r="C80" s="178">
        <v>100</v>
      </c>
      <c r="D80" s="2"/>
      <c r="E80" s="3">
        <v>5</v>
      </c>
      <c r="F80" s="157">
        <f>$F$75*C80/100</f>
        <v>-50</v>
      </c>
      <c r="G80" s="157">
        <f>($G$75+$G$75/$I$27)*B80/100</f>
        <v>98.259502315303465</v>
      </c>
      <c r="H80" s="157">
        <f>F80+G80</f>
        <v>48.259502315303465</v>
      </c>
      <c r="I80" s="2"/>
      <c r="J80" s="2" t="s">
        <v>1</v>
      </c>
      <c r="K80" s="198">
        <v>5</v>
      </c>
      <c r="L80" s="2"/>
      <c r="M80" s="2"/>
      <c r="N80" s="2"/>
      <c r="O80" s="2"/>
      <c r="P80" s="2"/>
      <c r="Q80" s="2"/>
      <c r="R80" s="2"/>
      <c r="S80" s="2"/>
      <c r="T80" s="2"/>
      <c r="U80" s="2"/>
      <c r="V80" s="2"/>
      <c r="W80" s="2"/>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9"/>
      <c r="BZ80" s="9"/>
      <c r="CA80" s="9"/>
      <c r="CB80" s="9"/>
      <c r="CC80" s="9"/>
      <c r="CD80" s="9"/>
      <c r="CE80" s="9"/>
      <c r="CF80" s="9"/>
      <c r="CG80" s="9"/>
      <c r="CH80" s="9"/>
      <c r="CI80" s="9"/>
      <c r="CJ80" s="9"/>
      <c r="CK80" s="9"/>
      <c r="CL80" s="9"/>
      <c r="CM80" s="9"/>
      <c r="CN80" s="9"/>
      <c r="CO80" s="9"/>
      <c r="CP80" s="9"/>
      <c r="CQ80" s="9"/>
      <c r="CR80" s="9"/>
      <c r="CS80" s="9"/>
      <c r="CT80" s="9"/>
      <c r="CU80" s="9"/>
      <c r="CV80" s="9"/>
      <c r="CW80" s="9"/>
      <c r="CX80" s="9"/>
      <c r="CY80" s="9"/>
      <c r="CZ80" s="9"/>
      <c r="DA80" s="9"/>
      <c r="DB80" s="9"/>
      <c r="DC80" s="9"/>
      <c r="DD80" s="9"/>
      <c r="DE80" s="9"/>
      <c r="DF80" s="9"/>
      <c r="DG80" s="9"/>
      <c r="DH80" s="9"/>
      <c r="DI80" s="9"/>
      <c r="DJ80" s="9"/>
      <c r="DK80" s="9"/>
      <c r="DL80" s="9"/>
      <c r="DM80" s="9"/>
      <c r="DN80" s="9"/>
      <c r="DO80" s="9"/>
    </row>
    <row r="81" spans="1:119" s="192" customFormat="1" ht="12.95" customHeight="1" x14ac:dyDescent="0.2">
      <c r="A81" s="2"/>
      <c r="B81" s="2"/>
      <c r="C81" s="2"/>
      <c r="D81" s="2"/>
      <c r="E81" s="67"/>
      <c r="F81" s="67"/>
      <c r="G81" s="67"/>
      <c r="H81" s="67"/>
      <c r="I81" s="2"/>
      <c r="J81" s="2"/>
      <c r="K81" s="176" t="s">
        <v>160</v>
      </c>
      <c r="L81" s="15">
        <f t="shared" ref="L81:U81" si="13">IF($K$80=L$74,$F$75,)</f>
        <v>0</v>
      </c>
      <c r="M81" s="15">
        <f t="shared" si="13"/>
        <v>0</v>
      </c>
      <c r="N81" s="15">
        <f t="shared" si="13"/>
        <v>0</v>
      </c>
      <c r="O81" s="15">
        <f t="shared" si="13"/>
        <v>0</v>
      </c>
      <c r="P81" s="15">
        <f t="shared" si="13"/>
        <v>-50</v>
      </c>
      <c r="Q81" s="15">
        <f t="shared" si="13"/>
        <v>0</v>
      </c>
      <c r="R81" s="15">
        <f t="shared" si="13"/>
        <v>0</v>
      </c>
      <c r="S81" s="15">
        <f t="shared" si="13"/>
        <v>0</v>
      </c>
      <c r="T81" s="15">
        <f t="shared" si="13"/>
        <v>0</v>
      </c>
      <c r="U81" s="15">
        <f t="shared" si="13"/>
        <v>0</v>
      </c>
      <c r="V81" s="2"/>
      <c r="W81" s="2"/>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9"/>
      <c r="BZ81" s="9"/>
      <c r="CA81" s="9"/>
      <c r="CB81" s="9"/>
      <c r="CC81" s="9"/>
      <c r="CD81" s="9"/>
      <c r="CE81" s="9"/>
      <c r="CF81" s="9"/>
      <c r="CG81" s="9"/>
      <c r="CH81" s="9"/>
      <c r="CI81" s="9"/>
      <c r="CJ81" s="9"/>
      <c r="CK81" s="9"/>
      <c r="CL81" s="9"/>
      <c r="CM81" s="9"/>
      <c r="CN81" s="9"/>
      <c r="CO81" s="9"/>
      <c r="CP81" s="9"/>
      <c r="CQ81" s="9"/>
      <c r="CR81" s="9"/>
      <c r="CS81" s="9"/>
      <c r="CT81" s="9"/>
      <c r="CU81" s="9"/>
      <c r="CV81" s="9"/>
      <c r="CW81" s="9"/>
      <c r="CX81" s="9"/>
      <c r="CY81" s="9"/>
      <c r="CZ81" s="9"/>
      <c r="DA81" s="9"/>
      <c r="DB81" s="9"/>
      <c r="DC81" s="9"/>
      <c r="DD81" s="9"/>
      <c r="DE81" s="9"/>
      <c r="DF81" s="9"/>
      <c r="DG81" s="9"/>
      <c r="DH81" s="9"/>
      <c r="DI81" s="9"/>
      <c r="DJ81" s="9"/>
      <c r="DK81" s="9"/>
      <c r="DL81" s="9"/>
      <c r="DM81" s="9"/>
      <c r="DN81" s="9"/>
      <c r="DO81" s="9"/>
    </row>
    <row r="82" spans="1:119" s="192" customFormat="1" ht="12.95" customHeight="1" x14ac:dyDescent="0.2">
      <c r="A82" s="2"/>
      <c r="B82" s="2"/>
      <c r="C82" s="2"/>
      <c r="D82" s="2"/>
      <c r="E82" s="2"/>
      <c r="F82" s="2"/>
      <c r="G82" s="2"/>
      <c r="H82" s="2"/>
      <c r="I82" s="2"/>
      <c r="J82" s="2"/>
      <c r="K82" s="176" t="s">
        <v>164</v>
      </c>
      <c r="L82" s="15">
        <f t="shared" ref="L82:U82" si="14">IF(AND(L$74&gt;=$K$80,L$74&lt;6),$G$75,)</f>
        <v>0</v>
      </c>
      <c r="M82" s="15">
        <f t="shared" si="14"/>
        <v>0</v>
      </c>
      <c r="N82" s="15">
        <f t="shared" si="14"/>
        <v>0</v>
      </c>
      <c r="O82" s="15">
        <f t="shared" si="14"/>
        <v>0</v>
      </c>
      <c r="P82" s="15">
        <f t="shared" si="14"/>
        <v>20</v>
      </c>
      <c r="Q82" s="15">
        <f t="shared" si="14"/>
        <v>0</v>
      </c>
      <c r="R82" s="15">
        <f t="shared" si="14"/>
        <v>0</v>
      </c>
      <c r="S82" s="15">
        <f t="shared" si="14"/>
        <v>0</v>
      </c>
      <c r="T82" s="15">
        <f t="shared" si="14"/>
        <v>0</v>
      </c>
      <c r="U82" s="15">
        <f t="shared" si="14"/>
        <v>0</v>
      </c>
      <c r="V82" s="2"/>
      <c r="W82" s="2"/>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9"/>
      <c r="BZ82" s="9"/>
      <c r="CA82" s="9"/>
      <c r="CB82" s="9"/>
      <c r="CC82" s="9"/>
      <c r="CD82" s="9"/>
      <c r="CE82" s="9"/>
      <c r="CF82" s="9"/>
      <c r="CG82" s="9"/>
      <c r="CH82" s="9"/>
      <c r="CI82" s="9"/>
      <c r="CJ82" s="9"/>
      <c r="CK82" s="9"/>
      <c r="CL82" s="9"/>
      <c r="CM82" s="9"/>
      <c r="CN82" s="9"/>
      <c r="CO82" s="9"/>
      <c r="CP82" s="9"/>
      <c r="CQ82" s="9"/>
      <c r="CR82" s="9"/>
      <c r="CS82" s="9"/>
      <c r="CT82" s="9"/>
      <c r="CU82" s="9"/>
      <c r="CV82" s="9"/>
      <c r="CW82" s="9"/>
      <c r="CX82" s="9"/>
      <c r="CY82" s="9"/>
      <c r="CZ82" s="9"/>
      <c r="DA82" s="9"/>
      <c r="DB82" s="9"/>
      <c r="DC82" s="9"/>
      <c r="DD82" s="9"/>
      <c r="DE82" s="9"/>
      <c r="DF82" s="9"/>
      <c r="DG82" s="9"/>
      <c r="DH82" s="9"/>
      <c r="DI82" s="9"/>
      <c r="DJ82" s="9"/>
      <c r="DK82" s="9"/>
      <c r="DL82" s="9"/>
      <c r="DM82" s="9"/>
      <c r="DN82" s="9"/>
      <c r="DO82" s="9"/>
    </row>
    <row r="83" spans="1:119" s="192" customFormat="1" ht="12.95" customHeight="1" x14ac:dyDescent="0.2">
      <c r="A83" s="2"/>
      <c r="B83" s="2"/>
      <c r="C83" s="2"/>
      <c r="D83" s="2"/>
      <c r="E83" s="2"/>
      <c r="F83" s="2"/>
      <c r="G83" s="2"/>
      <c r="H83" s="2"/>
      <c r="I83" s="2"/>
      <c r="J83" s="2"/>
      <c r="K83" s="176" t="s">
        <v>165</v>
      </c>
      <c r="L83" s="15">
        <f>IF(L$74&gt;5,$G$75,)</f>
        <v>0</v>
      </c>
      <c r="M83" s="15">
        <f t="shared" ref="M83:U83" si="15">IF(M$74&gt;5,$G$75,)</f>
        <v>0</v>
      </c>
      <c r="N83" s="15">
        <f t="shared" si="15"/>
        <v>0</v>
      </c>
      <c r="O83" s="15">
        <f t="shared" si="15"/>
        <v>0</v>
      </c>
      <c r="P83" s="15">
        <f t="shared" si="15"/>
        <v>0</v>
      </c>
      <c r="Q83" s="15">
        <f t="shared" si="15"/>
        <v>20</v>
      </c>
      <c r="R83" s="15">
        <f t="shared" si="15"/>
        <v>20</v>
      </c>
      <c r="S83" s="15">
        <f t="shared" si="15"/>
        <v>20</v>
      </c>
      <c r="T83" s="15">
        <f t="shared" si="15"/>
        <v>20</v>
      </c>
      <c r="U83" s="15">
        <f t="shared" si="15"/>
        <v>20</v>
      </c>
      <c r="V83" s="2"/>
      <c r="W83" s="2"/>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9"/>
      <c r="BZ83" s="9"/>
      <c r="CA83" s="9"/>
      <c r="CB83" s="9"/>
      <c r="CC83" s="9"/>
      <c r="CD83" s="9"/>
      <c r="CE83" s="9"/>
      <c r="CF83" s="9"/>
      <c r="CG83" s="9"/>
      <c r="CH83" s="9"/>
      <c r="CI83" s="9"/>
      <c r="CJ83" s="9"/>
      <c r="CK83" s="9"/>
      <c r="CL83" s="9"/>
      <c r="CM83" s="9"/>
      <c r="CN83" s="9"/>
      <c r="CO83" s="9"/>
      <c r="CP83" s="9"/>
      <c r="CQ83" s="9"/>
      <c r="CR83" s="9"/>
      <c r="CS83" s="9"/>
      <c r="CT83" s="9"/>
      <c r="CU83" s="9"/>
      <c r="CV83" s="9"/>
      <c r="CW83" s="9"/>
      <c r="CX83" s="9"/>
      <c r="CY83" s="9"/>
      <c r="CZ83" s="9"/>
      <c r="DA83" s="9"/>
      <c r="DB83" s="9"/>
      <c r="DC83" s="9"/>
      <c r="DD83" s="9"/>
      <c r="DE83" s="9"/>
      <c r="DF83" s="9"/>
      <c r="DG83" s="9"/>
      <c r="DH83" s="9"/>
      <c r="DI83" s="9"/>
      <c r="DJ83" s="9"/>
      <c r="DK83" s="9"/>
      <c r="DL83" s="9"/>
      <c r="DM83" s="9"/>
      <c r="DN83" s="9"/>
      <c r="DO83" s="9"/>
    </row>
    <row r="84" spans="1:119" s="192" customFormat="1" ht="12.95" customHeight="1" x14ac:dyDescent="0.2">
      <c r="A84" s="2"/>
      <c r="B84" s="2"/>
      <c r="C84" s="2"/>
      <c r="D84" s="2"/>
      <c r="E84" s="2"/>
      <c r="F84" s="2"/>
      <c r="G84" s="2"/>
      <c r="H84" s="2"/>
      <c r="I84" s="2"/>
      <c r="J84" s="2"/>
      <c r="K84" s="2"/>
      <c r="L84" s="2"/>
      <c r="M84" s="2"/>
      <c r="N84" s="2"/>
      <c r="O84" s="2"/>
      <c r="P84" s="2"/>
      <c r="Q84" s="2"/>
      <c r="R84" s="2"/>
      <c r="S84" s="2"/>
      <c r="T84" s="2"/>
      <c r="U84" s="2"/>
      <c r="V84" s="2"/>
      <c r="W84" s="2"/>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c r="BZ84" s="9"/>
      <c r="CA84" s="9"/>
      <c r="CB84" s="9"/>
      <c r="CC84" s="9"/>
      <c r="CD84" s="9"/>
      <c r="CE84" s="9"/>
      <c r="CF84" s="9"/>
      <c r="CG84" s="9"/>
      <c r="CH84" s="9"/>
      <c r="CI84" s="9"/>
      <c r="CJ84" s="9"/>
      <c r="CK84" s="9"/>
      <c r="CL84" s="9"/>
      <c r="CM84" s="9"/>
      <c r="CN84" s="9"/>
      <c r="CO84" s="9"/>
      <c r="CP84" s="9"/>
      <c r="CQ84" s="9"/>
      <c r="CR84" s="9"/>
      <c r="CS84" s="9"/>
      <c r="CT84" s="9"/>
      <c r="CU84" s="9"/>
      <c r="CV84" s="9"/>
      <c r="CW84" s="9"/>
      <c r="CX84" s="9"/>
      <c r="CY84" s="9"/>
      <c r="CZ84" s="9"/>
      <c r="DA84" s="9"/>
      <c r="DB84" s="9"/>
      <c r="DC84" s="9"/>
      <c r="DD84" s="9"/>
      <c r="DE84" s="9"/>
      <c r="DF84" s="9"/>
      <c r="DG84" s="9"/>
      <c r="DH84" s="9"/>
      <c r="DI84" s="9"/>
      <c r="DJ84" s="9"/>
      <c r="DK84" s="9"/>
      <c r="DL84" s="9"/>
      <c r="DM84" s="9"/>
      <c r="DN84" s="9"/>
      <c r="DO84" s="9"/>
    </row>
    <row r="85" spans="1:119" s="192" customFormat="1" ht="12.95" customHeight="1" x14ac:dyDescent="0.2">
      <c r="A85" s="2"/>
      <c r="B85" s="2"/>
      <c r="C85" s="2"/>
      <c r="D85" s="2"/>
      <c r="E85" s="2"/>
      <c r="F85" s="2"/>
      <c r="G85" s="2"/>
      <c r="H85" s="2"/>
      <c r="I85" s="2"/>
      <c r="J85" s="2"/>
      <c r="K85" s="2"/>
      <c r="L85" s="2"/>
      <c r="M85" s="2"/>
      <c r="N85" s="2"/>
      <c r="O85" s="2"/>
      <c r="P85" s="2"/>
      <c r="Q85" s="2"/>
      <c r="R85" s="2"/>
      <c r="S85" s="2"/>
      <c r="T85" s="2"/>
      <c r="U85" s="2"/>
      <c r="V85" s="2"/>
      <c r="W85" s="2"/>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9"/>
      <c r="BZ85" s="9"/>
      <c r="CA85" s="9"/>
      <c r="CB85" s="9"/>
      <c r="CC85" s="9"/>
      <c r="CD85" s="9"/>
      <c r="CE85" s="9"/>
      <c r="CF85" s="9"/>
      <c r="CG85" s="9"/>
      <c r="CH85" s="9"/>
      <c r="CI85" s="9"/>
      <c r="CJ85" s="9"/>
      <c r="CK85" s="9"/>
      <c r="CL85" s="9"/>
      <c r="CM85" s="9"/>
      <c r="CN85" s="9"/>
      <c r="CO85" s="9"/>
      <c r="CP85" s="9"/>
      <c r="CQ85" s="9"/>
      <c r="CR85" s="9"/>
      <c r="CS85" s="9"/>
      <c r="CT85" s="9"/>
      <c r="CU85" s="9"/>
      <c r="CV85" s="9"/>
      <c r="CW85" s="9"/>
      <c r="CX85" s="9"/>
      <c r="CY85" s="9"/>
      <c r="CZ85" s="9"/>
      <c r="DA85" s="9"/>
      <c r="DB85" s="9"/>
      <c r="DC85" s="9"/>
      <c r="DD85" s="9"/>
      <c r="DE85" s="9"/>
      <c r="DF85" s="9"/>
      <c r="DG85" s="9"/>
      <c r="DH85" s="9"/>
      <c r="DI85" s="9"/>
      <c r="DJ85" s="9"/>
      <c r="DK85" s="9"/>
      <c r="DL85" s="9"/>
      <c r="DM85" s="9"/>
      <c r="DN85" s="9"/>
      <c r="DO85" s="9"/>
    </row>
    <row r="86" spans="1:119" s="192" customFormat="1" ht="12.95" customHeight="1" x14ac:dyDescent="0.2">
      <c r="A86" s="2"/>
      <c r="B86" s="2"/>
      <c r="C86" s="2"/>
      <c r="D86" s="2"/>
      <c r="E86" s="2"/>
      <c r="F86" s="2"/>
      <c r="G86" s="2"/>
      <c r="H86" s="2"/>
      <c r="I86" s="2"/>
      <c r="J86" s="2"/>
      <c r="K86" s="2"/>
      <c r="L86" s="2"/>
      <c r="M86" s="2"/>
      <c r="N86" s="2"/>
      <c r="O86" s="2"/>
      <c r="P86" s="2"/>
      <c r="Q86" s="2"/>
      <c r="R86" s="2"/>
      <c r="S86" s="2"/>
      <c r="T86" s="2"/>
      <c r="U86" s="2"/>
      <c r="V86" s="2"/>
      <c r="W86" s="2"/>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c r="CE86" s="9"/>
      <c r="CF86" s="9"/>
      <c r="CG86" s="9"/>
      <c r="CH86" s="9"/>
      <c r="CI86" s="9"/>
      <c r="CJ86" s="9"/>
      <c r="CK86" s="9"/>
      <c r="CL86" s="9"/>
      <c r="CM86" s="9"/>
      <c r="CN86" s="9"/>
      <c r="CO86" s="9"/>
      <c r="CP86" s="9"/>
      <c r="CQ86" s="9"/>
      <c r="CR86" s="9"/>
      <c r="CS86" s="9"/>
      <c r="CT86" s="9"/>
      <c r="CU86" s="9"/>
      <c r="CV86" s="9"/>
      <c r="CW86" s="9"/>
      <c r="CX86" s="9"/>
      <c r="CY86" s="9"/>
      <c r="CZ86" s="9"/>
      <c r="DA86" s="9"/>
      <c r="DB86" s="9"/>
      <c r="DC86" s="9"/>
      <c r="DD86" s="9"/>
      <c r="DE86" s="9"/>
      <c r="DF86" s="9"/>
      <c r="DG86" s="9"/>
      <c r="DH86" s="9"/>
      <c r="DI86" s="9"/>
      <c r="DJ86" s="9"/>
      <c r="DK86" s="9"/>
      <c r="DL86" s="9"/>
      <c r="DM86" s="9"/>
      <c r="DN86" s="9"/>
      <c r="DO86" s="9"/>
    </row>
    <row r="87" spans="1:119" s="192" customFormat="1" ht="12.95" customHeight="1" x14ac:dyDescent="0.2">
      <c r="A87" s="2"/>
      <c r="B87" s="2"/>
      <c r="C87" s="2"/>
      <c r="D87" s="2"/>
      <c r="E87" s="2"/>
      <c r="F87" s="2"/>
      <c r="G87" s="2"/>
      <c r="H87" s="2"/>
      <c r="I87" s="2"/>
      <c r="J87" s="2"/>
      <c r="K87" s="2"/>
      <c r="L87" s="2"/>
      <c r="M87" s="2"/>
      <c r="N87" s="2"/>
      <c r="O87" s="2"/>
      <c r="P87" s="2"/>
      <c r="Q87" s="2"/>
      <c r="R87" s="2"/>
      <c r="S87" s="2"/>
      <c r="T87" s="2"/>
      <c r="U87" s="2"/>
      <c r="V87" s="2"/>
      <c r="W87" s="2"/>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c r="BZ87" s="9"/>
      <c r="CA87" s="9"/>
      <c r="CB87" s="9"/>
      <c r="CC87" s="9"/>
      <c r="CD87" s="9"/>
      <c r="CE87" s="9"/>
      <c r="CF87" s="9"/>
      <c r="CG87" s="9"/>
      <c r="CH87" s="9"/>
      <c r="CI87" s="9"/>
      <c r="CJ87" s="9"/>
      <c r="CK87" s="9"/>
      <c r="CL87" s="9"/>
      <c r="CM87" s="9"/>
      <c r="CN87" s="9"/>
      <c r="CO87" s="9"/>
      <c r="CP87" s="9"/>
      <c r="CQ87" s="9"/>
      <c r="CR87" s="9"/>
      <c r="CS87" s="9"/>
      <c r="CT87" s="9"/>
      <c r="CU87" s="9"/>
      <c r="CV87" s="9"/>
      <c r="CW87" s="9"/>
      <c r="CX87" s="9"/>
      <c r="CY87" s="9"/>
      <c r="CZ87" s="9"/>
      <c r="DA87" s="9"/>
      <c r="DB87" s="9"/>
      <c r="DC87" s="9"/>
      <c r="DD87" s="9"/>
      <c r="DE87" s="9"/>
      <c r="DF87" s="9"/>
      <c r="DG87" s="9"/>
      <c r="DH87" s="9"/>
      <c r="DI87" s="9"/>
      <c r="DJ87" s="9"/>
      <c r="DK87" s="9"/>
      <c r="DL87" s="9"/>
      <c r="DM87" s="9"/>
      <c r="DN87" s="9"/>
      <c r="DO87" s="9"/>
    </row>
    <row r="88" spans="1:119" s="192" customFormat="1" ht="12.95" customHeight="1" x14ac:dyDescent="0.2">
      <c r="A88" s="2"/>
      <c r="B88" s="2"/>
      <c r="C88" s="2"/>
      <c r="D88" s="2"/>
      <c r="E88" s="2"/>
      <c r="F88" s="2"/>
      <c r="G88" s="2"/>
      <c r="H88" s="2"/>
      <c r="I88" s="2"/>
      <c r="J88" s="2"/>
      <c r="K88" s="2"/>
      <c r="L88" s="2"/>
      <c r="M88" s="2"/>
      <c r="N88" s="2"/>
      <c r="O88" s="2"/>
      <c r="P88" s="2"/>
      <c r="Q88" s="2"/>
      <c r="R88" s="2"/>
      <c r="S88" s="2"/>
      <c r="T88" s="2"/>
      <c r="U88" s="2"/>
      <c r="V88" s="2"/>
      <c r="W88" s="2"/>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9"/>
      <c r="BZ88" s="9"/>
      <c r="CA88" s="9"/>
      <c r="CB88" s="9"/>
      <c r="CC88" s="9"/>
      <c r="CD88" s="9"/>
      <c r="CE88" s="9"/>
      <c r="CF88" s="9"/>
      <c r="CG88" s="9"/>
      <c r="CH88" s="9"/>
      <c r="CI88" s="9"/>
      <c r="CJ88" s="9"/>
      <c r="CK88" s="9"/>
      <c r="CL88" s="9"/>
      <c r="CM88" s="9"/>
      <c r="CN88" s="9"/>
      <c r="CO88" s="9"/>
      <c r="CP88" s="9"/>
      <c r="CQ88" s="9"/>
      <c r="CR88" s="9"/>
      <c r="CS88" s="9"/>
      <c r="CT88" s="9"/>
      <c r="CU88" s="9"/>
      <c r="CV88" s="9"/>
      <c r="CW88" s="9"/>
      <c r="CX88" s="9"/>
      <c r="CY88" s="9"/>
      <c r="CZ88" s="9"/>
      <c r="DA88" s="9"/>
      <c r="DB88" s="9"/>
      <c r="DC88" s="9"/>
      <c r="DD88" s="9"/>
      <c r="DE88" s="9"/>
      <c r="DF88" s="9"/>
      <c r="DG88" s="9"/>
      <c r="DH88" s="9"/>
      <c r="DI88" s="9"/>
      <c r="DJ88" s="9"/>
      <c r="DK88" s="9"/>
      <c r="DL88" s="9"/>
      <c r="DM88" s="9"/>
      <c r="DN88" s="9"/>
      <c r="DO88" s="9"/>
    </row>
    <row r="89" spans="1:119" s="192" customFormat="1" ht="12.95" customHeight="1" x14ac:dyDescent="0.2">
      <c r="A89" s="2"/>
      <c r="B89" s="2"/>
      <c r="C89" s="2"/>
      <c r="D89" s="2"/>
      <c r="E89" s="2"/>
      <c r="F89" s="2"/>
      <c r="G89" s="2"/>
      <c r="H89" s="2"/>
      <c r="I89" s="2"/>
      <c r="J89" s="2"/>
      <c r="K89" s="2"/>
      <c r="L89" s="2"/>
      <c r="M89" s="2"/>
      <c r="N89" s="2"/>
      <c r="O89" s="2"/>
      <c r="P89" s="2"/>
      <c r="Q89" s="2"/>
      <c r="R89" s="2"/>
      <c r="S89" s="2"/>
      <c r="T89" s="2"/>
      <c r="U89" s="2"/>
      <c r="V89" s="2"/>
      <c r="W89" s="2"/>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9"/>
      <c r="BZ89" s="9"/>
      <c r="CA89" s="9"/>
      <c r="CB89" s="9"/>
      <c r="CC89" s="9"/>
      <c r="CD89" s="9"/>
      <c r="CE89" s="9"/>
      <c r="CF89" s="9"/>
      <c r="CG89" s="9"/>
      <c r="CH89" s="9"/>
      <c r="CI89" s="9"/>
      <c r="CJ89" s="9"/>
      <c r="CK89" s="9"/>
      <c r="CL89" s="9"/>
      <c r="CM89" s="9"/>
      <c r="CN89" s="9"/>
      <c r="CO89" s="9"/>
      <c r="CP89" s="9"/>
      <c r="CQ89" s="9"/>
      <c r="CR89" s="9"/>
      <c r="CS89" s="9"/>
      <c r="CT89" s="9"/>
      <c r="CU89" s="9"/>
      <c r="CV89" s="9"/>
      <c r="CW89" s="9"/>
      <c r="CX89" s="9"/>
      <c r="CY89" s="9"/>
      <c r="CZ89" s="9"/>
      <c r="DA89" s="9"/>
      <c r="DB89" s="9"/>
      <c r="DC89" s="9"/>
      <c r="DD89" s="9"/>
      <c r="DE89" s="9"/>
      <c r="DF89" s="9"/>
      <c r="DG89" s="9"/>
      <c r="DH89" s="9"/>
      <c r="DI89" s="9"/>
      <c r="DJ89" s="9"/>
      <c r="DK89" s="9"/>
      <c r="DL89" s="9"/>
      <c r="DM89" s="9"/>
      <c r="DN89" s="9"/>
      <c r="DO89" s="9"/>
    </row>
    <row r="90" spans="1:119" s="192" customFormat="1" ht="12.95" customHeight="1" x14ac:dyDescent="0.2">
      <c r="A90" s="2"/>
      <c r="B90" s="2"/>
      <c r="C90" s="2"/>
      <c r="D90" s="2"/>
      <c r="E90" s="2"/>
      <c r="F90" s="2"/>
      <c r="G90" s="2"/>
      <c r="H90" s="2"/>
      <c r="I90" s="2"/>
      <c r="J90" s="2"/>
      <c r="K90" s="2"/>
      <c r="L90" s="2"/>
      <c r="M90" s="2"/>
      <c r="N90" s="2"/>
      <c r="O90" s="2"/>
      <c r="P90" s="2"/>
      <c r="Q90" s="2"/>
      <c r="R90" s="2"/>
      <c r="S90" s="2"/>
      <c r="T90" s="2"/>
      <c r="U90" s="2"/>
      <c r="V90" s="2"/>
      <c r="W90" s="2"/>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9"/>
      <c r="BZ90" s="9"/>
      <c r="CA90" s="9"/>
      <c r="CB90" s="9"/>
      <c r="CC90" s="9"/>
      <c r="CD90" s="9"/>
      <c r="CE90" s="9"/>
      <c r="CF90" s="9"/>
      <c r="CG90" s="9"/>
      <c r="CH90" s="9"/>
      <c r="CI90" s="9"/>
      <c r="CJ90" s="9"/>
      <c r="CK90" s="9"/>
      <c r="CL90" s="9"/>
      <c r="CM90" s="9"/>
      <c r="CN90" s="9"/>
      <c r="CO90" s="9"/>
      <c r="CP90" s="9"/>
      <c r="CQ90" s="9"/>
      <c r="CR90" s="9"/>
      <c r="CS90" s="9"/>
      <c r="CT90" s="9"/>
      <c r="CU90" s="9"/>
      <c r="CV90" s="9"/>
      <c r="CW90" s="9"/>
      <c r="CX90" s="9"/>
      <c r="CY90" s="9"/>
      <c r="CZ90" s="9"/>
      <c r="DA90" s="9"/>
      <c r="DB90" s="9"/>
      <c r="DC90" s="9"/>
      <c r="DD90" s="9"/>
      <c r="DE90" s="9"/>
      <c r="DF90" s="9"/>
      <c r="DG90" s="9"/>
      <c r="DH90" s="9"/>
      <c r="DI90" s="9"/>
      <c r="DJ90" s="9"/>
      <c r="DK90" s="9"/>
      <c r="DL90" s="9"/>
      <c r="DM90" s="9"/>
      <c r="DN90" s="9"/>
      <c r="DO90" s="9"/>
    </row>
    <row r="91" spans="1:119" s="192" customFormat="1" ht="12.95" customHeight="1" x14ac:dyDescent="0.2">
      <c r="A91" s="2"/>
      <c r="B91" s="2"/>
      <c r="C91" s="2"/>
      <c r="D91" s="2"/>
      <c r="E91" s="2"/>
      <c r="F91" s="2"/>
      <c r="G91" s="2"/>
      <c r="H91" s="2"/>
      <c r="I91" s="2"/>
      <c r="J91" s="2"/>
      <c r="K91" s="2"/>
      <c r="L91" s="2"/>
      <c r="M91" s="2"/>
      <c r="N91" s="2"/>
      <c r="O91" s="2"/>
      <c r="P91" s="2"/>
      <c r="Q91" s="2"/>
      <c r="R91" s="2"/>
      <c r="S91" s="2"/>
      <c r="T91" s="2"/>
      <c r="U91" s="2"/>
      <c r="V91" s="2"/>
      <c r="W91" s="2"/>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9"/>
      <c r="BZ91" s="9"/>
      <c r="CA91" s="9"/>
      <c r="CB91" s="9"/>
      <c r="CC91" s="9"/>
      <c r="CD91" s="9"/>
      <c r="CE91" s="9"/>
      <c r="CF91" s="9"/>
      <c r="CG91" s="9"/>
      <c r="CH91" s="9"/>
      <c r="CI91" s="9"/>
      <c r="CJ91" s="9"/>
      <c r="CK91" s="9"/>
      <c r="CL91" s="9"/>
      <c r="CM91" s="9"/>
      <c r="CN91" s="9"/>
      <c r="CO91" s="9"/>
      <c r="CP91" s="9"/>
      <c r="CQ91" s="9"/>
      <c r="CR91" s="9"/>
      <c r="CS91" s="9"/>
      <c r="CT91" s="9"/>
      <c r="CU91" s="9"/>
      <c r="CV91" s="9"/>
      <c r="CW91" s="9"/>
      <c r="CX91" s="9"/>
      <c r="CY91" s="9"/>
      <c r="CZ91" s="9"/>
      <c r="DA91" s="9"/>
      <c r="DB91" s="9"/>
      <c r="DC91" s="9"/>
      <c r="DD91" s="9"/>
      <c r="DE91" s="9"/>
      <c r="DF91" s="9"/>
      <c r="DG91" s="9"/>
      <c r="DH91" s="9"/>
      <c r="DI91" s="9"/>
      <c r="DJ91" s="9"/>
      <c r="DK91" s="9"/>
      <c r="DL91" s="9"/>
      <c r="DM91" s="9"/>
      <c r="DN91" s="9"/>
      <c r="DO91" s="9"/>
    </row>
    <row r="92" spans="1:119" s="192" customFormat="1" ht="12.95" customHeight="1" x14ac:dyDescent="0.2">
      <c r="A92" s="2"/>
      <c r="B92" s="2"/>
      <c r="C92" s="2"/>
      <c r="D92" s="2"/>
      <c r="E92" s="2"/>
      <c r="F92" s="2"/>
      <c r="G92" s="2"/>
      <c r="H92" s="2"/>
      <c r="I92" s="2"/>
      <c r="J92" s="2"/>
      <c r="K92" s="2"/>
      <c r="L92" s="2"/>
      <c r="M92" s="2"/>
      <c r="N92" s="2"/>
      <c r="O92" s="2"/>
      <c r="P92" s="2"/>
      <c r="Q92" s="2"/>
      <c r="R92" s="2"/>
      <c r="S92" s="2"/>
      <c r="T92" s="2"/>
      <c r="U92" s="2"/>
      <c r="V92" s="2"/>
      <c r="W92" s="2"/>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9"/>
      <c r="BZ92" s="9"/>
      <c r="CA92" s="9"/>
      <c r="CB92" s="9"/>
      <c r="CC92" s="9"/>
      <c r="CD92" s="9"/>
      <c r="CE92" s="9"/>
      <c r="CF92" s="9"/>
      <c r="CG92" s="9"/>
      <c r="CH92" s="9"/>
      <c r="CI92" s="9"/>
      <c r="CJ92" s="9"/>
      <c r="CK92" s="9"/>
      <c r="CL92" s="9"/>
      <c r="CM92" s="9"/>
      <c r="CN92" s="9"/>
      <c r="CO92" s="9"/>
      <c r="CP92" s="9"/>
      <c r="CQ92" s="9"/>
      <c r="CR92" s="9"/>
      <c r="CS92" s="9"/>
      <c r="CT92" s="9"/>
      <c r="CU92" s="9"/>
      <c r="CV92" s="9"/>
      <c r="CW92" s="9"/>
      <c r="CX92" s="9"/>
      <c r="CY92" s="9"/>
      <c r="CZ92" s="9"/>
      <c r="DA92" s="9"/>
      <c r="DB92" s="9"/>
      <c r="DC92" s="9"/>
      <c r="DD92" s="9"/>
      <c r="DE92" s="9"/>
      <c r="DF92" s="9"/>
      <c r="DG92" s="9"/>
      <c r="DH92" s="9"/>
      <c r="DI92" s="9"/>
      <c r="DJ92" s="9"/>
      <c r="DK92" s="9"/>
      <c r="DL92" s="9"/>
      <c r="DM92" s="9"/>
      <c r="DN92" s="9"/>
      <c r="DO92" s="9"/>
    </row>
    <row r="93" spans="1:119" s="192" customFormat="1" ht="12.95" customHeight="1" x14ac:dyDescent="0.2">
      <c r="A93" s="2"/>
      <c r="B93" s="2"/>
      <c r="C93" s="2"/>
      <c r="D93" s="2"/>
      <c r="E93" s="2"/>
      <c r="F93" s="2"/>
      <c r="G93" s="2"/>
      <c r="H93" s="2"/>
      <c r="I93" s="2"/>
      <c r="J93" s="2"/>
      <c r="K93" s="2"/>
      <c r="L93" s="2"/>
      <c r="M93" s="2"/>
      <c r="N93" s="2"/>
      <c r="O93" s="2"/>
      <c r="P93" s="2"/>
      <c r="Q93" s="2"/>
      <c r="R93" s="2"/>
      <c r="S93" s="2"/>
      <c r="T93" s="2"/>
      <c r="U93" s="2"/>
      <c r="V93" s="2"/>
      <c r="W93" s="2"/>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9"/>
      <c r="BZ93" s="9"/>
      <c r="CA93" s="9"/>
      <c r="CB93" s="9"/>
      <c r="CC93" s="9"/>
      <c r="CD93" s="9"/>
      <c r="CE93" s="9"/>
      <c r="CF93" s="9"/>
      <c r="CG93" s="9"/>
      <c r="CH93" s="9"/>
      <c r="CI93" s="9"/>
      <c r="CJ93" s="9"/>
      <c r="CK93" s="9"/>
      <c r="CL93" s="9"/>
      <c r="CM93" s="9"/>
      <c r="CN93" s="9"/>
      <c r="CO93" s="9"/>
      <c r="CP93" s="9"/>
      <c r="CQ93" s="9"/>
      <c r="CR93" s="9"/>
      <c r="CS93" s="9"/>
      <c r="CT93" s="9"/>
      <c r="CU93" s="9"/>
      <c r="CV93" s="9"/>
      <c r="CW93" s="9"/>
      <c r="CX93" s="9"/>
      <c r="CY93" s="9"/>
      <c r="CZ93" s="9"/>
      <c r="DA93" s="9"/>
      <c r="DB93" s="9"/>
      <c r="DC93" s="9"/>
      <c r="DD93" s="9"/>
      <c r="DE93" s="9"/>
      <c r="DF93" s="9"/>
      <c r="DG93" s="9"/>
      <c r="DH93" s="9"/>
      <c r="DI93" s="9"/>
      <c r="DJ93" s="9"/>
      <c r="DK93" s="9"/>
      <c r="DL93" s="9"/>
      <c r="DM93" s="9"/>
      <c r="DN93" s="9"/>
      <c r="DO93" s="9"/>
    </row>
    <row r="94" spans="1:119" s="192" customFormat="1" ht="12.95" customHeight="1" x14ac:dyDescent="0.2">
      <c r="A94" s="2"/>
      <c r="B94" s="2"/>
      <c r="C94" s="2"/>
      <c r="D94" s="2"/>
      <c r="E94" s="2"/>
      <c r="F94" s="2"/>
      <c r="G94" s="2"/>
      <c r="H94" s="2"/>
      <c r="I94" s="2"/>
      <c r="J94" s="2"/>
      <c r="K94" s="2"/>
      <c r="L94" s="2"/>
      <c r="M94" s="2"/>
      <c r="N94" s="2"/>
      <c r="O94" s="2"/>
      <c r="P94" s="2"/>
      <c r="Q94" s="2"/>
      <c r="R94" s="2"/>
      <c r="S94" s="2"/>
      <c r="T94" s="2"/>
      <c r="U94" s="2"/>
      <c r="V94" s="2"/>
      <c r="W94" s="2"/>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c r="CH94" s="9"/>
      <c r="CI94" s="9"/>
      <c r="CJ94" s="9"/>
      <c r="CK94" s="9"/>
      <c r="CL94" s="9"/>
      <c r="CM94" s="9"/>
      <c r="CN94" s="9"/>
      <c r="CO94" s="9"/>
      <c r="CP94" s="9"/>
      <c r="CQ94" s="9"/>
      <c r="CR94" s="9"/>
      <c r="CS94" s="9"/>
      <c r="CT94" s="9"/>
      <c r="CU94" s="9"/>
      <c r="CV94" s="9"/>
      <c r="CW94" s="9"/>
      <c r="CX94" s="9"/>
      <c r="CY94" s="9"/>
      <c r="CZ94" s="9"/>
      <c r="DA94" s="9"/>
      <c r="DB94" s="9"/>
      <c r="DC94" s="9"/>
      <c r="DD94" s="9"/>
      <c r="DE94" s="9"/>
      <c r="DF94" s="9"/>
      <c r="DG94" s="9"/>
      <c r="DH94" s="9"/>
      <c r="DI94" s="9"/>
      <c r="DJ94" s="9"/>
      <c r="DK94" s="9"/>
      <c r="DL94" s="9"/>
      <c r="DM94" s="9"/>
      <c r="DN94" s="9"/>
      <c r="DO94" s="9"/>
    </row>
    <row r="95" spans="1:119" s="192" customFormat="1" ht="12.95" customHeight="1" x14ac:dyDescent="0.2">
      <c r="A95" s="2"/>
      <c r="B95" s="2"/>
      <c r="C95" s="2"/>
      <c r="D95" s="2"/>
      <c r="E95" s="2"/>
      <c r="F95" s="2"/>
      <c r="G95" s="2"/>
      <c r="H95" s="2"/>
      <c r="I95" s="2"/>
      <c r="J95" s="2"/>
      <c r="K95" s="2"/>
      <c r="L95" s="2"/>
      <c r="M95" s="2"/>
      <c r="N95" s="2"/>
      <c r="O95" s="2"/>
      <c r="P95" s="2"/>
      <c r="Q95" s="2"/>
      <c r="R95" s="2"/>
      <c r="S95" s="2"/>
      <c r="T95" s="2"/>
      <c r="U95" s="2"/>
      <c r="V95" s="2"/>
      <c r="W95" s="2"/>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c r="CH95" s="9"/>
      <c r="CI95" s="9"/>
      <c r="CJ95" s="9"/>
      <c r="CK95" s="9"/>
      <c r="CL95" s="9"/>
      <c r="CM95" s="9"/>
      <c r="CN95" s="9"/>
      <c r="CO95" s="9"/>
      <c r="CP95" s="9"/>
      <c r="CQ95" s="9"/>
      <c r="CR95" s="9"/>
      <c r="CS95" s="9"/>
      <c r="CT95" s="9"/>
      <c r="CU95" s="9"/>
      <c r="CV95" s="9"/>
      <c r="CW95" s="9"/>
      <c r="CX95" s="9"/>
      <c r="CY95" s="9"/>
      <c r="CZ95" s="9"/>
      <c r="DA95" s="9"/>
      <c r="DB95" s="9"/>
      <c r="DC95" s="9"/>
      <c r="DD95" s="9"/>
      <c r="DE95" s="9"/>
      <c r="DF95" s="9"/>
      <c r="DG95" s="9"/>
      <c r="DH95" s="9"/>
      <c r="DI95" s="9"/>
      <c r="DJ95" s="9"/>
      <c r="DK95" s="9"/>
      <c r="DL95" s="9"/>
      <c r="DM95" s="9"/>
      <c r="DN95" s="9"/>
      <c r="DO95" s="9"/>
    </row>
    <row r="96" spans="1:119" s="192" customFormat="1" ht="12.95" customHeight="1" x14ac:dyDescent="0.2">
      <c r="A96" s="2"/>
      <c r="B96" s="2"/>
      <c r="C96" s="2"/>
      <c r="D96" s="2"/>
      <c r="E96" s="2"/>
      <c r="F96" s="2"/>
      <c r="G96" s="2"/>
      <c r="H96" s="2"/>
      <c r="I96" s="2"/>
      <c r="J96" s="2"/>
      <c r="K96" s="2"/>
      <c r="L96" s="2"/>
      <c r="M96" s="2"/>
      <c r="N96" s="2"/>
      <c r="O96" s="2"/>
      <c r="P96" s="2"/>
      <c r="Q96" s="2"/>
      <c r="R96" s="2"/>
      <c r="S96" s="2"/>
      <c r="T96" s="2"/>
      <c r="U96" s="2"/>
      <c r="V96" s="2"/>
      <c r="W96" s="2"/>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c r="BZ96" s="9"/>
      <c r="CA96" s="9"/>
      <c r="CB96" s="9"/>
      <c r="CC96" s="9"/>
      <c r="CD96" s="9"/>
      <c r="CE96" s="9"/>
      <c r="CF96" s="9"/>
      <c r="CG96" s="9"/>
      <c r="CH96" s="9"/>
      <c r="CI96" s="9"/>
      <c r="CJ96" s="9"/>
      <c r="CK96" s="9"/>
      <c r="CL96" s="9"/>
      <c r="CM96" s="9"/>
      <c r="CN96" s="9"/>
      <c r="CO96" s="9"/>
      <c r="CP96" s="9"/>
      <c r="CQ96" s="9"/>
      <c r="CR96" s="9"/>
      <c r="CS96" s="9"/>
      <c r="CT96" s="9"/>
      <c r="CU96" s="9"/>
      <c r="CV96" s="9"/>
      <c r="CW96" s="9"/>
      <c r="CX96" s="9"/>
      <c r="CY96" s="9"/>
      <c r="CZ96" s="9"/>
      <c r="DA96" s="9"/>
      <c r="DB96" s="9"/>
      <c r="DC96" s="9"/>
      <c r="DD96" s="9"/>
      <c r="DE96" s="9"/>
      <c r="DF96" s="9"/>
      <c r="DG96" s="9"/>
      <c r="DH96" s="9"/>
      <c r="DI96" s="9"/>
      <c r="DJ96" s="9"/>
      <c r="DK96" s="9"/>
      <c r="DL96" s="9"/>
      <c r="DM96" s="9"/>
      <c r="DN96" s="9"/>
      <c r="DO96" s="9"/>
    </row>
    <row r="97" spans="1:119" s="192" customFormat="1" ht="12.95" customHeight="1" x14ac:dyDescent="0.2">
      <c r="A97" s="2"/>
      <c r="B97" s="2"/>
      <c r="C97" s="2"/>
      <c r="D97" s="2"/>
      <c r="E97" s="2"/>
      <c r="F97" s="2"/>
      <c r="G97" s="2"/>
      <c r="H97" s="2"/>
      <c r="I97" s="2"/>
      <c r="J97" s="2"/>
      <c r="K97" s="2"/>
      <c r="L97" s="2"/>
      <c r="M97" s="2"/>
      <c r="N97" s="2"/>
      <c r="O97" s="2"/>
      <c r="P97" s="2"/>
      <c r="Q97" s="2"/>
      <c r="R97" s="2"/>
      <c r="S97" s="2"/>
      <c r="T97" s="2"/>
      <c r="U97" s="2"/>
      <c r="V97" s="2"/>
      <c r="W97" s="2"/>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9"/>
      <c r="BZ97" s="9"/>
      <c r="CA97" s="9"/>
      <c r="CB97" s="9"/>
      <c r="CC97" s="9"/>
      <c r="CD97" s="9"/>
      <c r="CE97" s="9"/>
      <c r="CF97" s="9"/>
      <c r="CG97" s="9"/>
      <c r="CH97" s="9"/>
      <c r="CI97" s="9"/>
      <c r="CJ97" s="9"/>
      <c r="CK97" s="9"/>
      <c r="CL97" s="9"/>
      <c r="CM97" s="9"/>
      <c r="CN97" s="9"/>
      <c r="CO97" s="9"/>
      <c r="CP97" s="9"/>
      <c r="CQ97" s="9"/>
      <c r="CR97" s="9"/>
      <c r="CS97" s="9"/>
      <c r="CT97" s="9"/>
      <c r="CU97" s="9"/>
      <c r="CV97" s="9"/>
      <c r="CW97" s="9"/>
      <c r="CX97" s="9"/>
      <c r="CY97" s="9"/>
      <c r="CZ97" s="9"/>
      <c r="DA97" s="9"/>
      <c r="DB97" s="9"/>
      <c r="DC97" s="9"/>
      <c r="DD97" s="9"/>
      <c r="DE97" s="9"/>
      <c r="DF97" s="9"/>
      <c r="DG97" s="9"/>
      <c r="DH97" s="9"/>
      <c r="DI97" s="9"/>
      <c r="DJ97" s="9"/>
      <c r="DK97" s="9"/>
      <c r="DL97" s="9"/>
      <c r="DM97" s="9"/>
      <c r="DN97" s="9"/>
      <c r="DO97" s="9"/>
    </row>
    <row r="98" spans="1:119" s="192" customFormat="1" ht="12.95" customHeight="1" x14ac:dyDescent="0.2">
      <c r="A98" s="2"/>
      <c r="B98" s="2"/>
      <c r="C98" s="2"/>
      <c r="D98" s="2"/>
      <c r="E98" s="2"/>
      <c r="F98" s="2"/>
      <c r="G98" s="2"/>
      <c r="H98" s="2"/>
      <c r="I98" s="2"/>
      <c r="J98" s="2"/>
      <c r="K98" s="2"/>
      <c r="L98" s="2"/>
      <c r="M98" s="2"/>
      <c r="N98" s="2"/>
      <c r="O98" s="2"/>
      <c r="P98" s="2"/>
      <c r="Q98" s="2"/>
      <c r="R98" s="2"/>
      <c r="S98" s="2"/>
      <c r="T98" s="2"/>
      <c r="U98" s="2"/>
      <c r="V98" s="2"/>
      <c r="W98" s="2"/>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9"/>
      <c r="BZ98" s="9"/>
      <c r="CA98" s="9"/>
      <c r="CB98" s="9"/>
      <c r="CC98" s="9"/>
      <c r="CD98" s="9"/>
      <c r="CE98" s="9"/>
      <c r="CF98" s="9"/>
      <c r="CG98" s="9"/>
      <c r="CH98" s="9"/>
      <c r="CI98" s="9"/>
      <c r="CJ98" s="9"/>
      <c r="CK98" s="9"/>
      <c r="CL98" s="9"/>
      <c r="CM98" s="9"/>
      <c r="CN98" s="9"/>
      <c r="CO98" s="9"/>
      <c r="CP98" s="9"/>
      <c r="CQ98" s="9"/>
      <c r="CR98" s="9"/>
      <c r="CS98" s="9"/>
      <c r="CT98" s="9"/>
      <c r="CU98" s="9"/>
      <c r="CV98" s="9"/>
      <c r="CW98" s="9"/>
      <c r="CX98" s="9"/>
      <c r="CY98" s="9"/>
      <c r="CZ98" s="9"/>
      <c r="DA98" s="9"/>
      <c r="DB98" s="9"/>
      <c r="DC98" s="9"/>
      <c r="DD98" s="9"/>
      <c r="DE98" s="9"/>
      <c r="DF98" s="9"/>
      <c r="DG98" s="9"/>
      <c r="DH98" s="9"/>
      <c r="DI98" s="9"/>
      <c r="DJ98" s="9"/>
      <c r="DK98" s="9"/>
      <c r="DL98" s="9"/>
      <c r="DM98" s="9"/>
      <c r="DN98" s="9"/>
      <c r="DO98" s="9"/>
    </row>
    <row r="99" spans="1:119" s="192" customFormat="1" ht="12.95" customHeight="1" x14ac:dyDescent="0.2">
      <c r="A99" s="2"/>
      <c r="B99" s="2"/>
      <c r="C99" s="2"/>
      <c r="D99" s="2"/>
      <c r="E99" s="2"/>
      <c r="F99" s="2"/>
      <c r="G99" s="2"/>
      <c r="H99" s="2"/>
      <c r="I99" s="2"/>
      <c r="J99" s="2"/>
      <c r="K99" s="2"/>
      <c r="L99" s="2"/>
      <c r="M99" s="2"/>
      <c r="N99" s="2"/>
      <c r="O99" s="2"/>
      <c r="P99" s="2"/>
      <c r="Q99" s="2"/>
      <c r="R99" s="2"/>
      <c r="S99" s="2"/>
      <c r="T99" s="2"/>
      <c r="U99" s="2"/>
      <c r="V99" s="2"/>
      <c r="W99" s="2"/>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9"/>
      <c r="BZ99" s="9"/>
      <c r="CA99" s="9"/>
      <c r="CB99" s="9"/>
      <c r="CC99" s="9"/>
      <c r="CD99" s="9"/>
      <c r="CE99" s="9"/>
      <c r="CF99" s="9"/>
      <c r="CG99" s="9"/>
      <c r="CH99" s="9"/>
      <c r="CI99" s="9"/>
      <c r="CJ99" s="9"/>
      <c r="CK99" s="9"/>
      <c r="CL99" s="9"/>
      <c r="CM99" s="9"/>
      <c r="CN99" s="9"/>
      <c r="CO99" s="9"/>
      <c r="CP99" s="9"/>
      <c r="CQ99" s="9"/>
      <c r="CR99" s="9"/>
      <c r="CS99" s="9"/>
      <c r="CT99" s="9"/>
      <c r="CU99" s="9"/>
      <c r="CV99" s="9"/>
      <c r="CW99" s="9"/>
      <c r="CX99" s="9"/>
      <c r="CY99" s="9"/>
      <c r="CZ99" s="9"/>
      <c r="DA99" s="9"/>
      <c r="DB99" s="9"/>
      <c r="DC99" s="9"/>
      <c r="DD99" s="9"/>
      <c r="DE99" s="9"/>
      <c r="DF99" s="9"/>
      <c r="DG99" s="9"/>
      <c r="DH99" s="9"/>
      <c r="DI99" s="9"/>
      <c r="DJ99" s="9"/>
      <c r="DK99" s="9"/>
      <c r="DL99" s="9"/>
      <c r="DM99" s="9"/>
      <c r="DN99" s="9"/>
      <c r="DO99" s="9"/>
    </row>
    <row r="100" spans="1:119" s="192" customFormat="1" ht="12.9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c r="BZ100" s="9"/>
      <c r="CA100" s="9"/>
      <c r="CB100" s="9"/>
      <c r="CC100" s="9"/>
      <c r="CD100" s="9"/>
      <c r="CE100" s="9"/>
      <c r="CF100" s="9"/>
      <c r="CG100" s="9"/>
      <c r="CH100" s="9"/>
      <c r="CI100" s="9"/>
      <c r="CJ100" s="9"/>
      <c r="CK100" s="9"/>
      <c r="CL100" s="9"/>
      <c r="CM100" s="9"/>
      <c r="CN100" s="9"/>
      <c r="CO100" s="9"/>
      <c r="CP100" s="9"/>
      <c r="CQ100" s="9"/>
      <c r="CR100" s="9"/>
      <c r="CS100" s="9"/>
      <c r="CT100" s="9"/>
      <c r="CU100" s="9"/>
      <c r="CV100" s="9"/>
      <c r="CW100" s="9"/>
      <c r="CX100" s="9"/>
      <c r="CY100" s="9"/>
      <c r="CZ100" s="9"/>
      <c r="DA100" s="9"/>
      <c r="DB100" s="9"/>
      <c r="DC100" s="9"/>
      <c r="DD100" s="9"/>
      <c r="DE100" s="9"/>
      <c r="DF100" s="9"/>
      <c r="DG100" s="9"/>
      <c r="DH100" s="9"/>
      <c r="DI100" s="9"/>
      <c r="DJ100" s="9"/>
      <c r="DK100" s="9"/>
      <c r="DL100" s="9"/>
      <c r="DM100" s="9"/>
      <c r="DN100" s="9"/>
      <c r="DO100" s="9"/>
    </row>
    <row r="101" spans="1:119" s="192" customFormat="1" ht="12.9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9"/>
      <c r="BO101" s="9"/>
      <c r="BP101" s="9"/>
      <c r="BQ101" s="9"/>
      <c r="BR101" s="9"/>
      <c r="BS101" s="9"/>
      <c r="BT101" s="9"/>
      <c r="BU101" s="9"/>
      <c r="BV101" s="9"/>
      <c r="BW101" s="9"/>
      <c r="BX101" s="9"/>
      <c r="BY101" s="9"/>
      <c r="BZ101" s="9"/>
      <c r="CA101" s="9"/>
      <c r="CB101" s="9"/>
      <c r="CC101" s="9"/>
      <c r="CD101" s="9"/>
      <c r="CE101" s="9"/>
      <c r="CF101" s="9"/>
      <c r="CG101" s="9"/>
      <c r="CH101" s="9"/>
      <c r="CI101" s="9"/>
      <c r="CJ101" s="9"/>
      <c r="CK101" s="9"/>
      <c r="CL101" s="9"/>
      <c r="CM101" s="9"/>
      <c r="CN101" s="9"/>
      <c r="CO101" s="9"/>
      <c r="CP101" s="9"/>
      <c r="CQ101" s="9"/>
      <c r="CR101" s="9"/>
      <c r="CS101" s="9"/>
      <c r="CT101" s="9"/>
      <c r="CU101" s="9"/>
      <c r="CV101" s="9"/>
      <c r="CW101" s="9"/>
      <c r="CX101" s="9"/>
      <c r="CY101" s="9"/>
      <c r="CZ101" s="9"/>
      <c r="DA101" s="9"/>
      <c r="DB101" s="9"/>
      <c r="DC101" s="9"/>
      <c r="DD101" s="9"/>
      <c r="DE101" s="9"/>
      <c r="DF101" s="9"/>
      <c r="DG101" s="9"/>
      <c r="DH101" s="9"/>
      <c r="DI101" s="9"/>
      <c r="DJ101" s="9"/>
      <c r="DK101" s="9"/>
      <c r="DL101" s="9"/>
      <c r="DM101" s="9"/>
      <c r="DN101" s="9"/>
      <c r="DO101" s="9"/>
    </row>
    <row r="102" spans="1:119" s="192" customFormat="1" ht="12.9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9"/>
      <c r="BX102" s="9"/>
      <c r="BY102" s="9"/>
      <c r="BZ102" s="9"/>
      <c r="CA102" s="9"/>
      <c r="CB102" s="9"/>
      <c r="CC102" s="9"/>
      <c r="CD102" s="9"/>
      <c r="CE102" s="9"/>
      <c r="CF102" s="9"/>
      <c r="CG102" s="9"/>
      <c r="CH102" s="9"/>
      <c r="CI102" s="9"/>
      <c r="CJ102" s="9"/>
      <c r="CK102" s="9"/>
      <c r="CL102" s="9"/>
      <c r="CM102" s="9"/>
      <c r="CN102" s="9"/>
      <c r="CO102" s="9"/>
      <c r="CP102" s="9"/>
      <c r="CQ102" s="9"/>
      <c r="CR102" s="9"/>
      <c r="CS102" s="9"/>
      <c r="CT102" s="9"/>
      <c r="CU102" s="9"/>
      <c r="CV102" s="9"/>
      <c r="CW102" s="9"/>
      <c r="CX102" s="9"/>
      <c r="CY102" s="9"/>
      <c r="CZ102" s="9"/>
      <c r="DA102" s="9"/>
      <c r="DB102" s="9"/>
      <c r="DC102" s="9"/>
      <c r="DD102" s="9"/>
      <c r="DE102" s="9"/>
      <c r="DF102" s="9"/>
      <c r="DG102" s="9"/>
      <c r="DH102" s="9"/>
      <c r="DI102" s="9"/>
      <c r="DJ102" s="9"/>
      <c r="DK102" s="9"/>
      <c r="DL102" s="9"/>
      <c r="DM102" s="9"/>
      <c r="DN102" s="9"/>
      <c r="DO102" s="9"/>
    </row>
    <row r="103" spans="1:119" s="192" customFormat="1" ht="12.9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9"/>
      <c r="BB103" s="9"/>
      <c r="BC103" s="9"/>
      <c r="BD103" s="9"/>
      <c r="BE103" s="9"/>
      <c r="BF103" s="9"/>
      <c r="BG103" s="9"/>
      <c r="BH103" s="9"/>
      <c r="BI103" s="9"/>
      <c r="BJ103" s="9"/>
      <c r="BK103" s="9"/>
      <c r="BL103" s="9"/>
      <c r="BM103" s="9"/>
      <c r="BN103" s="9"/>
      <c r="BO103" s="9"/>
      <c r="BP103" s="9"/>
      <c r="BQ103" s="9"/>
      <c r="BR103" s="9"/>
      <c r="BS103" s="9"/>
      <c r="BT103" s="9"/>
      <c r="BU103" s="9"/>
      <c r="BV103" s="9"/>
      <c r="BW103" s="9"/>
      <c r="BX103" s="9"/>
      <c r="BY103" s="9"/>
      <c r="BZ103" s="9"/>
      <c r="CA103" s="9"/>
      <c r="CB103" s="9"/>
      <c r="CC103" s="9"/>
      <c r="CD103" s="9"/>
      <c r="CE103" s="9"/>
      <c r="CF103" s="9"/>
      <c r="CG103" s="9"/>
      <c r="CH103" s="9"/>
      <c r="CI103" s="9"/>
      <c r="CJ103" s="9"/>
      <c r="CK103" s="9"/>
      <c r="CL103" s="9"/>
      <c r="CM103" s="9"/>
      <c r="CN103" s="9"/>
      <c r="CO103" s="9"/>
      <c r="CP103" s="9"/>
      <c r="CQ103" s="9"/>
      <c r="CR103" s="9"/>
      <c r="CS103" s="9"/>
      <c r="CT103" s="9"/>
      <c r="CU103" s="9"/>
      <c r="CV103" s="9"/>
      <c r="CW103" s="9"/>
      <c r="CX103" s="9"/>
      <c r="CY103" s="9"/>
      <c r="CZ103" s="9"/>
      <c r="DA103" s="9"/>
      <c r="DB103" s="9"/>
      <c r="DC103" s="9"/>
      <c r="DD103" s="9"/>
      <c r="DE103" s="9"/>
      <c r="DF103" s="9"/>
      <c r="DG103" s="9"/>
      <c r="DH103" s="9"/>
      <c r="DI103" s="9"/>
      <c r="DJ103" s="9"/>
      <c r="DK103" s="9"/>
      <c r="DL103" s="9"/>
      <c r="DM103" s="9"/>
      <c r="DN103" s="9"/>
      <c r="DO103" s="9"/>
    </row>
    <row r="104" spans="1:119" s="192" customFormat="1" ht="12.9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9"/>
      <c r="BO104" s="9"/>
      <c r="BP104" s="9"/>
      <c r="BQ104" s="9"/>
      <c r="BR104" s="9"/>
      <c r="BS104" s="9"/>
      <c r="BT104" s="9"/>
      <c r="BU104" s="9"/>
      <c r="BV104" s="9"/>
      <c r="BW104" s="9"/>
      <c r="BX104" s="9"/>
      <c r="BY104" s="9"/>
      <c r="BZ104" s="9"/>
      <c r="CA104" s="9"/>
      <c r="CB104" s="9"/>
      <c r="CC104" s="9"/>
      <c r="CD104" s="9"/>
      <c r="CE104" s="9"/>
      <c r="CF104" s="9"/>
      <c r="CG104" s="9"/>
      <c r="CH104" s="9"/>
      <c r="CI104" s="9"/>
      <c r="CJ104" s="9"/>
      <c r="CK104" s="9"/>
      <c r="CL104" s="9"/>
      <c r="CM104" s="9"/>
      <c r="CN104" s="9"/>
      <c r="CO104" s="9"/>
      <c r="CP104" s="9"/>
      <c r="CQ104" s="9"/>
      <c r="CR104" s="9"/>
      <c r="CS104" s="9"/>
      <c r="CT104" s="9"/>
      <c r="CU104" s="9"/>
      <c r="CV104" s="9"/>
      <c r="CW104" s="9"/>
      <c r="CX104" s="9"/>
      <c r="CY104" s="9"/>
      <c r="CZ104" s="9"/>
      <c r="DA104" s="9"/>
      <c r="DB104" s="9"/>
      <c r="DC104" s="9"/>
      <c r="DD104" s="9"/>
      <c r="DE104" s="9"/>
      <c r="DF104" s="9"/>
      <c r="DG104" s="9"/>
      <c r="DH104" s="9"/>
      <c r="DI104" s="9"/>
      <c r="DJ104" s="9"/>
      <c r="DK104" s="9"/>
      <c r="DL104" s="9"/>
      <c r="DM104" s="9"/>
      <c r="DN104" s="9"/>
      <c r="DO104" s="9"/>
    </row>
  </sheetData>
  <sheetProtection password="CB2D" sheet="1" objects="1" scenarios="1"/>
  <printOptions horizontalCentered="1"/>
  <pageMargins left="0.70866141732283472" right="0.70866141732283472" top="0.74803149606299213" bottom="0.74803149606299213" header="0.31496062992125984" footer="0.31496062992125984"/>
  <pageSetup paperSize="9" scale="58" fitToHeight="0" orientation="landscape" r:id="rId1"/>
  <headerFooter>
    <oddFooter>&amp;C&amp;8Page &amp;P of &amp;N&amp;R&amp;8&amp;A</oddFooter>
  </headerFooter>
  <rowBreaks count="1" manualBreakCount="1">
    <brk id="64" max="16383" man="1"/>
  </rowBreaks>
  <drawing r:id="rId2"/>
  <extLst>
    <ext xmlns:x14="http://schemas.microsoft.com/office/spreadsheetml/2009/9/main" uri="{CCE6A557-97BC-4b89-ADB6-D9C93CAAB3DF}">
      <x14:dataValidations xmlns:xm="http://schemas.microsoft.com/office/excel/2006/main" disablePrompts="1" count="2">
        <x14:dataValidation type="list" allowBlank="1" showErrorMessage="1">
          <x14:formula1>
            <xm:f>'Data validation'!$G$7:$G$11</xm:f>
          </x14:formula1>
          <xm:sqref>I26</xm:sqref>
        </x14:dataValidation>
        <x14:dataValidation type="list" allowBlank="1" showInputMessage="1" showErrorMessage="1">
          <x14:formula1>
            <xm:f>'Data validation'!$E$7:$E$8</xm:f>
          </x14:formula1>
          <xm:sqref>I24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119"/>
  <sheetViews>
    <sheetView zoomScaleNormal="100" workbookViewId="0"/>
  </sheetViews>
  <sheetFormatPr defaultRowHeight="12.75" x14ac:dyDescent="0.2"/>
  <cols>
    <col min="1" max="23" width="9.7109375" style="2" customWidth="1"/>
    <col min="24" max="103" width="9.7109375" style="9" customWidth="1"/>
    <col min="104" max="16384" width="9.140625" style="9"/>
  </cols>
  <sheetData>
    <row r="1" spans="1:25" s="187" customFormat="1" ht="23.25" x14ac:dyDescent="0.35">
      <c r="A1" s="59" t="s">
        <v>181</v>
      </c>
      <c r="B1" s="60"/>
      <c r="C1" s="60"/>
      <c r="D1" s="60"/>
      <c r="E1" s="60"/>
      <c r="F1" s="60"/>
      <c r="G1" s="60"/>
      <c r="H1" s="60"/>
      <c r="I1" s="60"/>
      <c r="J1" s="60"/>
      <c r="K1" s="61"/>
      <c r="L1" s="61"/>
      <c r="M1" s="61"/>
      <c r="N1" s="61"/>
      <c r="O1" s="61"/>
      <c r="P1" s="61"/>
      <c r="Q1" s="61"/>
      <c r="R1" s="61"/>
      <c r="S1" s="61"/>
      <c r="T1" s="61"/>
      <c r="U1" s="61"/>
      <c r="V1" s="61"/>
      <c r="W1" s="61"/>
    </row>
    <row r="2" spans="1:25" s="188" customFormat="1" ht="12.95" customHeight="1" x14ac:dyDescent="0.25">
      <c r="A2" s="1"/>
      <c r="B2" s="1"/>
      <c r="C2" s="1"/>
      <c r="D2" s="1"/>
      <c r="E2" s="1"/>
      <c r="F2" s="1"/>
      <c r="G2" s="1"/>
      <c r="H2" s="1"/>
      <c r="I2" s="1"/>
      <c r="J2" s="1"/>
      <c r="K2" s="1"/>
      <c r="L2" s="1"/>
      <c r="M2" s="1"/>
      <c r="N2" s="1"/>
      <c r="O2" s="1"/>
      <c r="P2" s="1"/>
      <c r="Q2" s="1"/>
      <c r="R2" s="1"/>
      <c r="S2" s="1"/>
      <c r="T2" s="1"/>
      <c r="U2" s="1"/>
      <c r="V2" s="1"/>
      <c r="W2" s="1"/>
    </row>
    <row r="3" spans="1:25" s="188" customFormat="1" ht="12.95" customHeight="1" x14ac:dyDescent="0.25">
      <c r="A3" s="49" t="s">
        <v>0</v>
      </c>
      <c r="B3" s="49"/>
      <c r="C3" s="49"/>
      <c r="D3" s="49"/>
      <c r="E3" s="49"/>
      <c r="F3" s="49"/>
      <c r="G3" s="49"/>
      <c r="H3" s="49"/>
      <c r="I3" s="49"/>
      <c r="J3" s="49"/>
      <c r="K3" s="50"/>
      <c r="L3" s="50"/>
      <c r="M3" s="50"/>
      <c r="N3" s="50"/>
      <c r="O3" s="50"/>
      <c r="P3" s="51"/>
      <c r="Q3" s="51"/>
      <c r="R3" s="51"/>
      <c r="S3" s="51"/>
      <c r="T3" s="51"/>
      <c r="U3" s="51"/>
      <c r="V3" s="51"/>
      <c r="W3" s="51"/>
    </row>
    <row r="4" spans="1:25" ht="12.95" customHeight="1" x14ac:dyDescent="0.2"/>
    <row r="5" spans="1:25" ht="12.95" customHeight="1" x14ac:dyDescent="0.2">
      <c r="Y5" s="189" t="s">
        <v>166</v>
      </c>
    </row>
    <row r="6" spans="1:25" ht="12.95" customHeight="1" x14ac:dyDescent="0.2">
      <c r="Y6" s="189" t="str">
        <f>"Figure "&amp;IF(I25&gt;0,18,19)&amp;": Customised price-quality paths
Retention factors for "&amp;IF(I25&gt;0,"savings","losses")&amp;" in operating expenditure"</f>
        <v>Figure 18: Customised price-quality paths
Retention factors for savings in operating expenditure</v>
      </c>
    </row>
    <row r="7" spans="1:25" ht="12.95" customHeight="1" x14ac:dyDescent="0.2">
      <c r="X7" s="189"/>
      <c r="Y7" s="189" t="str">
        <f>"2nd "&amp;IF(I24='Data validation'!$E$7,"and subsequent regulatory periods","regulatory period")</f>
        <v>2nd and subsequent regulatory periods</v>
      </c>
    </row>
    <row r="8" spans="1:25" ht="12.95" customHeight="1" x14ac:dyDescent="0.2">
      <c r="X8" s="189"/>
    </row>
    <row r="9" spans="1:25" ht="12.95" customHeight="1" x14ac:dyDescent="0.2"/>
    <row r="10" spans="1:25" ht="12.95" customHeight="1" x14ac:dyDescent="0.2"/>
    <row r="11" spans="1:25" ht="12.95" customHeight="1" x14ac:dyDescent="0.2">
      <c r="E11" s="5"/>
      <c r="F11" s="5"/>
      <c r="G11" s="5"/>
    </row>
    <row r="12" spans="1:25" ht="12.95" customHeight="1" x14ac:dyDescent="0.2"/>
    <row r="13" spans="1:25" ht="12.95" customHeight="1" x14ac:dyDescent="0.2"/>
    <row r="14" spans="1:25" ht="12.95" customHeight="1" x14ac:dyDescent="0.2"/>
    <row r="15" spans="1:25" ht="12.95" customHeight="1" x14ac:dyDescent="0.2"/>
    <row r="16" spans="1:25" ht="12.95" customHeight="1" x14ac:dyDescent="0.2"/>
    <row r="17" spans="1:23" ht="12.95" customHeight="1" x14ac:dyDescent="0.2"/>
    <row r="18" spans="1:23" ht="12.95" customHeight="1" x14ac:dyDescent="0.2"/>
    <row r="19" spans="1:23" ht="12.95" customHeight="1" x14ac:dyDescent="0.2">
      <c r="Q19" s="4"/>
      <c r="R19" s="4"/>
    </row>
    <row r="20" spans="1:23" ht="12.95" customHeight="1" x14ac:dyDescent="0.2">
      <c r="Q20" s="4"/>
      <c r="R20" s="4"/>
    </row>
    <row r="21" spans="1:23" ht="12.95" customHeight="1" x14ac:dyDescent="0.25">
      <c r="A21" s="49" t="s">
        <v>2</v>
      </c>
      <c r="B21" s="52"/>
      <c r="C21" s="52"/>
      <c r="D21" s="52"/>
      <c r="E21" s="52"/>
      <c r="F21" s="52"/>
      <c r="G21" s="52"/>
      <c r="H21" s="52"/>
      <c r="I21" s="52"/>
      <c r="J21" s="52"/>
      <c r="K21" s="53"/>
      <c r="L21" s="53"/>
      <c r="M21" s="53"/>
      <c r="N21" s="53"/>
      <c r="O21" s="53"/>
      <c r="P21" s="54"/>
      <c r="Q21" s="54"/>
      <c r="R21" s="54"/>
      <c r="S21" s="54"/>
      <c r="T21" s="54"/>
      <c r="U21" s="54"/>
      <c r="V21" s="54"/>
      <c r="W21" s="54"/>
    </row>
    <row r="22" spans="1:23" ht="12.95" customHeight="1" x14ac:dyDescent="0.25">
      <c r="A22" s="6"/>
      <c r="B22" s="7"/>
      <c r="C22" s="7"/>
      <c r="D22" s="7"/>
      <c r="E22" s="7"/>
      <c r="F22" s="7"/>
      <c r="G22" s="7"/>
      <c r="H22" s="7"/>
      <c r="I22" s="7"/>
      <c r="J22" s="7"/>
      <c r="K22" s="8"/>
      <c r="L22" s="8"/>
      <c r="M22" s="8"/>
      <c r="N22" s="8"/>
      <c r="O22" s="8"/>
    </row>
    <row r="23" spans="1:23" ht="12.95" customHeight="1" x14ac:dyDescent="0.2">
      <c r="A23" s="10" t="s">
        <v>5</v>
      </c>
      <c r="B23" s="10"/>
      <c r="C23" s="10"/>
      <c r="D23" s="10"/>
      <c r="E23" s="10"/>
      <c r="F23" s="10"/>
      <c r="I23" s="196">
        <v>100</v>
      </c>
      <c r="J23" s="12"/>
      <c r="K23" s="12"/>
      <c r="L23" s="12"/>
      <c r="M23" s="12"/>
      <c r="N23" s="8"/>
      <c r="O23" s="8"/>
    </row>
    <row r="24" spans="1:23" ht="12.95" customHeight="1" x14ac:dyDescent="0.2">
      <c r="A24" s="10" t="s">
        <v>6</v>
      </c>
      <c r="B24" s="10"/>
      <c r="C24" s="10"/>
      <c r="D24" s="10"/>
      <c r="E24" s="10"/>
      <c r="F24" s="10"/>
      <c r="I24" s="196" t="s">
        <v>7</v>
      </c>
      <c r="J24" s="10"/>
      <c r="K24" s="10"/>
      <c r="L24" s="10"/>
      <c r="M24" s="15"/>
      <c r="N24" s="14"/>
      <c r="O24" s="14"/>
    </row>
    <row r="25" spans="1:23" ht="12.95" customHeight="1" x14ac:dyDescent="0.2">
      <c r="A25" s="10" t="s">
        <v>21</v>
      </c>
      <c r="B25" s="10"/>
      <c r="C25" s="10"/>
      <c r="D25" s="10"/>
      <c r="E25" s="10"/>
      <c r="F25" s="10"/>
      <c r="I25" s="196">
        <v>10</v>
      </c>
      <c r="J25" s="10"/>
      <c r="K25" s="10"/>
      <c r="L25" s="10"/>
      <c r="M25" s="14"/>
      <c r="N25" s="15"/>
      <c r="O25" s="15"/>
    </row>
    <row r="26" spans="1:23" ht="12.95" customHeight="1" x14ac:dyDescent="0.2">
      <c r="A26" s="10" t="s">
        <v>9</v>
      </c>
      <c r="B26" s="10"/>
      <c r="C26" s="10"/>
      <c r="D26" s="10"/>
      <c r="E26" s="10"/>
      <c r="F26" s="10"/>
      <c r="I26" s="196">
        <v>5</v>
      </c>
      <c r="J26" s="10"/>
      <c r="K26" s="10"/>
      <c r="L26" s="10"/>
      <c r="M26" s="14"/>
      <c r="N26" s="14"/>
      <c r="O26" s="14"/>
    </row>
    <row r="27" spans="1:23" ht="12.95" customHeight="1" x14ac:dyDescent="0.2">
      <c r="A27" s="10" t="s">
        <v>29</v>
      </c>
      <c r="B27" s="10"/>
      <c r="C27" s="10"/>
      <c r="D27" s="10"/>
      <c r="E27" s="10"/>
      <c r="F27" s="10"/>
      <c r="I27" s="197">
        <v>8.77E-2</v>
      </c>
      <c r="J27" s="10"/>
      <c r="K27" s="10"/>
      <c r="L27" s="10"/>
      <c r="M27" s="14"/>
      <c r="N27" s="14"/>
      <c r="O27" s="14"/>
    </row>
    <row r="28" spans="1:23" ht="12.95" customHeight="1" x14ac:dyDescent="0.2">
      <c r="A28" s="10"/>
      <c r="B28" s="10"/>
      <c r="C28" s="10"/>
      <c r="D28" s="10"/>
      <c r="E28" s="10"/>
      <c r="F28" s="10"/>
      <c r="G28" s="10"/>
      <c r="H28" s="10"/>
      <c r="I28" s="10"/>
      <c r="J28" s="10"/>
      <c r="K28" s="12"/>
      <c r="L28" s="15"/>
      <c r="M28" s="14"/>
      <c r="N28" s="14"/>
      <c r="O28" s="14"/>
    </row>
    <row r="29" spans="1:23" s="188" customFormat="1" ht="12.95" customHeight="1" x14ac:dyDescent="0.25">
      <c r="A29" s="49" t="s">
        <v>105</v>
      </c>
      <c r="B29" s="49"/>
      <c r="C29" s="49"/>
      <c r="D29" s="49"/>
      <c r="E29" s="49"/>
      <c r="F29" s="49"/>
      <c r="G29" s="49"/>
      <c r="H29" s="49"/>
      <c r="I29" s="49"/>
      <c r="J29" s="49"/>
      <c r="K29" s="50"/>
      <c r="L29" s="50"/>
      <c r="M29" s="50"/>
      <c r="N29" s="50"/>
      <c r="O29" s="50"/>
      <c r="P29" s="51"/>
      <c r="Q29" s="51"/>
      <c r="R29" s="51"/>
      <c r="S29" s="51"/>
      <c r="T29" s="51"/>
      <c r="U29" s="51"/>
      <c r="V29" s="51"/>
      <c r="W29" s="51"/>
    </row>
    <row r="30" spans="1:23" ht="12.95" customHeight="1" x14ac:dyDescent="0.2">
      <c r="A30" s="2" t="s">
        <v>191</v>
      </c>
    </row>
    <row r="31" spans="1:23" ht="12.95" customHeight="1" x14ac:dyDescent="0.2"/>
    <row r="32" spans="1:23" ht="12.95" customHeight="1" x14ac:dyDescent="0.25">
      <c r="A32" s="55" t="s">
        <v>48</v>
      </c>
      <c r="B32" s="56"/>
      <c r="C32" s="56"/>
      <c r="D32" s="56"/>
      <c r="E32" s="56"/>
      <c r="F32" s="56"/>
      <c r="G32" s="56"/>
      <c r="H32" s="56"/>
      <c r="I32" s="56"/>
      <c r="J32" s="56"/>
      <c r="K32" s="57"/>
      <c r="L32" s="53"/>
      <c r="M32" s="53"/>
      <c r="N32" s="53"/>
      <c r="O32" s="53"/>
      <c r="P32" s="54"/>
      <c r="Q32" s="54"/>
      <c r="R32" s="54"/>
      <c r="S32" s="54"/>
      <c r="T32" s="54"/>
      <c r="U32" s="54"/>
      <c r="V32" s="54"/>
      <c r="W32" s="54"/>
    </row>
    <row r="33" spans="1:118" ht="12.95" customHeight="1" x14ac:dyDescent="0.2">
      <c r="A33" s="11"/>
      <c r="B33" s="11"/>
      <c r="C33" s="11"/>
      <c r="D33" s="11"/>
      <c r="E33" s="11"/>
      <c r="F33" s="11"/>
      <c r="G33" s="11"/>
      <c r="H33" s="11"/>
      <c r="I33" s="16"/>
      <c r="J33" s="15"/>
      <c r="K33" s="15"/>
      <c r="L33" s="15"/>
      <c r="M33" s="12"/>
      <c r="N33" s="12"/>
      <c r="O33" s="12"/>
    </row>
    <row r="34" spans="1:118" ht="12.95" customHeight="1" x14ac:dyDescent="0.2">
      <c r="A34" s="9"/>
      <c r="B34" s="9"/>
      <c r="C34" s="9"/>
      <c r="D34" s="9"/>
      <c r="E34" s="9"/>
      <c r="F34" s="9"/>
      <c r="G34" s="9"/>
      <c r="H34" s="9"/>
      <c r="I34" s="9"/>
      <c r="K34" s="3" t="str">
        <f>"Regulatory Period "&amp;M35/5</f>
        <v>Regulatory Period 1</v>
      </c>
      <c r="M34" s="9"/>
      <c r="P34" s="3" t="str">
        <f>"Regulatory Period "&amp;R35/5</f>
        <v>Regulatory Period 2</v>
      </c>
      <c r="R34" s="9"/>
      <c r="S34" s="9"/>
      <c r="U34" s="2" t="str">
        <f>"Regulatory Period "&amp;W35/5</f>
        <v>Regulatory Period 3</v>
      </c>
    </row>
    <row r="35" spans="1:118" ht="12.95" customHeight="1" x14ac:dyDescent="0.2">
      <c r="A35" s="9"/>
      <c r="B35" s="9"/>
      <c r="C35" s="9"/>
      <c r="D35" s="9"/>
      <c r="E35" s="9"/>
      <c r="F35" s="9"/>
      <c r="G35" s="9"/>
      <c r="H35" s="9"/>
      <c r="I35" s="64">
        <v>1</v>
      </c>
      <c r="J35" s="25">
        <v>2</v>
      </c>
      <c r="K35" s="25">
        <v>3</v>
      </c>
      <c r="L35" s="25">
        <v>4</v>
      </c>
      <c r="M35" s="65">
        <v>5</v>
      </c>
      <c r="N35" s="64">
        <f t="shared" ref="N35:W35" si="0">M35+1</f>
        <v>6</v>
      </c>
      <c r="O35" s="25">
        <f t="shared" si="0"/>
        <v>7</v>
      </c>
      <c r="P35" s="25">
        <f t="shared" si="0"/>
        <v>8</v>
      </c>
      <c r="Q35" s="25">
        <f t="shared" si="0"/>
        <v>9</v>
      </c>
      <c r="R35" s="65">
        <f t="shared" si="0"/>
        <v>10</v>
      </c>
      <c r="S35" s="64">
        <f t="shared" si="0"/>
        <v>11</v>
      </c>
      <c r="T35" s="25">
        <f t="shared" si="0"/>
        <v>12</v>
      </c>
      <c r="U35" s="25">
        <f t="shared" si="0"/>
        <v>13</v>
      </c>
      <c r="V35" s="25">
        <f t="shared" si="0"/>
        <v>14</v>
      </c>
      <c r="W35" s="25">
        <f t="shared" si="0"/>
        <v>15</v>
      </c>
    </row>
    <row r="36" spans="1:118" s="191" customFormat="1" ht="12.95" customHeight="1" x14ac:dyDescent="0.2">
      <c r="A36" s="40" t="s">
        <v>17</v>
      </c>
      <c r="B36" s="40"/>
      <c r="C36" s="40"/>
      <c r="D36" s="40"/>
      <c r="E36" s="40"/>
      <c r="F36" s="40"/>
      <c r="G36" s="40"/>
      <c r="H36" s="40"/>
      <c r="I36" s="123">
        <f>I35-$I$26</f>
        <v>-4</v>
      </c>
      <c r="J36" s="123">
        <f>J35-$I$26</f>
        <v>-3</v>
      </c>
      <c r="K36" s="123">
        <f>K35-$I$26</f>
        <v>-2</v>
      </c>
      <c r="L36" s="123">
        <f>L35-$I$26</f>
        <v>-1</v>
      </c>
      <c r="M36" s="123">
        <f>M35-$I$26</f>
        <v>0</v>
      </c>
      <c r="N36" s="132">
        <f t="shared" ref="N36:W36" si="1">N35-$I$26</f>
        <v>1</v>
      </c>
      <c r="O36" s="128">
        <f t="shared" si="1"/>
        <v>2</v>
      </c>
      <c r="P36" s="128">
        <f t="shared" si="1"/>
        <v>3</v>
      </c>
      <c r="Q36" s="128">
        <f t="shared" si="1"/>
        <v>4</v>
      </c>
      <c r="R36" s="129">
        <f t="shared" si="1"/>
        <v>5</v>
      </c>
      <c r="S36" s="127">
        <f t="shared" si="1"/>
        <v>6</v>
      </c>
      <c r="T36" s="128">
        <f t="shared" si="1"/>
        <v>7</v>
      </c>
      <c r="U36" s="128">
        <f t="shared" si="1"/>
        <v>8</v>
      </c>
      <c r="V36" s="128">
        <f t="shared" si="1"/>
        <v>9</v>
      </c>
      <c r="W36" s="128">
        <f t="shared" si="1"/>
        <v>10</v>
      </c>
      <c r="X36" s="190"/>
      <c r="Y36" s="190"/>
      <c r="Z36" s="190"/>
      <c r="AA36" s="190"/>
      <c r="AB36" s="190"/>
      <c r="AC36" s="190"/>
      <c r="AD36" s="190"/>
      <c r="AE36" s="190"/>
      <c r="AF36" s="190"/>
      <c r="AG36" s="190"/>
      <c r="AH36" s="190"/>
      <c r="AI36" s="190"/>
      <c r="AJ36" s="190"/>
      <c r="AK36" s="190"/>
      <c r="AL36" s="190"/>
      <c r="AM36" s="190"/>
      <c r="AN36" s="190"/>
      <c r="AO36" s="190"/>
      <c r="AP36" s="190"/>
      <c r="AQ36" s="190"/>
      <c r="AR36" s="190"/>
      <c r="AS36" s="190"/>
      <c r="AT36" s="190"/>
      <c r="AU36" s="190"/>
      <c r="AV36" s="190"/>
      <c r="AW36" s="190"/>
      <c r="AX36" s="190"/>
      <c r="AY36" s="190"/>
      <c r="AZ36" s="190"/>
      <c r="BA36" s="190"/>
      <c r="BB36" s="190"/>
      <c r="BC36" s="190"/>
      <c r="BD36" s="190"/>
      <c r="BE36" s="190"/>
      <c r="BF36" s="190"/>
      <c r="BG36" s="190"/>
      <c r="BH36" s="190"/>
      <c r="BI36" s="190"/>
      <c r="BJ36" s="190"/>
      <c r="BK36" s="190"/>
      <c r="BL36" s="190"/>
      <c r="BM36" s="190"/>
      <c r="BN36" s="190"/>
      <c r="BO36" s="190"/>
      <c r="BP36" s="190"/>
      <c r="BQ36" s="190"/>
      <c r="BR36" s="190"/>
      <c r="BS36" s="190"/>
      <c r="BT36" s="190"/>
      <c r="BU36" s="190"/>
      <c r="BV36" s="190"/>
      <c r="BW36" s="190"/>
      <c r="BX36" s="190"/>
      <c r="BY36" s="190"/>
      <c r="BZ36" s="190"/>
      <c r="CA36" s="190"/>
      <c r="CB36" s="190"/>
      <c r="CC36" s="190"/>
      <c r="CD36" s="190"/>
      <c r="CE36" s="190"/>
      <c r="CF36" s="190"/>
      <c r="CG36" s="190"/>
      <c r="CH36" s="190"/>
      <c r="CI36" s="190"/>
      <c r="CJ36" s="190"/>
      <c r="CK36" s="190"/>
      <c r="CL36" s="190"/>
      <c r="CM36" s="190"/>
      <c r="CN36" s="190"/>
      <c r="CO36" s="190"/>
      <c r="CP36" s="190"/>
      <c r="CQ36" s="190"/>
      <c r="CR36" s="190"/>
      <c r="CS36" s="190"/>
      <c r="CT36" s="190"/>
      <c r="CU36" s="190"/>
      <c r="CV36" s="190"/>
      <c r="CW36" s="190"/>
      <c r="CX36" s="190"/>
      <c r="CY36" s="190"/>
      <c r="CZ36" s="190"/>
      <c r="DA36" s="190"/>
      <c r="DB36" s="190"/>
      <c r="DC36" s="190"/>
      <c r="DD36" s="190"/>
      <c r="DE36" s="190"/>
      <c r="DF36" s="190"/>
      <c r="DG36" s="190"/>
      <c r="DH36" s="190"/>
      <c r="DI36" s="190"/>
      <c r="DJ36" s="190"/>
      <c r="DK36" s="190"/>
      <c r="DL36" s="190"/>
      <c r="DM36" s="190"/>
      <c r="DN36" s="190"/>
    </row>
    <row r="37" spans="1:118" s="191" customFormat="1" ht="12.95" customHeight="1" x14ac:dyDescent="0.2">
      <c r="A37" s="40" t="s">
        <v>18</v>
      </c>
      <c r="B37" s="40"/>
      <c r="C37" s="40"/>
      <c r="D37" s="40"/>
      <c r="E37" s="40"/>
      <c r="F37" s="40"/>
      <c r="G37" s="40"/>
      <c r="H37" s="40"/>
      <c r="I37" s="124">
        <f>1/(1+$I$27)^I36</f>
        <v>1.3997050004738634</v>
      </c>
      <c r="J37" s="125">
        <f>1/(1+$I$27)^J36</f>
        <v>1.2868483961329995</v>
      </c>
      <c r="K37" s="125">
        <f>1/(1+$I$27)^K36</f>
        <v>1.1830912899999997</v>
      </c>
      <c r="L37" s="125">
        <f>1/(1+$I$27)^L36</f>
        <v>1.0876999999999999</v>
      </c>
      <c r="M37" s="124">
        <f>1/(1+$I$27)^M36</f>
        <v>1</v>
      </c>
      <c r="N37" s="126">
        <f t="shared" ref="N37:W37" si="2">1/(1+$I$27)^N36</f>
        <v>0.91937115013330895</v>
      </c>
      <c r="O37" s="124">
        <f t="shared" si="2"/>
        <v>0.84524331169744327</v>
      </c>
      <c r="P37" s="124">
        <f t="shared" si="2"/>
        <v>0.77709231561776537</v>
      </c>
      <c r="Q37" s="124">
        <f t="shared" si="2"/>
        <v>0.7144362559692613</v>
      </c>
      <c r="R37" s="131">
        <f t="shared" si="2"/>
        <v>0.65683208234739476</v>
      </c>
      <c r="S37" s="130">
        <f t="shared" si="2"/>
        <v>0.60387246699218067</v>
      </c>
      <c r="T37" s="124">
        <f t="shared" si="2"/>
        <v>0.55518292451243978</v>
      </c>
      <c r="U37" s="124">
        <f t="shared" si="2"/>
        <v>0.51041916384337582</v>
      </c>
      <c r="V37" s="124">
        <f t="shared" si="2"/>
        <v>0.46926465371276627</v>
      </c>
      <c r="W37" s="124">
        <f t="shared" si="2"/>
        <v>0.43142838440081482</v>
      </c>
      <c r="X37" s="42"/>
      <c r="Y37" s="42"/>
      <c r="Z37" s="42"/>
      <c r="AA37" s="42"/>
      <c r="AB37" s="42"/>
      <c r="AC37" s="42"/>
      <c r="AD37" s="42"/>
      <c r="AE37" s="42"/>
      <c r="AF37" s="42"/>
      <c r="AG37" s="42"/>
      <c r="AH37" s="42"/>
      <c r="AI37" s="42"/>
      <c r="AJ37" s="42"/>
      <c r="AK37" s="42"/>
      <c r="AL37" s="42"/>
      <c r="AM37" s="42"/>
      <c r="AN37" s="42"/>
      <c r="AO37" s="42"/>
      <c r="AP37" s="42"/>
      <c r="AQ37" s="42"/>
      <c r="AR37" s="42"/>
      <c r="AS37" s="42"/>
      <c r="AT37" s="42"/>
      <c r="AU37" s="42"/>
      <c r="AV37" s="42"/>
      <c r="AW37" s="42"/>
      <c r="AX37" s="42"/>
      <c r="AY37" s="42"/>
      <c r="AZ37" s="42"/>
      <c r="BA37" s="42"/>
      <c r="BB37" s="42"/>
      <c r="BC37" s="42"/>
      <c r="BD37" s="42"/>
      <c r="BE37" s="42"/>
      <c r="BF37" s="42"/>
      <c r="BG37" s="42"/>
      <c r="BH37" s="42"/>
      <c r="BI37" s="42"/>
      <c r="BJ37" s="42"/>
      <c r="BK37" s="42"/>
      <c r="BL37" s="42"/>
      <c r="BM37" s="42"/>
      <c r="BN37" s="42"/>
      <c r="BO37" s="42"/>
      <c r="BP37" s="42"/>
      <c r="BQ37" s="42"/>
      <c r="BR37" s="42"/>
      <c r="BS37" s="42"/>
      <c r="BT37" s="42"/>
      <c r="BU37" s="42"/>
      <c r="BV37" s="42"/>
      <c r="BW37" s="42"/>
      <c r="BX37" s="42"/>
      <c r="BY37" s="42"/>
      <c r="BZ37" s="42"/>
      <c r="CA37" s="42"/>
      <c r="CB37" s="42"/>
      <c r="CC37" s="42"/>
      <c r="CD37" s="42"/>
      <c r="CE37" s="42"/>
      <c r="CF37" s="42"/>
      <c r="CG37" s="42"/>
      <c r="CH37" s="42"/>
      <c r="CI37" s="42"/>
      <c r="CJ37" s="42"/>
      <c r="CK37" s="42"/>
      <c r="CL37" s="42"/>
      <c r="CM37" s="42"/>
      <c r="CN37" s="42"/>
      <c r="CO37" s="42"/>
      <c r="CP37" s="42"/>
      <c r="CQ37" s="42"/>
      <c r="CR37" s="42"/>
      <c r="CS37" s="42"/>
      <c r="CT37" s="42"/>
      <c r="CU37" s="42"/>
      <c r="CV37" s="42"/>
      <c r="CW37" s="42"/>
      <c r="CX37" s="42"/>
      <c r="CY37" s="42"/>
      <c r="CZ37" s="42"/>
      <c r="DA37" s="42"/>
      <c r="DB37" s="42"/>
      <c r="DC37" s="42"/>
      <c r="DD37" s="42"/>
      <c r="DE37" s="42"/>
      <c r="DF37" s="42"/>
      <c r="DG37" s="42"/>
      <c r="DH37" s="42"/>
      <c r="DI37" s="42"/>
      <c r="DJ37" s="42"/>
      <c r="DK37" s="42"/>
      <c r="DL37" s="42"/>
      <c r="DM37" s="42"/>
      <c r="DN37" s="42"/>
    </row>
    <row r="38" spans="1:118" ht="12.95" customHeight="1" x14ac:dyDescent="0.2">
      <c r="A38" s="11"/>
      <c r="B38" s="11"/>
      <c r="C38" s="11"/>
      <c r="D38" s="11"/>
      <c r="E38" s="11"/>
      <c r="F38" s="11"/>
      <c r="G38" s="11"/>
      <c r="H38" s="11"/>
      <c r="I38" s="19"/>
      <c r="J38" s="19"/>
      <c r="K38" s="19"/>
      <c r="L38" s="19"/>
      <c r="M38" s="19"/>
      <c r="N38" s="30"/>
      <c r="O38" s="19"/>
      <c r="Q38" s="18"/>
      <c r="R38" s="20"/>
      <c r="S38" s="30"/>
      <c r="T38" s="19"/>
      <c r="V38" s="18"/>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c r="AY38" s="19"/>
      <c r="AZ38" s="19"/>
      <c r="BA38" s="19"/>
      <c r="BB38" s="19"/>
      <c r="BC38" s="19"/>
      <c r="BD38" s="19"/>
      <c r="BE38" s="19"/>
      <c r="BF38" s="19"/>
      <c r="BG38" s="19"/>
      <c r="BH38" s="19"/>
      <c r="BI38" s="19"/>
      <c r="BJ38" s="19"/>
      <c r="BK38" s="19"/>
      <c r="BL38" s="19"/>
      <c r="BM38" s="19"/>
      <c r="BN38" s="19"/>
      <c r="BO38" s="19"/>
      <c r="BP38" s="19"/>
      <c r="BQ38" s="19"/>
      <c r="BR38" s="19"/>
      <c r="BS38" s="19"/>
      <c r="BT38" s="19"/>
      <c r="BU38" s="19"/>
      <c r="BV38" s="19"/>
      <c r="BW38" s="19"/>
      <c r="BX38" s="19"/>
      <c r="BY38" s="19"/>
      <c r="BZ38" s="19"/>
      <c r="CA38" s="19"/>
      <c r="CB38" s="19"/>
      <c r="CC38" s="19"/>
      <c r="CD38" s="19"/>
      <c r="CE38" s="19"/>
      <c r="CF38" s="19"/>
      <c r="CG38" s="19"/>
      <c r="CH38" s="19"/>
      <c r="CI38" s="19"/>
      <c r="CJ38" s="19"/>
      <c r="CK38" s="19"/>
      <c r="CL38" s="19"/>
      <c r="CM38" s="19"/>
      <c r="CN38" s="19"/>
      <c r="CO38" s="19"/>
      <c r="CP38" s="19"/>
      <c r="CQ38" s="19"/>
      <c r="CR38" s="19"/>
      <c r="CS38" s="19"/>
      <c r="CT38" s="19"/>
      <c r="CU38" s="19"/>
      <c r="CV38" s="19"/>
      <c r="CW38" s="19"/>
      <c r="CX38" s="19"/>
      <c r="CY38" s="19"/>
      <c r="CZ38" s="19"/>
      <c r="DA38" s="19"/>
      <c r="DB38" s="19"/>
      <c r="DC38" s="19"/>
      <c r="DD38" s="19"/>
      <c r="DE38" s="19"/>
      <c r="DF38" s="19"/>
      <c r="DG38" s="19"/>
      <c r="DH38" s="19"/>
      <c r="DI38" s="19"/>
      <c r="DJ38" s="19"/>
      <c r="DK38" s="19"/>
      <c r="DL38" s="19"/>
      <c r="DM38" s="19"/>
      <c r="DN38" s="19"/>
    </row>
    <row r="39" spans="1:118" s="78" customFormat="1" ht="12.95" customHeight="1" x14ac:dyDescent="0.2">
      <c r="A39" s="86" t="s">
        <v>3</v>
      </c>
      <c r="B39" s="86" t="s">
        <v>65</v>
      </c>
      <c r="C39" s="33"/>
      <c r="D39" s="33"/>
      <c r="E39" s="33"/>
      <c r="F39" s="33"/>
      <c r="G39" s="33"/>
      <c r="H39" s="33"/>
      <c r="I39" s="34">
        <f>$I$23</f>
        <v>100</v>
      </c>
      <c r="J39" s="34">
        <f>I$39</f>
        <v>100</v>
      </c>
      <c r="K39" s="34">
        <f>J$39</f>
        <v>100</v>
      </c>
      <c r="L39" s="34">
        <f>K$39</f>
        <v>100</v>
      </c>
      <c r="M39" s="34">
        <f>L$39</f>
        <v>100</v>
      </c>
      <c r="N39" s="91"/>
      <c r="O39" s="92"/>
      <c r="P39" s="35"/>
      <c r="Q39" s="93"/>
      <c r="R39" s="94"/>
      <c r="S39" s="91"/>
      <c r="T39" s="92"/>
      <c r="U39" s="35"/>
      <c r="V39" s="93"/>
      <c r="W39" s="92"/>
      <c r="X39" s="92"/>
      <c r="Y39" s="92"/>
      <c r="Z39" s="92"/>
      <c r="AA39" s="92"/>
      <c r="AB39" s="92"/>
      <c r="AC39" s="92"/>
      <c r="AD39" s="92"/>
      <c r="AE39" s="92"/>
      <c r="AF39" s="92"/>
      <c r="AG39" s="92"/>
      <c r="AH39" s="92"/>
      <c r="AI39" s="92"/>
      <c r="AJ39" s="92"/>
      <c r="AK39" s="92"/>
      <c r="AL39" s="92"/>
      <c r="AM39" s="92"/>
      <c r="AN39" s="92"/>
      <c r="AO39" s="92"/>
      <c r="AP39" s="92"/>
      <c r="AQ39" s="92"/>
      <c r="AR39" s="92"/>
      <c r="AS39" s="92"/>
      <c r="AT39" s="92"/>
      <c r="AU39" s="92"/>
      <c r="AV39" s="92"/>
      <c r="AW39" s="92"/>
      <c r="AX39" s="92"/>
      <c r="AY39" s="92"/>
      <c r="AZ39" s="92"/>
      <c r="BA39" s="92"/>
      <c r="BB39" s="92"/>
      <c r="BC39" s="92"/>
      <c r="BD39" s="92"/>
      <c r="BE39" s="92"/>
      <c r="BF39" s="92"/>
      <c r="BG39" s="92"/>
      <c r="BH39" s="92"/>
      <c r="BI39" s="92"/>
      <c r="BJ39" s="92"/>
      <c r="BK39" s="92"/>
      <c r="BL39" s="92"/>
      <c r="BM39" s="92"/>
      <c r="BN39" s="92"/>
      <c r="BO39" s="92"/>
      <c r="BP39" s="92"/>
      <c r="BQ39" s="92"/>
      <c r="BR39" s="92"/>
      <c r="BS39" s="92"/>
      <c r="BT39" s="92"/>
      <c r="BU39" s="92"/>
      <c r="BV39" s="92"/>
      <c r="BW39" s="92"/>
      <c r="BX39" s="92"/>
      <c r="BY39" s="92"/>
      <c r="BZ39" s="92"/>
      <c r="CA39" s="92"/>
      <c r="CB39" s="92"/>
      <c r="CC39" s="92"/>
      <c r="CD39" s="92"/>
      <c r="CE39" s="92"/>
      <c r="CF39" s="92"/>
      <c r="CG39" s="92"/>
      <c r="CH39" s="92"/>
      <c r="CI39" s="92"/>
      <c r="CJ39" s="92"/>
      <c r="CK39" s="92"/>
      <c r="CL39" s="92"/>
      <c r="CM39" s="92"/>
      <c r="CN39" s="92"/>
      <c r="CO39" s="92"/>
      <c r="CP39" s="92"/>
      <c r="CQ39" s="92"/>
      <c r="CR39" s="92"/>
      <c r="CS39" s="92"/>
      <c r="CT39" s="92"/>
      <c r="CU39" s="92"/>
      <c r="CV39" s="92"/>
      <c r="CW39" s="92"/>
      <c r="CX39" s="92"/>
      <c r="CY39" s="92"/>
      <c r="CZ39" s="92"/>
      <c r="DA39" s="92"/>
      <c r="DB39" s="92"/>
      <c r="DC39" s="92"/>
      <c r="DD39" s="92"/>
      <c r="DE39" s="92"/>
      <c r="DF39" s="92"/>
      <c r="DG39" s="92"/>
      <c r="DH39" s="92"/>
      <c r="DI39" s="92"/>
      <c r="DJ39" s="92"/>
      <c r="DK39" s="92"/>
      <c r="DL39" s="92"/>
      <c r="DM39" s="92"/>
      <c r="DN39" s="92"/>
    </row>
    <row r="40" spans="1:118" s="78" customFormat="1" ht="12.95" customHeight="1" x14ac:dyDescent="0.2">
      <c r="A40" s="86" t="s">
        <v>62</v>
      </c>
      <c r="B40" s="102" t="s">
        <v>66</v>
      </c>
      <c r="C40" s="103"/>
      <c r="D40" s="103"/>
      <c r="E40" s="103"/>
      <c r="F40" s="103"/>
      <c r="G40" s="103"/>
      <c r="H40" s="103"/>
      <c r="I40" s="109">
        <f>I39</f>
        <v>100</v>
      </c>
      <c r="J40" s="109">
        <f>J39</f>
        <v>100</v>
      </c>
      <c r="K40" s="109">
        <f>K39</f>
        <v>100</v>
      </c>
      <c r="L40" s="109">
        <f>L39</f>
        <v>100</v>
      </c>
      <c r="M40" s="119">
        <f>M39</f>
        <v>100</v>
      </c>
      <c r="N40" s="133"/>
      <c r="O40" s="111"/>
      <c r="P40" s="106"/>
      <c r="Q40" s="134"/>
      <c r="R40" s="111"/>
      <c r="S40" s="133"/>
      <c r="T40" s="111"/>
      <c r="U40" s="106"/>
      <c r="V40" s="134"/>
      <c r="W40" s="111"/>
      <c r="X40" s="92"/>
      <c r="Y40" s="92"/>
      <c r="Z40" s="92"/>
      <c r="AA40" s="92"/>
      <c r="AB40" s="92"/>
      <c r="AC40" s="92"/>
      <c r="AD40" s="92"/>
      <c r="AE40" s="92"/>
      <c r="AF40" s="92"/>
      <c r="AG40" s="92"/>
      <c r="AH40" s="92"/>
      <c r="AI40" s="92"/>
      <c r="AJ40" s="92"/>
      <c r="AK40" s="92"/>
      <c r="AL40" s="92"/>
      <c r="AM40" s="92"/>
      <c r="AN40" s="92"/>
      <c r="AO40" s="92"/>
      <c r="AP40" s="92"/>
      <c r="AQ40" s="92"/>
      <c r="AR40" s="92"/>
      <c r="AS40" s="92"/>
      <c r="AT40" s="92"/>
      <c r="AU40" s="92"/>
      <c r="AV40" s="92"/>
      <c r="AW40" s="92"/>
      <c r="AX40" s="92"/>
      <c r="AY40" s="92"/>
      <c r="AZ40" s="92"/>
      <c r="BA40" s="92"/>
      <c r="BB40" s="92"/>
      <c r="BC40" s="92"/>
      <c r="BD40" s="92"/>
      <c r="BE40" s="92"/>
      <c r="BF40" s="92"/>
      <c r="BG40" s="92"/>
      <c r="BH40" s="92"/>
      <c r="BI40" s="92"/>
      <c r="BJ40" s="92"/>
      <c r="BK40" s="92"/>
      <c r="BL40" s="92"/>
      <c r="BM40" s="92"/>
      <c r="BN40" s="92"/>
      <c r="BO40" s="92"/>
      <c r="BP40" s="92"/>
      <c r="BQ40" s="92"/>
      <c r="BR40" s="92"/>
      <c r="BS40" s="92"/>
      <c r="BT40" s="92"/>
      <c r="BU40" s="92"/>
      <c r="BV40" s="92"/>
      <c r="BW40" s="92"/>
      <c r="BX40" s="92"/>
      <c r="BY40" s="92"/>
      <c r="BZ40" s="92"/>
      <c r="CA40" s="92"/>
      <c r="CB40" s="92"/>
      <c r="CC40" s="92"/>
      <c r="CD40" s="92"/>
      <c r="CE40" s="92"/>
      <c r="CF40" s="92"/>
      <c r="CG40" s="92"/>
      <c r="CH40" s="92"/>
      <c r="CI40" s="92"/>
      <c r="CJ40" s="92"/>
      <c r="CK40" s="92"/>
      <c r="CL40" s="92"/>
      <c r="CM40" s="92"/>
      <c r="CN40" s="92"/>
      <c r="CO40" s="92"/>
      <c r="CP40" s="92"/>
      <c r="CQ40" s="92"/>
      <c r="CR40" s="92"/>
      <c r="CS40" s="92"/>
      <c r="CT40" s="92"/>
      <c r="CU40" s="92"/>
      <c r="CV40" s="92"/>
      <c r="CW40" s="92"/>
      <c r="CX40" s="92"/>
      <c r="CY40" s="92"/>
      <c r="CZ40" s="92"/>
      <c r="DA40" s="92"/>
      <c r="DB40" s="92"/>
      <c r="DC40" s="92"/>
      <c r="DD40" s="92"/>
      <c r="DE40" s="92"/>
      <c r="DF40" s="92"/>
      <c r="DG40" s="92"/>
      <c r="DH40" s="92"/>
      <c r="DI40" s="92"/>
      <c r="DJ40" s="92"/>
      <c r="DK40" s="92"/>
      <c r="DL40" s="92"/>
      <c r="DM40" s="92"/>
      <c r="DN40" s="92"/>
    </row>
    <row r="41" spans="1:118" ht="12.95" customHeight="1" x14ac:dyDescent="0.2">
      <c r="A41" s="85"/>
      <c r="B41" s="85"/>
      <c r="C41" s="11"/>
      <c r="D41" s="11"/>
      <c r="E41" s="11"/>
      <c r="F41" s="11"/>
      <c r="G41" s="11"/>
      <c r="H41" s="11"/>
      <c r="I41" s="12"/>
      <c r="J41" s="12"/>
      <c r="K41" s="12"/>
      <c r="L41" s="12"/>
      <c r="M41" s="12"/>
      <c r="N41" s="29"/>
      <c r="O41" s="12"/>
      <c r="P41" s="12"/>
      <c r="Q41" s="12"/>
      <c r="R41" s="12"/>
      <c r="S41" s="29"/>
      <c r="T41" s="12"/>
      <c r="U41" s="12"/>
      <c r="V41" s="12"/>
      <c r="W41" s="12"/>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c r="BH41" s="19"/>
      <c r="BI41" s="19"/>
      <c r="BJ41" s="19"/>
      <c r="BK41" s="19"/>
      <c r="BL41" s="19"/>
      <c r="BM41" s="19"/>
      <c r="BN41" s="19"/>
      <c r="BO41" s="19"/>
      <c r="BP41" s="19"/>
      <c r="BQ41" s="19"/>
      <c r="BR41" s="19"/>
      <c r="BS41" s="19"/>
      <c r="BT41" s="19"/>
      <c r="BU41" s="19"/>
      <c r="BV41" s="19"/>
      <c r="BW41" s="19"/>
      <c r="BX41" s="19"/>
      <c r="BY41" s="19"/>
      <c r="BZ41" s="19"/>
      <c r="CA41" s="19"/>
      <c r="CB41" s="19"/>
      <c r="CC41" s="19"/>
      <c r="CD41" s="19"/>
      <c r="CE41" s="19"/>
      <c r="CF41" s="19"/>
      <c r="CG41" s="19"/>
      <c r="CH41" s="19"/>
      <c r="CI41" s="19"/>
      <c r="CJ41" s="19"/>
      <c r="CK41" s="19"/>
      <c r="CL41" s="19"/>
      <c r="CM41" s="19"/>
      <c r="CN41" s="19"/>
      <c r="CO41" s="19"/>
      <c r="CP41" s="19"/>
      <c r="CQ41" s="19"/>
      <c r="CR41" s="19"/>
      <c r="CS41" s="19"/>
      <c r="CT41" s="19"/>
      <c r="CU41" s="19"/>
      <c r="CV41" s="19"/>
      <c r="CW41" s="19"/>
      <c r="CX41" s="19"/>
      <c r="CY41" s="19"/>
      <c r="CZ41" s="19"/>
      <c r="DA41" s="19"/>
      <c r="DB41" s="19"/>
      <c r="DC41" s="19"/>
      <c r="DD41" s="19"/>
      <c r="DE41" s="19"/>
      <c r="DF41" s="19"/>
      <c r="DG41" s="19"/>
      <c r="DH41" s="19"/>
      <c r="DI41" s="19"/>
      <c r="DJ41" s="19"/>
      <c r="DK41" s="19"/>
      <c r="DL41" s="19"/>
      <c r="DM41" s="19"/>
      <c r="DN41" s="19"/>
    </row>
    <row r="42" spans="1:118" ht="12.95" customHeight="1" x14ac:dyDescent="0.2">
      <c r="A42" s="22" t="s">
        <v>30</v>
      </c>
      <c r="B42" s="85" t="s">
        <v>86</v>
      </c>
      <c r="C42" s="11"/>
      <c r="D42" s="11"/>
      <c r="E42" s="11"/>
      <c r="F42" s="11"/>
      <c r="G42" s="11"/>
      <c r="H42" s="33"/>
      <c r="I42" s="12">
        <f>I$39</f>
        <v>100</v>
      </c>
      <c r="J42" s="12">
        <f>J$39</f>
        <v>100</v>
      </c>
      <c r="K42" s="12">
        <f>K$39</f>
        <v>100</v>
      </c>
      <c r="L42" s="12">
        <f>L$39</f>
        <v>100</v>
      </c>
      <c r="M42" s="12">
        <f>M$39</f>
        <v>100</v>
      </c>
      <c r="N42" s="29"/>
      <c r="O42" s="12"/>
      <c r="P42" s="12"/>
      <c r="Q42" s="12"/>
      <c r="R42" s="12"/>
      <c r="S42" s="29"/>
      <c r="T42" s="12"/>
      <c r="U42" s="12"/>
      <c r="V42" s="12"/>
      <c r="W42" s="12"/>
    </row>
    <row r="43" spans="1:118" ht="12.95" customHeight="1" x14ac:dyDescent="0.2">
      <c r="A43" s="22"/>
      <c r="B43" s="85" t="s">
        <v>85</v>
      </c>
      <c r="C43" s="11"/>
      <c r="D43" s="11"/>
      <c r="E43" s="11"/>
      <c r="F43" s="11"/>
      <c r="G43" s="11"/>
      <c r="H43" s="33"/>
      <c r="I43" s="12"/>
      <c r="J43" s="12"/>
      <c r="K43" s="12"/>
      <c r="L43" s="12"/>
      <c r="M43" s="12"/>
      <c r="N43" s="29">
        <f>$I$23</f>
        <v>100</v>
      </c>
      <c r="O43" s="12">
        <f>$I$23</f>
        <v>100</v>
      </c>
      <c r="P43" s="12">
        <f>$I$23</f>
        <v>100</v>
      </c>
      <c r="Q43" s="12">
        <f>$I$23</f>
        <v>100</v>
      </c>
      <c r="R43" s="12">
        <f>$I$23</f>
        <v>100</v>
      </c>
      <c r="S43" s="29"/>
      <c r="T43" s="12"/>
      <c r="U43" s="12"/>
      <c r="V43" s="12"/>
      <c r="W43" s="12"/>
    </row>
    <row r="44" spans="1:118" ht="12.95" customHeight="1" x14ac:dyDescent="0.2">
      <c r="A44" s="22"/>
      <c r="B44" s="85" t="s">
        <v>50</v>
      </c>
      <c r="C44" s="11"/>
      <c r="D44" s="11"/>
      <c r="E44" s="11"/>
      <c r="F44" s="11"/>
      <c r="G44" s="11"/>
      <c r="H44" s="11"/>
      <c r="I44" s="12"/>
      <c r="J44" s="12"/>
      <c r="K44" s="12"/>
      <c r="L44" s="12"/>
      <c r="M44" s="12"/>
      <c r="N44" s="29"/>
      <c r="O44" s="12"/>
      <c r="P44" s="12"/>
      <c r="Q44" s="12"/>
      <c r="R44" s="12"/>
      <c r="S44" s="29">
        <f>$I$23</f>
        <v>100</v>
      </c>
      <c r="T44" s="12">
        <f>$S$44</f>
        <v>100</v>
      </c>
      <c r="U44" s="12">
        <f>$S$44</f>
        <v>100</v>
      </c>
      <c r="V44" s="12">
        <f>$S$44</f>
        <v>100</v>
      </c>
      <c r="W44" s="12">
        <f>$S$44</f>
        <v>100</v>
      </c>
    </row>
    <row r="45" spans="1:118" ht="12.95" customHeight="1" x14ac:dyDescent="0.2">
      <c r="A45" s="22"/>
      <c r="B45" s="85" t="s">
        <v>12</v>
      </c>
      <c r="C45" s="11"/>
      <c r="D45" s="11"/>
      <c r="E45" s="11"/>
      <c r="F45" s="11"/>
      <c r="G45" s="11"/>
      <c r="H45" s="11"/>
      <c r="I45" s="12">
        <f t="shared" ref="I45:W45" si="3">SUM(I42:I44)</f>
        <v>100</v>
      </c>
      <c r="J45" s="12">
        <f t="shared" si="3"/>
        <v>100</v>
      </c>
      <c r="K45" s="12">
        <f t="shared" si="3"/>
        <v>100</v>
      </c>
      <c r="L45" s="12">
        <f t="shared" si="3"/>
        <v>100</v>
      </c>
      <c r="M45" s="12">
        <f t="shared" si="3"/>
        <v>100</v>
      </c>
      <c r="N45" s="29">
        <f t="shared" si="3"/>
        <v>100</v>
      </c>
      <c r="O45" s="12">
        <f t="shared" si="3"/>
        <v>100</v>
      </c>
      <c r="P45" s="12">
        <f t="shared" si="3"/>
        <v>100</v>
      </c>
      <c r="Q45" s="12">
        <f t="shared" si="3"/>
        <v>100</v>
      </c>
      <c r="R45" s="12">
        <f t="shared" si="3"/>
        <v>100</v>
      </c>
      <c r="S45" s="29">
        <f t="shared" si="3"/>
        <v>100</v>
      </c>
      <c r="T45" s="12">
        <f t="shared" si="3"/>
        <v>100</v>
      </c>
      <c r="U45" s="12">
        <f t="shared" si="3"/>
        <v>100</v>
      </c>
      <c r="V45" s="12">
        <f t="shared" si="3"/>
        <v>100</v>
      </c>
      <c r="W45" s="12">
        <f t="shared" si="3"/>
        <v>100</v>
      </c>
    </row>
    <row r="46" spans="1:118" ht="12.95" customHeight="1" x14ac:dyDescent="0.2">
      <c r="A46" s="85"/>
      <c r="B46" s="98" t="s">
        <v>78</v>
      </c>
      <c r="C46" s="99"/>
      <c r="D46" s="99"/>
      <c r="E46" s="99"/>
      <c r="F46" s="99"/>
      <c r="G46" s="99"/>
      <c r="H46" s="99"/>
      <c r="I46" s="107">
        <f>I$40</f>
        <v>100</v>
      </c>
      <c r="J46" s="107">
        <f>J$40</f>
        <v>100</v>
      </c>
      <c r="K46" s="107">
        <f>K$40</f>
        <v>100</v>
      </c>
      <c r="L46" s="107">
        <f>L$40</f>
        <v>100</v>
      </c>
      <c r="M46" s="107">
        <f>M$40</f>
        <v>100</v>
      </c>
      <c r="N46" s="108"/>
      <c r="O46" s="107"/>
      <c r="P46" s="107"/>
      <c r="Q46" s="107"/>
      <c r="R46" s="107"/>
      <c r="S46" s="108"/>
      <c r="T46" s="107"/>
      <c r="U46" s="107"/>
      <c r="V46" s="107"/>
      <c r="W46" s="107"/>
    </row>
    <row r="47" spans="1:118" ht="12.95" customHeight="1" x14ac:dyDescent="0.2">
      <c r="A47" s="85"/>
      <c r="B47" s="98" t="s">
        <v>68</v>
      </c>
      <c r="C47" s="99"/>
      <c r="D47" s="99"/>
      <c r="E47" s="99"/>
      <c r="F47" s="99"/>
      <c r="G47" s="99"/>
      <c r="H47" s="99"/>
      <c r="I47" s="107"/>
      <c r="J47" s="107"/>
      <c r="K47" s="107"/>
      <c r="L47" s="107"/>
      <c r="M47" s="107"/>
      <c r="N47" s="108">
        <f>N43</f>
        <v>100</v>
      </c>
      <c r="O47" s="107">
        <f>O43</f>
        <v>100</v>
      </c>
      <c r="P47" s="107">
        <f>P43</f>
        <v>100</v>
      </c>
      <c r="Q47" s="107">
        <f>Q43</f>
        <v>100</v>
      </c>
      <c r="R47" s="107">
        <f>R43</f>
        <v>100</v>
      </c>
      <c r="S47" s="108"/>
      <c r="T47" s="107"/>
      <c r="U47" s="107"/>
      <c r="V47" s="107"/>
      <c r="W47" s="107"/>
    </row>
    <row r="48" spans="1:118" ht="12.95" customHeight="1" x14ac:dyDescent="0.2">
      <c r="A48" s="85"/>
      <c r="B48" s="98" t="s">
        <v>58</v>
      </c>
      <c r="C48" s="99"/>
      <c r="D48" s="99"/>
      <c r="E48" s="99"/>
      <c r="F48" s="99"/>
      <c r="G48" s="99"/>
      <c r="H48" s="99"/>
      <c r="I48" s="107"/>
      <c r="J48" s="107"/>
      <c r="K48" s="107"/>
      <c r="L48" s="107"/>
      <c r="M48" s="107"/>
      <c r="N48" s="108"/>
      <c r="O48" s="107"/>
      <c r="P48" s="107"/>
      <c r="Q48" s="107"/>
      <c r="R48" s="107"/>
      <c r="S48" s="108">
        <f>S$44</f>
        <v>100</v>
      </c>
      <c r="T48" s="107">
        <f>T$44</f>
        <v>100</v>
      </c>
      <c r="U48" s="107">
        <f>U$44</f>
        <v>100</v>
      </c>
      <c r="V48" s="107">
        <f>V$44</f>
        <v>100</v>
      </c>
      <c r="W48" s="107">
        <f>W$44</f>
        <v>100</v>
      </c>
    </row>
    <row r="49" spans="1:23" ht="12.75" customHeight="1" x14ac:dyDescent="0.2">
      <c r="A49" s="85"/>
      <c r="B49" s="98" t="s">
        <v>11</v>
      </c>
      <c r="C49" s="99"/>
      <c r="D49" s="99"/>
      <c r="E49" s="99"/>
      <c r="F49" s="99"/>
      <c r="G49" s="99"/>
      <c r="H49" s="99"/>
      <c r="I49" s="107">
        <f>SUM(I46:I48)</f>
        <v>100</v>
      </c>
      <c r="J49" s="107">
        <f t="shared" ref="J49:W49" si="4">SUM(J46:J48)</f>
        <v>100</v>
      </c>
      <c r="K49" s="107">
        <f t="shared" si="4"/>
        <v>100</v>
      </c>
      <c r="L49" s="107">
        <f t="shared" si="4"/>
        <v>100</v>
      </c>
      <c r="M49" s="107">
        <f t="shared" si="4"/>
        <v>100</v>
      </c>
      <c r="N49" s="108">
        <f t="shared" si="4"/>
        <v>100</v>
      </c>
      <c r="O49" s="107">
        <f t="shared" si="4"/>
        <v>100</v>
      </c>
      <c r="P49" s="107">
        <f t="shared" si="4"/>
        <v>100</v>
      </c>
      <c r="Q49" s="107">
        <f t="shared" si="4"/>
        <v>100</v>
      </c>
      <c r="R49" s="107">
        <f t="shared" si="4"/>
        <v>100</v>
      </c>
      <c r="S49" s="108">
        <f t="shared" si="4"/>
        <v>100</v>
      </c>
      <c r="T49" s="107">
        <f t="shared" si="4"/>
        <v>100</v>
      </c>
      <c r="U49" s="107">
        <f t="shared" si="4"/>
        <v>100</v>
      </c>
      <c r="V49" s="107">
        <f t="shared" si="4"/>
        <v>100</v>
      </c>
      <c r="W49" s="107">
        <f t="shared" si="4"/>
        <v>100</v>
      </c>
    </row>
    <row r="50" spans="1:23" ht="12.95" customHeight="1" x14ac:dyDescent="0.2">
      <c r="A50" s="22"/>
      <c r="B50" s="85"/>
      <c r="C50" s="11"/>
      <c r="D50" s="11"/>
      <c r="E50" s="11"/>
      <c r="F50" s="11"/>
      <c r="G50" s="11"/>
      <c r="H50" s="11"/>
      <c r="I50" s="12"/>
      <c r="J50" s="12"/>
      <c r="K50" s="12"/>
      <c r="L50" s="12"/>
      <c r="M50" s="12"/>
      <c r="N50" s="29"/>
      <c r="O50" s="12"/>
      <c r="P50" s="12"/>
      <c r="Q50" s="12"/>
      <c r="R50" s="12"/>
      <c r="S50" s="29"/>
      <c r="T50" s="12"/>
      <c r="U50" s="12"/>
      <c r="V50" s="12"/>
      <c r="W50" s="12"/>
    </row>
    <row r="51" spans="1:23" s="78" customFormat="1" ht="12.95" customHeight="1" x14ac:dyDescent="0.2">
      <c r="A51" s="96" t="s">
        <v>31</v>
      </c>
      <c r="B51" s="86" t="s">
        <v>84</v>
      </c>
      <c r="C51" s="33"/>
      <c r="D51" s="33"/>
      <c r="E51" s="33"/>
      <c r="F51" s="33"/>
      <c r="G51" s="33"/>
      <c r="H51" s="33"/>
      <c r="I51" s="34">
        <f>I$39</f>
        <v>100</v>
      </c>
      <c r="J51" s="34">
        <f>J$39</f>
        <v>100</v>
      </c>
      <c r="K51" s="34">
        <f>K$39</f>
        <v>100</v>
      </c>
      <c r="L51" s="34">
        <f>L$39</f>
        <v>100</v>
      </c>
      <c r="M51" s="34">
        <f>M$39</f>
        <v>100</v>
      </c>
      <c r="N51" s="37"/>
      <c r="O51" s="38"/>
      <c r="P51" s="38"/>
      <c r="Q51" s="38"/>
      <c r="R51" s="38"/>
      <c r="S51" s="37"/>
      <c r="T51" s="38"/>
      <c r="U51" s="38"/>
      <c r="V51" s="38"/>
      <c r="W51" s="38"/>
    </row>
    <row r="52" spans="1:23" s="78" customFormat="1" ht="12.95" customHeight="1" x14ac:dyDescent="0.2">
      <c r="A52" s="96"/>
      <c r="B52" s="86" t="s">
        <v>87</v>
      </c>
      <c r="C52" s="33"/>
      <c r="D52" s="33"/>
      <c r="E52" s="33"/>
      <c r="F52" s="33"/>
      <c r="G52" s="33"/>
      <c r="H52" s="33"/>
      <c r="I52" s="34"/>
      <c r="J52" s="34"/>
      <c r="K52" s="34"/>
      <c r="L52" s="34"/>
      <c r="M52" s="34"/>
      <c r="N52" s="136">
        <f>$L$54</f>
        <v>100</v>
      </c>
      <c r="O52" s="34">
        <f>N52</f>
        <v>100</v>
      </c>
      <c r="P52" s="34">
        <f>O52</f>
        <v>100</v>
      </c>
      <c r="Q52" s="34">
        <f>P52</f>
        <v>100</v>
      </c>
      <c r="R52" s="34">
        <f>Q52</f>
        <v>100</v>
      </c>
      <c r="S52" s="36"/>
      <c r="T52" s="34"/>
      <c r="U52" s="34"/>
      <c r="V52" s="34"/>
      <c r="W52" s="34"/>
    </row>
    <row r="53" spans="1:23" s="78" customFormat="1" ht="12.95" customHeight="1" x14ac:dyDescent="0.2">
      <c r="A53" s="96"/>
      <c r="B53" s="86" t="s">
        <v>83</v>
      </c>
      <c r="C53" s="33"/>
      <c r="D53" s="33"/>
      <c r="E53" s="33"/>
      <c r="F53" s="33"/>
      <c r="G53" s="33"/>
      <c r="H53" s="33"/>
      <c r="I53" s="34"/>
      <c r="J53" s="34"/>
      <c r="K53" s="34"/>
      <c r="L53" s="34"/>
      <c r="M53" s="34"/>
      <c r="N53" s="37"/>
      <c r="O53" s="38"/>
      <c r="P53" s="38"/>
      <c r="Q53" s="38"/>
      <c r="R53" s="38"/>
      <c r="S53" s="37">
        <f>IF($I$24='Data validation'!$E$7,$I$23-$I$25,$I$23)</f>
        <v>90</v>
      </c>
      <c r="T53" s="38">
        <f>IF($I$24='Data validation'!$E$7,$I$23-$I$25,$I$23)</f>
        <v>90</v>
      </c>
      <c r="U53" s="38">
        <f>IF($I$24='Data validation'!$E$7,$I$23-$I$25,$I$23)</f>
        <v>90</v>
      </c>
      <c r="V53" s="38">
        <f>IF($I$24='Data validation'!$E$7,$I$23-$I$25,$I$23)</f>
        <v>90</v>
      </c>
      <c r="W53" s="38">
        <f>IF($I$24='Data validation'!$E$7,$I$23-$I$25,$I$23)</f>
        <v>90</v>
      </c>
    </row>
    <row r="54" spans="1:23" s="78" customFormat="1" ht="12.95" customHeight="1" x14ac:dyDescent="0.2">
      <c r="A54" s="96"/>
      <c r="B54" s="86" t="s">
        <v>14</v>
      </c>
      <c r="C54" s="33"/>
      <c r="D54" s="33"/>
      <c r="E54" s="33"/>
      <c r="F54" s="33"/>
      <c r="G54" s="33"/>
      <c r="H54" s="33"/>
      <c r="I54" s="34">
        <f>IF(AND($I$24='Data validation'!$E$7,I$35&gt;=$I$26),$I$23-$I$25,IF(I$35=$I$26,$I$23-$I$25,$I$23))</f>
        <v>100</v>
      </c>
      <c r="J54" s="34">
        <f>IF(AND($I$24='Data validation'!$E$7,J$35&gt;=$I$26),$I$23-$I$25,IF(J$35=$I$26,$I$23-$I$25,$I$23))</f>
        <v>100</v>
      </c>
      <c r="K54" s="34">
        <f>IF(AND($I$24='Data validation'!$E$7,K$35&gt;=$I$26),$I$23-$I$25,IF(K$35=$I$26,$I$23-$I$25,$I$23))</f>
        <v>100</v>
      </c>
      <c r="L54" s="135">
        <f>IF(AND($I$24='Data validation'!$E$7,L$35&gt;=$I$26),$I$23-$I$25,IF(L$35=$I$26,$I$23-$I$25,$I$23))</f>
        <v>100</v>
      </c>
      <c r="M54" s="34">
        <f>IF(AND($I$24='Data validation'!$E$7,M$35&gt;=$I$26),$I$23-$I$25,IF(M$35=$I$26,$I$23-$I$25,$I$23))</f>
        <v>90</v>
      </c>
      <c r="N54" s="37">
        <f>IF(AND($I$24='Data validation'!$E$7,N$35&gt;=$I$26),$I$23-$I$25,IF(N$35=$I$26,$I$23-$I$25,$I$23))</f>
        <v>90</v>
      </c>
      <c r="O54" s="38">
        <f>IF(AND($I$24='Data validation'!$E$7,O$35&gt;=$I$26),$I$23-$I$25,IF(O$35=$I$26,$I$23-$I$25,$I$23))</f>
        <v>90</v>
      </c>
      <c r="P54" s="39">
        <f>IF(AND($I$24='Data validation'!$E$7,P$35&gt;=$I$26),$I$23-$I$25,IF(P$35=$I$26,$I$23-$I$25,$I$23))</f>
        <v>90</v>
      </c>
      <c r="Q54" s="39">
        <f>IF(AND($I$24='Data validation'!$E$7,Q$35&gt;=$I$26),$I$23-$I$25,IF(Q$35=$I$26,$I$23-$I$25,$I$23))</f>
        <v>90</v>
      </c>
      <c r="R54" s="39">
        <f>IF(AND($I$24='Data validation'!$E$7,R$35&gt;=$I$26),$I$23-$I$25,IF(R$35=$I$26,$I$23-$I$25,$I$23))</f>
        <v>90</v>
      </c>
      <c r="S54" s="37">
        <f>IF(AND($I$24='Data validation'!$E$7,S$35&gt;=$I$26),$I$23-$I$25,IF(S$35=$I$26,$I$23-$I$25,$I$23))</f>
        <v>90</v>
      </c>
      <c r="T54" s="38">
        <f>IF(AND($I$24='Data validation'!$E$7,T$35&gt;=$I$26),$I$23-$I$25,IF(T$35=$I$26,$I$23-$I$25,$I$23))</f>
        <v>90</v>
      </c>
      <c r="U54" s="39">
        <f>IF(AND($I$24='Data validation'!$E$7,U$35&gt;=$I$26),$I$23-$I$25,IF(U$35=$I$26,$I$23-$I$25,$I$23))</f>
        <v>90</v>
      </c>
      <c r="V54" s="39">
        <f>IF(AND($I$24='Data validation'!$E$7,V$35&gt;=$I$26),$I$23-$I$25,IF(V$35=$I$26,$I$23-$I$25,$I$23))</f>
        <v>90</v>
      </c>
      <c r="W54" s="185">
        <f>IF(AND($I$24='Data validation'!$E$7,W$35&gt;=$I$26),$I$23-$I$25,IF(W$35=$I$26,$I$23-$I$25,$I$23))</f>
        <v>90</v>
      </c>
    </row>
    <row r="55" spans="1:23" s="78" customFormat="1" ht="12.95" customHeight="1" x14ac:dyDescent="0.2">
      <c r="A55" s="86"/>
      <c r="B55" s="102" t="s">
        <v>80</v>
      </c>
      <c r="C55" s="103"/>
      <c r="D55" s="103"/>
      <c r="E55" s="103"/>
      <c r="F55" s="103"/>
      <c r="G55" s="103"/>
      <c r="H55" s="103"/>
      <c r="I55" s="109">
        <f>I$40</f>
        <v>100</v>
      </c>
      <c r="J55" s="109">
        <f>J$40</f>
        <v>100</v>
      </c>
      <c r="K55" s="109">
        <f>K$40</f>
        <v>100</v>
      </c>
      <c r="L55" s="109">
        <f>L$40</f>
        <v>100</v>
      </c>
      <c r="M55" s="109">
        <f>M$40</f>
        <v>100</v>
      </c>
      <c r="N55" s="120"/>
      <c r="O55" s="109"/>
      <c r="P55" s="109"/>
      <c r="Q55" s="109"/>
      <c r="R55" s="109"/>
      <c r="S55" s="120"/>
      <c r="T55" s="109"/>
      <c r="U55" s="109"/>
      <c r="V55" s="109"/>
      <c r="W55" s="109"/>
    </row>
    <row r="56" spans="1:23" s="78" customFormat="1" ht="12.95" customHeight="1" x14ac:dyDescent="0.2">
      <c r="A56" s="86"/>
      <c r="B56" s="102" t="s">
        <v>81</v>
      </c>
      <c r="C56" s="103"/>
      <c r="D56" s="103"/>
      <c r="E56" s="103"/>
      <c r="F56" s="103"/>
      <c r="G56" s="103"/>
      <c r="H56" s="103"/>
      <c r="I56" s="109"/>
      <c r="J56" s="109"/>
      <c r="K56" s="109"/>
      <c r="L56" s="109"/>
      <c r="M56" s="109"/>
      <c r="N56" s="120">
        <f>N52</f>
        <v>100</v>
      </c>
      <c r="O56" s="109">
        <f>O52</f>
        <v>100</v>
      </c>
      <c r="P56" s="109">
        <f>P52</f>
        <v>100</v>
      </c>
      <c r="Q56" s="109">
        <f>Q52</f>
        <v>100</v>
      </c>
      <c r="R56" s="109">
        <f>R52</f>
        <v>100</v>
      </c>
      <c r="S56" s="120"/>
      <c r="T56" s="109"/>
      <c r="U56" s="109"/>
      <c r="V56" s="109"/>
      <c r="W56" s="109"/>
    </row>
    <row r="57" spans="1:23" s="78" customFormat="1" ht="12.95" customHeight="1" x14ac:dyDescent="0.2">
      <c r="A57" s="86"/>
      <c r="B57" s="102" t="s">
        <v>82</v>
      </c>
      <c r="C57" s="103"/>
      <c r="D57" s="103"/>
      <c r="E57" s="103"/>
      <c r="F57" s="103"/>
      <c r="G57" s="103"/>
      <c r="H57" s="103"/>
      <c r="I57" s="109"/>
      <c r="J57" s="109"/>
      <c r="K57" s="109"/>
      <c r="L57" s="109"/>
      <c r="M57" s="109"/>
      <c r="N57" s="120"/>
      <c r="O57" s="109"/>
      <c r="P57" s="109"/>
      <c r="Q57" s="109"/>
      <c r="R57" s="109"/>
      <c r="S57" s="120">
        <f>S53</f>
        <v>90</v>
      </c>
      <c r="T57" s="109">
        <f>T53</f>
        <v>90</v>
      </c>
      <c r="U57" s="109">
        <f>U53</f>
        <v>90</v>
      </c>
      <c r="V57" s="109">
        <f>V53</f>
        <v>90</v>
      </c>
      <c r="W57" s="109">
        <f>W53</f>
        <v>90</v>
      </c>
    </row>
    <row r="58" spans="1:23" s="78" customFormat="1" ht="12.75" customHeight="1" x14ac:dyDescent="0.2">
      <c r="A58" s="86"/>
      <c r="B58" s="102" t="s">
        <v>13</v>
      </c>
      <c r="C58" s="103"/>
      <c r="D58" s="103"/>
      <c r="E58" s="103"/>
      <c r="F58" s="103"/>
      <c r="G58" s="103"/>
      <c r="H58" s="103"/>
      <c r="I58" s="109">
        <f>SUM(I55:I57)</f>
        <v>100</v>
      </c>
      <c r="J58" s="109">
        <f t="shared" ref="J58:W58" si="5">SUM(J55:J57)</f>
        <v>100</v>
      </c>
      <c r="K58" s="109">
        <f t="shared" si="5"/>
        <v>100</v>
      </c>
      <c r="L58" s="109">
        <f t="shared" si="5"/>
        <v>100</v>
      </c>
      <c r="M58" s="109">
        <f t="shared" si="5"/>
        <v>100</v>
      </c>
      <c r="N58" s="120">
        <f>SUM(N55:N57)</f>
        <v>100</v>
      </c>
      <c r="O58" s="109">
        <f t="shared" si="5"/>
        <v>100</v>
      </c>
      <c r="P58" s="109">
        <f t="shared" si="5"/>
        <v>100</v>
      </c>
      <c r="Q58" s="109">
        <f t="shared" si="5"/>
        <v>100</v>
      </c>
      <c r="R58" s="109">
        <f t="shared" si="5"/>
        <v>100</v>
      </c>
      <c r="S58" s="120">
        <f t="shared" si="5"/>
        <v>90</v>
      </c>
      <c r="T58" s="109">
        <f t="shared" si="5"/>
        <v>90</v>
      </c>
      <c r="U58" s="109">
        <f t="shared" si="5"/>
        <v>90</v>
      </c>
      <c r="V58" s="109">
        <f t="shared" si="5"/>
        <v>90</v>
      </c>
      <c r="W58" s="109">
        <f t="shared" si="5"/>
        <v>90</v>
      </c>
    </row>
    <row r="59" spans="1:23" s="78" customFormat="1" ht="12.95" customHeight="1" x14ac:dyDescent="0.2">
      <c r="A59" s="96"/>
      <c r="B59" s="86"/>
      <c r="C59" s="33"/>
      <c r="D59" s="33"/>
      <c r="E59" s="33"/>
      <c r="F59" s="33"/>
      <c r="G59" s="33"/>
      <c r="H59" s="33"/>
      <c r="I59" s="34"/>
      <c r="J59" s="34"/>
      <c r="K59" s="34"/>
      <c r="L59" s="34"/>
      <c r="M59" s="34"/>
      <c r="N59" s="37"/>
      <c r="O59" s="38"/>
      <c r="P59" s="39"/>
      <c r="Q59" s="39"/>
      <c r="R59" s="39"/>
      <c r="S59" s="37"/>
      <c r="T59" s="38"/>
      <c r="U59" s="39"/>
      <c r="V59" s="39"/>
      <c r="W59" s="185"/>
    </row>
    <row r="60" spans="1:23" s="78" customFormat="1" ht="12.95" customHeight="1" x14ac:dyDescent="0.2">
      <c r="A60" s="140"/>
      <c r="B60" s="137" t="s">
        <v>88</v>
      </c>
      <c r="C60" s="138"/>
      <c r="D60" s="138"/>
      <c r="E60" s="138"/>
      <c r="F60" s="138"/>
      <c r="G60" s="138"/>
      <c r="H60" s="138"/>
      <c r="I60" s="143">
        <f>I45-I54</f>
        <v>0</v>
      </c>
      <c r="J60" s="143"/>
      <c r="K60" s="143"/>
      <c r="L60" s="143"/>
      <c r="M60" s="143"/>
      <c r="N60" s="144"/>
      <c r="O60" s="145"/>
      <c r="P60" s="146"/>
      <c r="Q60" s="146"/>
      <c r="R60" s="146"/>
      <c r="S60" s="144"/>
      <c r="T60" s="145"/>
      <c r="U60" s="146"/>
      <c r="V60" s="146"/>
      <c r="W60" s="186"/>
    </row>
    <row r="61" spans="1:23" s="78" customFormat="1" ht="12.95" customHeight="1" x14ac:dyDescent="0.2">
      <c r="A61" s="140"/>
      <c r="B61" s="137" t="s">
        <v>89</v>
      </c>
      <c r="C61" s="138"/>
      <c r="D61" s="138"/>
      <c r="E61" s="138"/>
      <c r="F61" s="138"/>
      <c r="G61" s="138"/>
      <c r="H61" s="138"/>
      <c r="I61" s="143"/>
      <c r="J61" s="143">
        <f>(J45-J54)-(I45-I54)</f>
        <v>0</v>
      </c>
      <c r="K61" s="143">
        <f>(K45-K54)-(J45-J54)</f>
        <v>0</v>
      </c>
      <c r="L61" s="143">
        <f>(L45-L54)-(K45-K54)</f>
        <v>0</v>
      </c>
      <c r="M61" s="143"/>
      <c r="N61" s="144"/>
      <c r="O61" s="145"/>
      <c r="P61" s="146"/>
      <c r="Q61" s="146"/>
      <c r="R61" s="146"/>
      <c r="S61" s="144"/>
      <c r="T61" s="145"/>
      <c r="U61" s="146"/>
      <c r="V61" s="146"/>
      <c r="W61" s="186"/>
    </row>
    <row r="62" spans="1:23" s="78" customFormat="1" ht="12.95" customHeight="1" x14ac:dyDescent="0.2">
      <c r="A62" s="140"/>
      <c r="B62" s="137" t="s">
        <v>90</v>
      </c>
      <c r="C62" s="138"/>
      <c r="D62" s="138"/>
      <c r="E62" s="138"/>
      <c r="F62" s="138"/>
      <c r="G62" s="138"/>
      <c r="H62" s="138"/>
      <c r="I62" s="143"/>
      <c r="J62" s="143"/>
      <c r="K62" s="143"/>
      <c r="L62" s="143"/>
      <c r="M62" s="143"/>
      <c r="N62" s="144">
        <f>(M45-M54)-(L45-L54)</f>
        <v>10</v>
      </c>
      <c r="O62" s="145"/>
      <c r="P62" s="146"/>
      <c r="Q62" s="146"/>
      <c r="R62" s="146"/>
      <c r="S62" s="144"/>
      <c r="T62" s="145"/>
      <c r="U62" s="146"/>
      <c r="V62" s="146"/>
      <c r="W62" s="186"/>
    </row>
    <row r="63" spans="1:23" s="78" customFormat="1" ht="12.95" customHeight="1" x14ac:dyDescent="0.2">
      <c r="A63" s="140"/>
      <c r="B63" s="137" t="s">
        <v>99</v>
      </c>
      <c r="C63" s="138"/>
      <c r="D63" s="138"/>
      <c r="E63" s="138"/>
      <c r="F63" s="138"/>
      <c r="G63" s="138"/>
      <c r="H63" s="138"/>
      <c r="I63" s="143">
        <f>SUM(I60:I62)</f>
        <v>0</v>
      </c>
      <c r="J63" s="143">
        <f t="shared" ref="J63:W63" si="6">SUM(J60:J62)</f>
        <v>0</v>
      </c>
      <c r="K63" s="143">
        <f t="shared" si="6"/>
        <v>0</v>
      </c>
      <c r="L63" s="143">
        <f t="shared" si="6"/>
        <v>0</v>
      </c>
      <c r="M63" s="143">
        <f t="shared" si="6"/>
        <v>0</v>
      </c>
      <c r="N63" s="147">
        <f t="shared" si="6"/>
        <v>10</v>
      </c>
      <c r="O63" s="143">
        <f t="shared" si="6"/>
        <v>0</v>
      </c>
      <c r="P63" s="143">
        <f t="shared" si="6"/>
        <v>0</v>
      </c>
      <c r="Q63" s="143">
        <f t="shared" si="6"/>
        <v>0</v>
      </c>
      <c r="R63" s="143">
        <f t="shared" si="6"/>
        <v>0</v>
      </c>
      <c r="S63" s="147">
        <f t="shared" si="6"/>
        <v>0</v>
      </c>
      <c r="T63" s="143">
        <f t="shared" si="6"/>
        <v>0</v>
      </c>
      <c r="U63" s="143">
        <f t="shared" si="6"/>
        <v>0</v>
      </c>
      <c r="V63" s="143">
        <f t="shared" si="6"/>
        <v>0</v>
      </c>
      <c r="W63" s="143">
        <f t="shared" si="6"/>
        <v>0</v>
      </c>
    </row>
    <row r="64" spans="1:23" s="78" customFormat="1" ht="12.95" customHeight="1" x14ac:dyDescent="0.2">
      <c r="A64" s="140"/>
      <c r="B64" s="137"/>
      <c r="C64" s="138"/>
      <c r="D64" s="138"/>
      <c r="E64" s="138"/>
      <c r="F64" s="138"/>
      <c r="G64" s="138"/>
      <c r="H64" s="138"/>
      <c r="I64" s="143"/>
      <c r="J64" s="143"/>
      <c r="K64" s="143"/>
      <c r="L64" s="143"/>
      <c r="M64" s="143"/>
      <c r="N64" s="144"/>
      <c r="O64" s="145"/>
      <c r="P64" s="146"/>
      <c r="Q64" s="146"/>
      <c r="R64" s="146"/>
      <c r="S64" s="144"/>
      <c r="T64" s="145"/>
      <c r="U64" s="146"/>
      <c r="V64" s="146"/>
      <c r="W64" s="186"/>
    </row>
    <row r="65" spans="1:23" s="78" customFormat="1" ht="12.95" customHeight="1" x14ac:dyDescent="0.2">
      <c r="A65" s="140"/>
      <c r="B65" s="137" t="s">
        <v>91</v>
      </c>
      <c r="C65" s="138"/>
      <c r="D65" s="138"/>
      <c r="E65" s="138"/>
      <c r="F65" s="138"/>
      <c r="G65" s="138"/>
      <c r="H65" s="138"/>
      <c r="I65" s="143"/>
      <c r="J65" s="143">
        <f>I$63</f>
        <v>0</v>
      </c>
      <c r="K65" s="143">
        <f>J65</f>
        <v>0</v>
      </c>
      <c r="L65" s="143">
        <f>K65</f>
        <v>0</v>
      </c>
      <c r="M65" s="143">
        <f>L65</f>
        <v>0</v>
      </c>
      <c r="N65" s="147">
        <f>M65</f>
        <v>0</v>
      </c>
      <c r="O65" s="143"/>
      <c r="P65" s="143"/>
      <c r="Q65" s="143"/>
      <c r="R65" s="143"/>
      <c r="S65" s="147"/>
      <c r="T65" s="143"/>
      <c r="U65" s="143"/>
      <c r="V65" s="143"/>
      <c r="W65" s="143"/>
    </row>
    <row r="66" spans="1:23" s="78" customFormat="1" ht="12.95" customHeight="1" x14ac:dyDescent="0.2">
      <c r="A66" s="140"/>
      <c r="B66" s="137" t="s">
        <v>92</v>
      </c>
      <c r="C66" s="138"/>
      <c r="D66" s="138"/>
      <c r="E66" s="138"/>
      <c r="F66" s="138"/>
      <c r="G66" s="138"/>
      <c r="H66" s="138"/>
      <c r="I66" s="143"/>
      <c r="J66" s="143"/>
      <c r="K66" s="143">
        <f>J$63</f>
        <v>0</v>
      </c>
      <c r="L66" s="143">
        <f>K66</f>
        <v>0</v>
      </c>
      <c r="M66" s="143">
        <f>L66</f>
        <v>0</v>
      </c>
      <c r="N66" s="147">
        <f>M66</f>
        <v>0</v>
      </c>
      <c r="O66" s="143">
        <f>N66</f>
        <v>0</v>
      </c>
      <c r="P66" s="143"/>
      <c r="Q66" s="143"/>
      <c r="R66" s="143"/>
      <c r="S66" s="147"/>
      <c r="T66" s="143"/>
      <c r="U66" s="143"/>
      <c r="V66" s="143"/>
      <c r="W66" s="143"/>
    </row>
    <row r="67" spans="1:23" s="78" customFormat="1" ht="12.95" customHeight="1" x14ac:dyDescent="0.2">
      <c r="A67" s="140"/>
      <c r="B67" s="137" t="s">
        <v>93</v>
      </c>
      <c r="C67" s="138"/>
      <c r="D67" s="138"/>
      <c r="E67" s="138"/>
      <c r="F67" s="138"/>
      <c r="G67" s="138"/>
      <c r="H67" s="138"/>
      <c r="I67" s="143"/>
      <c r="J67" s="143"/>
      <c r="K67" s="143"/>
      <c r="L67" s="143">
        <f>K$63</f>
        <v>0</v>
      </c>
      <c r="M67" s="143">
        <f>L67</f>
        <v>0</v>
      </c>
      <c r="N67" s="147">
        <f>M67</f>
        <v>0</v>
      </c>
      <c r="O67" s="143">
        <f>N67</f>
        <v>0</v>
      </c>
      <c r="P67" s="143">
        <f>O67</f>
        <v>0</v>
      </c>
      <c r="Q67" s="143"/>
      <c r="R67" s="143"/>
      <c r="S67" s="147"/>
      <c r="T67" s="143"/>
      <c r="U67" s="143"/>
      <c r="V67" s="143"/>
      <c r="W67" s="143"/>
    </row>
    <row r="68" spans="1:23" s="78" customFormat="1" ht="12.95" customHeight="1" x14ac:dyDescent="0.2">
      <c r="A68" s="140"/>
      <c r="B68" s="137" t="s">
        <v>94</v>
      </c>
      <c r="C68" s="138"/>
      <c r="D68" s="138"/>
      <c r="E68" s="138"/>
      <c r="F68" s="138"/>
      <c r="G68" s="138"/>
      <c r="H68" s="138"/>
      <c r="I68" s="143"/>
      <c r="J68" s="143"/>
      <c r="K68" s="143"/>
      <c r="L68" s="143"/>
      <c r="M68" s="143">
        <f>L$63</f>
        <v>0</v>
      </c>
      <c r="N68" s="147">
        <f>M68</f>
        <v>0</v>
      </c>
      <c r="O68" s="143">
        <f>N68</f>
        <v>0</v>
      </c>
      <c r="P68" s="143">
        <f>O68</f>
        <v>0</v>
      </c>
      <c r="Q68" s="143">
        <f>P68</f>
        <v>0</v>
      </c>
      <c r="R68" s="143"/>
      <c r="S68" s="147"/>
      <c r="T68" s="143"/>
      <c r="U68" s="143"/>
      <c r="V68" s="143"/>
      <c r="W68" s="143"/>
    </row>
    <row r="69" spans="1:23" s="78" customFormat="1" ht="12.95" customHeight="1" x14ac:dyDescent="0.2">
      <c r="A69" s="140"/>
      <c r="B69" s="137" t="s">
        <v>95</v>
      </c>
      <c r="C69" s="138"/>
      <c r="D69" s="138"/>
      <c r="E69" s="138"/>
      <c r="F69" s="138"/>
      <c r="G69" s="138"/>
      <c r="H69" s="138"/>
      <c r="I69" s="143"/>
      <c r="J69" s="143"/>
      <c r="K69" s="143"/>
      <c r="L69" s="143"/>
      <c r="M69" s="143"/>
      <c r="N69" s="147">
        <f>M$63</f>
        <v>0</v>
      </c>
      <c r="O69" s="143">
        <f>N69</f>
        <v>0</v>
      </c>
      <c r="P69" s="143">
        <f>O69</f>
        <v>0</v>
      </c>
      <c r="Q69" s="143">
        <f>P69</f>
        <v>0</v>
      </c>
      <c r="R69" s="143">
        <f>Q69</f>
        <v>0</v>
      </c>
      <c r="S69" s="147"/>
      <c r="T69" s="143"/>
      <c r="U69" s="143"/>
      <c r="V69" s="143"/>
      <c r="W69" s="143"/>
    </row>
    <row r="70" spans="1:23" s="78" customFormat="1" ht="12.95" customHeight="1" x14ac:dyDescent="0.2">
      <c r="A70" s="140"/>
      <c r="B70" s="137" t="s">
        <v>96</v>
      </c>
      <c r="C70" s="138"/>
      <c r="D70" s="138"/>
      <c r="E70" s="138"/>
      <c r="F70" s="138"/>
      <c r="G70" s="138"/>
      <c r="H70" s="138"/>
      <c r="I70" s="143"/>
      <c r="J70" s="143"/>
      <c r="K70" s="143"/>
      <c r="L70" s="143"/>
      <c r="M70" s="143"/>
      <c r="N70" s="147"/>
      <c r="O70" s="143">
        <f>N$63</f>
        <v>10</v>
      </c>
      <c r="P70" s="143">
        <f>O70</f>
        <v>10</v>
      </c>
      <c r="Q70" s="143">
        <f>P70</f>
        <v>10</v>
      </c>
      <c r="R70" s="143">
        <f>Q70</f>
        <v>10</v>
      </c>
      <c r="S70" s="147">
        <f>R70</f>
        <v>10</v>
      </c>
      <c r="T70" s="143"/>
      <c r="U70" s="143"/>
      <c r="V70" s="143"/>
      <c r="W70" s="143"/>
    </row>
    <row r="71" spans="1:23" s="78" customFormat="1" ht="12.95" customHeight="1" x14ac:dyDescent="0.2">
      <c r="A71" s="140"/>
      <c r="B71" s="137" t="s">
        <v>97</v>
      </c>
      <c r="C71" s="138"/>
      <c r="D71" s="138"/>
      <c r="E71" s="138"/>
      <c r="F71" s="138"/>
      <c r="G71" s="138"/>
      <c r="H71" s="138"/>
      <c r="I71" s="143"/>
      <c r="J71" s="143"/>
      <c r="K71" s="143"/>
      <c r="L71" s="143"/>
      <c r="M71" s="143"/>
      <c r="N71" s="147">
        <f t="shared" ref="N71:W71" si="7">SUM(N65:N70)</f>
        <v>0</v>
      </c>
      <c r="O71" s="143">
        <f t="shared" si="7"/>
        <v>10</v>
      </c>
      <c r="P71" s="143">
        <f t="shared" si="7"/>
        <v>10</v>
      </c>
      <c r="Q71" s="143">
        <f t="shared" si="7"/>
        <v>10</v>
      </c>
      <c r="R71" s="143">
        <f t="shared" si="7"/>
        <v>10</v>
      </c>
      <c r="S71" s="147">
        <f t="shared" si="7"/>
        <v>10</v>
      </c>
      <c r="T71" s="143">
        <f t="shared" si="7"/>
        <v>0</v>
      </c>
      <c r="U71" s="143">
        <f t="shared" si="7"/>
        <v>0</v>
      </c>
      <c r="V71" s="143">
        <f t="shared" si="7"/>
        <v>0</v>
      </c>
      <c r="W71" s="143">
        <f t="shared" si="7"/>
        <v>0</v>
      </c>
    </row>
    <row r="72" spans="1:23" s="78" customFormat="1" ht="12.95" customHeight="1" x14ac:dyDescent="0.2">
      <c r="A72" s="142"/>
      <c r="B72" s="73"/>
      <c r="C72" s="33"/>
      <c r="D72" s="33"/>
      <c r="E72" s="33"/>
      <c r="F72" s="33"/>
      <c r="G72" s="33"/>
      <c r="H72" s="33"/>
      <c r="I72" s="34"/>
      <c r="J72" s="34"/>
      <c r="K72" s="34"/>
      <c r="L72" s="34"/>
      <c r="M72" s="34"/>
      <c r="N72" s="36"/>
      <c r="O72" s="34"/>
      <c r="P72" s="34"/>
      <c r="Q72" s="34"/>
      <c r="R72" s="34"/>
      <c r="S72" s="36"/>
      <c r="T72" s="34"/>
      <c r="U72" s="34"/>
      <c r="V72" s="34"/>
      <c r="W72" s="34"/>
    </row>
    <row r="73" spans="1:23" s="78" customFormat="1" ht="12.95" customHeight="1" x14ac:dyDescent="0.2">
      <c r="A73" s="86"/>
      <c r="B73" s="102" t="s">
        <v>98</v>
      </c>
      <c r="C73" s="103"/>
      <c r="D73" s="103"/>
      <c r="E73" s="103"/>
      <c r="F73" s="103"/>
      <c r="G73" s="103"/>
      <c r="H73" s="103"/>
      <c r="I73" s="109"/>
      <c r="J73" s="109"/>
      <c r="K73" s="109"/>
      <c r="L73" s="109"/>
      <c r="M73" s="109"/>
      <c r="N73" s="120">
        <f>IF(N71&gt;0,N71,0)</f>
        <v>0</v>
      </c>
      <c r="O73" s="109">
        <f t="shared" ref="O73:W73" si="8">IF(O71&gt;0,O71,0)</f>
        <v>10</v>
      </c>
      <c r="P73" s="109">
        <f t="shared" si="8"/>
        <v>10</v>
      </c>
      <c r="Q73" s="109">
        <f t="shared" si="8"/>
        <v>10</v>
      </c>
      <c r="R73" s="109">
        <f t="shared" si="8"/>
        <v>10</v>
      </c>
      <c r="S73" s="120">
        <f t="shared" si="8"/>
        <v>10</v>
      </c>
      <c r="T73" s="109">
        <f t="shared" si="8"/>
        <v>0</v>
      </c>
      <c r="U73" s="109">
        <f t="shared" si="8"/>
        <v>0</v>
      </c>
      <c r="V73" s="109">
        <f t="shared" si="8"/>
        <v>0</v>
      </c>
      <c r="W73" s="109">
        <f t="shared" si="8"/>
        <v>0</v>
      </c>
    </row>
    <row r="74" spans="1:23" s="78" customFormat="1" ht="12.95" customHeight="1" x14ac:dyDescent="0.2">
      <c r="A74" s="142"/>
      <c r="B74" s="86"/>
      <c r="C74" s="33"/>
      <c r="D74" s="33"/>
      <c r="E74" s="33"/>
      <c r="F74" s="33"/>
      <c r="G74" s="33"/>
      <c r="H74" s="33"/>
      <c r="I74" s="34"/>
      <c r="J74" s="34"/>
      <c r="K74" s="34"/>
      <c r="L74" s="34"/>
      <c r="M74" s="34"/>
      <c r="N74" s="37"/>
      <c r="O74" s="38"/>
      <c r="P74" s="39"/>
      <c r="Q74" s="39"/>
      <c r="R74" s="39"/>
      <c r="S74" s="37"/>
      <c r="T74" s="38"/>
      <c r="U74" s="39"/>
      <c r="V74" s="39"/>
      <c r="W74" s="185"/>
    </row>
    <row r="75" spans="1:23" ht="12.95" customHeight="1" x14ac:dyDescent="0.2">
      <c r="A75" s="22" t="s">
        <v>44</v>
      </c>
      <c r="B75" s="85" t="s">
        <v>10</v>
      </c>
      <c r="C75" s="11"/>
      <c r="D75" s="11"/>
      <c r="E75" s="11"/>
      <c r="F75" s="11"/>
      <c r="G75" s="11"/>
      <c r="H75" s="11"/>
      <c r="I75" s="12">
        <f t="shared" ref="I75:W75" si="9">I45-I54</f>
        <v>0</v>
      </c>
      <c r="J75" s="12">
        <f t="shared" si="9"/>
        <v>0</v>
      </c>
      <c r="K75" s="12">
        <f t="shared" si="9"/>
        <v>0</v>
      </c>
      <c r="L75" s="12">
        <f t="shared" si="9"/>
        <v>0</v>
      </c>
      <c r="M75" s="12">
        <f t="shared" si="9"/>
        <v>10</v>
      </c>
      <c r="N75" s="31">
        <f t="shared" si="9"/>
        <v>10</v>
      </c>
      <c r="O75" s="32">
        <f t="shared" si="9"/>
        <v>10</v>
      </c>
      <c r="P75" s="32">
        <f t="shared" si="9"/>
        <v>10</v>
      </c>
      <c r="Q75" s="32">
        <f t="shared" si="9"/>
        <v>10</v>
      </c>
      <c r="R75" s="32">
        <f t="shared" si="9"/>
        <v>10</v>
      </c>
      <c r="S75" s="31">
        <f t="shared" si="9"/>
        <v>10</v>
      </c>
      <c r="T75" s="32">
        <f t="shared" si="9"/>
        <v>10</v>
      </c>
      <c r="U75" s="32">
        <f t="shared" si="9"/>
        <v>10</v>
      </c>
      <c r="V75" s="32">
        <f t="shared" si="9"/>
        <v>10</v>
      </c>
      <c r="W75" s="32">
        <f t="shared" si="9"/>
        <v>10</v>
      </c>
    </row>
    <row r="76" spans="1:23" ht="12.95" customHeight="1" x14ac:dyDescent="0.2">
      <c r="B76" s="85" t="s">
        <v>46</v>
      </c>
      <c r="C76" s="11"/>
      <c r="D76" s="11"/>
      <c r="E76" s="11"/>
      <c r="F76" s="11"/>
      <c r="G76" s="11"/>
      <c r="H76" s="11"/>
      <c r="I76" s="12">
        <f>I49-I58-I73</f>
        <v>0</v>
      </c>
      <c r="J76" s="12">
        <f t="shared" ref="J76:W76" si="10">J49-J58-J73</f>
        <v>0</v>
      </c>
      <c r="K76" s="12">
        <f t="shared" si="10"/>
        <v>0</v>
      </c>
      <c r="L76" s="12">
        <f t="shared" si="10"/>
        <v>0</v>
      </c>
      <c r="M76" s="12">
        <f t="shared" si="10"/>
        <v>0</v>
      </c>
      <c r="N76" s="31">
        <f t="shared" si="10"/>
        <v>0</v>
      </c>
      <c r="O76" s="32">
        <f>O49-O58-O73</f>
        <v>-10</v>
      </c>
      <c r="P76" s="32">
        <f t="shared" si="10"/>
        <v>-10</v>
      </c>
      <c r="Q76" s="32">
        <f t="shared" si="10"/>
        <v>-10</v>
      </c>
      <c r="R76" s="32">
        <f t="shared" si="10"/>
        <v>-10</v>
      </c>
      <c r="S76" s="31">
        <f t="shared" si="10"/>
        <v>0</v>
      </c>
      <c r="T76" s="32">
        <f t="shared" si="10"/>
        <v>10</v>
      </c>
      <c r="U76" s="32">
        <f t="shared" si="10"/>
        <v>10</v>
      </c>
      <c r="V76" s="32">
        <f t="shared" si="10"/>
        <v>10</v>
      </c>
      <c r="W76" s="32">
        <f t="shared" si="10"/>
        <v>10</v>
      </c>
    </row>
    <row r="77" spans="1:23" ht="12.95" customHeight="1" x14ac:dyDescent="0.2">
      <c r="B77" s="85" t="s">
        <v>100</v>
      </c>
      <c r="C77" s="11"/>
      <c r="D77" s="11"/>
      <c r="E77" s="11"/>
      <c r="F77" s="11"/>
      <c r="G77" s="11"/>
      <c r="H77" s="11"/>
      <c r="I77" s="12">
        <f t="shared" ref="I77:W77" si="11">I75-I76</f>
        <v>0</v>
      </c>
      <c r="J77" s="12">
        <f t="shared" si="11"/>
        <v>0</v>
      </c>
      <c r="K77" s="12">
        <f t="shared" si="11"/>
        <v>0</v>
      </c>
      <c r="L77" s="12">
        <f t="shared" si="11"/>
        <v>0</v>
      </c>
      <c r="M77" s="12">
        <f t="shared" si="11"/>
        <v>10</v>
      </c>
      <c r="N77" s="31">
        <f t="shared" si="11"/>
        <v>10</v>
      </c>
      <c r="O77" s="32">
        <f t="shared" si="11"/>
        <v>20</v>
      </c>
      <c r="P77" s="32">
        <f t="shared" si="11"/>
        <v>20</v>
      </c>
      <c r="Q77" s="32">
        <f t="shared" si="11"/>
        <v>20</v>
      </c>
      <c r="R77" s="32">
        <f t="shared" si="11"/>
        <v>20</v>
      </c>
      <c r="S77" s="31">
        <f t="shared" si="11"/>
        <v>10</v>
      </c>
      <c r="T77" s="32">
        <f t="shared" si="11"/>
        <v>0</v>
      </c>
      <c r="U77" s="32">
        <f t="shared" si="11"/>
        <v>0</v>
      </c>
      <c r="V77" s="32">
        <f t="shared" si="11"/>
        <v>0</v>
      </c>
      <c r="W77" s="32">
        <f t="shared" si="11"/>
        <v>0</v>
      </c>
    </row>
    <row r="78" spans="1:23" ht="12.95" customHeight="1" x14ac:dyDescent="0.2">
      <c r="B78" s="85" t="s">
        <v>15</v>
      </c>
      <c r="C78" s="11"/>
      <c r="D78" s="11"/>
      <c r="E78" s="11"/>
      <c r="F78" s="11"/>
      <c r="G78" s="11"/>
      <c r="H78" s="11"/>
      <c r="I78" s="12">
        <f>I76</f>
        <v>0</v>
      </c>
      <c r="J78" s="12">
        <f t="shared" ref="J78:W78" si="12">J76</f>
        <v>0</v>
      </c>
      <c r="K78" s="12">
        <f t="shared" si="12"/>
        <v>0</v>
      </c>
      <c r="L78" s="12">
        <f t="shared" si="12"/>
        <v>0</v>
      </c>
      <c r="M78" s="12">
        <f t="shared" si="12"/>
        <v>0</v>
      </c>
      <c r="N78" s="31">
        <f t="shared" si="12"/>
        <v>0</v>
      </c>
      <c r="O78" s="32">
        <f t="shared" si="12"/>
        <v>-10</v>
      </c>
      <c r="P78" s="32">
        <f t="shared" si="12"/>
        <v>-10</v>
      </c>
      <c r="Q78" s="32">
        <f t="shared" si="12"/>
        <v>-10</v>
      </c>
      <c r="R78" s="32">
        <f t="shared" si="12"/>
        <v>-10</v>
      </c>
      <c r="S78" s="31">
        <f t="shared" si="12"/>
        <v>0</v>
      </c>
      <c r="T78" s="32">
        <f t="shared" si="12"/>
        <v>10</v>
      </c>
      <c r="U78" s="32">
        <f t="shared" si="12"/>
        <v>10</v>
      </c>
      <c r="V78" s="32">
        <f t="shared" si="12"/>
        <v>10</v>
      </c>
      <c r="W78" s="32">
        <f t="shared" si="12"/>
        <v>10</v>
      </c>
    </row>
    <row r="79" spans="1:23" ht="12.95" customHeight="1" x14ac:dyDescent="0.2">
      <c r="A79" s="11"/>
      <c r="B79" s="11"/>
      <c r="C79" s="11"/>
      <c r="D79" s="11"/>
      <c r="E79" s="11"/>
      <c r="F79" s="11"/>
      <c r="G79" s="11"/>
      <c r="H79" s="11"/>
      <c r="I79" s="12"/>
      <c r="J79" s="12"/>
      <c r="K79" s="12"/>
      <c r="L79" s="12"/>
      <c r="M79" s="12"/>
      <c r="N79" s="32"/>
      <c r="O79" s="32"/>
      <c r="P79" s="32"/>
      <c r="Q79" s="32"/>
      <c r="R79" s="32"/>
    </row>
    <row r="80" spans="1:23" ht="12.95" customHeight="1" x14ac:dyDescent="0.25">
      <c r="A80" s="55" t="s">
        <v>49</v>
      </c>
      <c r="B80" s="56"/>
      <c r="C80" s="56"/>
      <c r="D80" s="56"/>
      <c r="E80" s="56"/>
      <c r="F80" s="56"/>
      <c r="G80" s="56"/>
      <c r="H80" s="56"/>
      <c r="I80" s="56"/>
      <c r="J80" s="56"/>
      <c r="K80" s="57"/>
      <c r="L80" s="53"/>
      <c r="M80" s="53"/>
      <c r="N80" s="53"/>
      <c r="O80" s="53"/>
      <c r="P80" s="54"/>
      <c r="Q80" s="54"/>
      <c r="R80" s="54"/>
      <c r="S80" s="54"/>
      <c r="T80" s="54"/>
      <c r="U80" s="54"/>
      <c r="V80" s="54"/>
      <c r="W80" s="54"/>
    </row>
    <row r="81" spans="1:119" ht="12.95" customHeight="1" x14ac:dyDescent="0.2">
      <c r="A81" s="11"/>
      <c r="B81" s="11"/>
      <c r="C81" s="11"/>
      <c r="D81" s="11"/>
      <c r="E81" s="11"/>
      <c r="F81" s="11"/>
      <c r="G81" s="11"/>
      <c r="H81" s="11"/>
      <c r="I81" s="12"/>
      <c r="J81" s="12"/>
      <c r="K81" s="12"/>
      <c r="L81" s="12"/>
      <c r="M81" s="12"/>
      <c r="N81" s="32"/>
      <c r="O81" s="32"/>
      <c r="P81" s="32"/>
      <c r="Q81" s="32"/>
      <c r="R81" s="32"/>
    </row>
    <row r="82" spans="1:119" ht="12.95" customHeight="1" x14ac:dyDescent="0.2">
      <c r="A82" s="11" t="s">
        <v>16</v>
      </c>
      <c r="B82" s="11"/>
      <c r="C82" s="11"/>
      <c r="D82" s="11"/>
      <c r="E82" s="11"/>
      <c r="F82" s="11"/>
      <c r="G82" s="11"/>
      <c r="H82" s="11"/>
      <c r="I82" s="17">
        <f>IF($I$24='Data validation'!$E$7,$I$25+$I$25/$I$27,$I$25)</f>
        <v>124.02508551881414</v>
      </c>
      <c r="J82" s="12"/>
      <c r="K82" s="12"/>
      <c r="L82" s="12"/>
      <c r="M82" s="12"/>
      <c r="N82" s="32"/>
      <c r="O82" s="32"/>
      <c r="P82" s="32"/>
      <c r="Q82" s="32"/>
      <c r="R82" s="32"/>
    </row>
    <row r="83" spans="1:119" ht="12.95" customHeight="1" x14ac:dyDescent="0.2">
      <c r="A83" s="11" t="s">
        <v>19</v>
      </c>
      <c r="B83" s="11"/>
      <c r="C83" s="11"/>
      <c r="D83" s="11"/>
      <c r="E83" s="11"/>
      <c r="F83" s="11"/>
      <c r="G83" s="11"/>
      <c r="H83" s="11"/>
      <c r="I83" s="17">
        <f>SUMPRODUCT($I$37:$W$37,$I$77:$W$77)</f>
        <v>85.1045154838922</v>
      </c>
      <c r="J83" s="15"/>
      <c r="K83" s="15"/>
      <c r="L83" s="15"/>
      <c r="M83" s="12"/>
      <c r="N83" s="12"/>
      <c r="O83" s="12"/>
    </row>
    <row r="84" spans="1:119" ht="12.95" customHeight="1" x14ac:dyDescent="0.2">
      <c r="A84" s="11" t="s">
        <v>178</v>
      </c>
      <c r="B84" s="11"/>
      <c r="C84" s="11"/>
      <c r="D84" s="11"/>
      <c r="E84" s="11"/>
      <c r="F84" s="11"/>
      <c r="G84" s="11"/>
      <c r="H84" s="11"/>
      <c r="I84" s="48">
        <f>I$83/I$82</f>
        <v>0.68618792019282393</v>
      </c>
      <c r="J84" s="12"/>
      <c r="K84" s="12"/>
      <c r="L84" s="12"/>
      <c r="M84" s="12"/>
      <c r="N84" s="32"/>
      <c r="O84" s="32"/>
      <c r="P84" s="32"/>
      <c r="Q84" s="32"/>
      <c r="R84" s="32"/>
    </row>
    <row r="85" spans="1:119" ht="12.95" customHeight="1" x14ac:dyDescent="0.2">
      <c r="A85" s="11"/>
      <c r="B85" s="11"/>
      <c r="C85" s="11"/>
      <c r="D85" s="11"/>
      <c r="E85" s="11"/>
      <c r="F85" s="11"/>
      <c r="G85" s="11"/>
      <c r="H85" s="11"/>
      <c r="I85" s="16"/>
      <c r="J85" s="15"/>
      <c r="K85" s="15"/>
      <c r="L85" s="15"/>
      <c r="M85" s="12"/>
      <c r="N85" s="12"/>
      <c r="O85" s="12"/>
    </row>
    <row r="86" spans="1:119" s="188" customFormat="1" ht="12.95" customHeight="1" x14ac:dyDescent="0.25">
      <c r="A86" s="49" t="s">
        <v>192</v>
      </c>
      <c r="B86" s="55"/>
      <c r="C86" s="55"/>
      <c r="D86" s="55"/>
      <c r="E86" s="55"/>
      <c r="F86" s="55"/>
      <c r="G86" s="55"/>
      <c r="H86" s="55"/>
      <c r="I86" s="55"/>
      <c r="J86" s="55"/>
      <c r="K86" s="58"/>
      <c r="L86" s="50"/>
      <c r="M86" s="50"/>
      <c r="N86" s="50"/>
      <c r="O86" s="50"/>
      <c r="P86" s="51"/>
      <c r="Q86" s="51"/>
      <c r="R86" s="51"/>
      <c r="S86" s="51"/>
      <c r="T86" s="51"/>
      <c r="U86" s="51"/>
      <c r="V86" s="51"/>
      <c r="W86" s="51"/>
    </row>
    <row r="87" spans="1:119" ht="12.95" customHeight="1" x14ac:dyDescent="0.2">
      <c r="A87" s="177" t="s">
        <v>167</v>
      </c>
      <c r="B87" s="21"/>
      <c r="C87" s="21"/>
      <c r="D87" s="21"/>
      <c r="E87" s="141" t="s">
        <v>159</v>
      </c>
      <c r="F87" s="21"/>
      <c r="G87" s="21"/>
      <c r="H87" s="21"/>
      <c r="I87" s="21"/>
      <c r="J87" s="21"/>
      <c r="K87" s="13"/>
      <c r="L87" s="8"/>
      <c r="M87" s="8"/>
      <c r="N87" s="8"/>
      <c r="O87" s="8"/>
    </row>
    <row r="88" spans="1:119" ht="12.95" customHeight="1" x14ac:dyDescent="0.2">
      <c r="A88" s="3" t="s">
        <v>1</v>
      </c>
      <c r="F88" s="3" t="s">
        <v>8</v>
      </c>
      <c r="G88" s="3" t="s">
        <v>7</v>
      </c>
      <c r="H88" s="3"/>
    </row>
    <row r="89" spans="1:119" ht="12.95" customHeight="1" x14ac:dyDescent="0.2">
      <c r="A89" s="179">
        <f>I84*100</f>
        <v>68.618792019282395</v>
      </c>
      <c r="B89" s="3" t="s">
        <v>7</v>
      </c>
      <c r="C89" s="3" t="s">
        <v>8</v>
      </c>
      <c r="E89" s="3" t="s">
        <v>162</v>
      </c>
      <c r="F89" s="3" t="s">
        <v>160</v>
      </c>
      <c r="G89" s="3" t="s">
        <v>161</v>
      </c>
      <c r="L89" s="64">
        <v>1</v>
      </c>
      <c r="M89" s="25">
        <v>2</v>
      </c>
      <c r="N89" s="25">
        <v>3</v>
      </c>
      <c r="O89" s="25">
        <v>4</v>
      </c>
      <c r="P89" s="65">
        <v>5</v>
      </c>
      <c r="Q89" s="64">
        <f>P89+1</f>
        <v>6</v>
      </c>
      <c r="R89" s="25">
        <f>Q89+1</f>
        <v>7</v>
      </c>
      <c r="S89" s="25">
        <f>R89+1</f>
        <v>8</v>
      </c>
      <c r="T89" s="25">
        <f>S89+1</f>
        <v>9</v>
      </c>
      <c r="U89" s="65">
        <f>T89+1</f>
        <v>10</v>
      </c>
    </row>
    <row r="90" spans="1:119" ht="12.95" customHeight="1" x14ac:dyDescent="0.2">
      <c r="A90" s="3">
        <v>1</v>
      </c>
      <c r="B90" s="179">
        <f t="dataTable" ref="B90:C94" dt2D="1" dtr="1" r1="I24" r2="I26"/>
        <v>39.612753300781989</v>
      </c>
      <c r="C90" s="179">
        <v>100</v>
      </c>
      <c r="E90" s="3" t="s">
        <v>1</v>
      </c>
      <c r="F90" s="198">
        <v>-50</v>
      </c>
      <c r="G90" s="198">
        <v>20</v>
      </c>
      <c r="H90" s="3" t="s">
        <v>163</v>
      </c>
      <c r="J90" s="2" t="s">
        <v>1</v>
      </c>
      <c r="K90" s="198">
        <v>1</v>
      </c>
      <c r="P90" s="200"/>
      <c r="Q90" s="201"/>
    </row>
    <row r="91" spans="1:119" ht="12.95" customHeight="1" x14ac:dyDescent="0.2">
      <c r="A91" s="3">
        <v>2</v>
      </c>
      <c r="B91" s="179">
        <v>39.612753300781989</v>
      </c>
      <c r="C91" s="179">
        <v>100</v>
      </c>
      <c r="E91" s="3">
        <v>1</v>
      </c>
      <c r="F91" s="157">
        <f>$F$90*C99/100</f>
        <v>-19.806376650390963</v>
      </c>
      <c r="G91" s="157">
        <f>($G$90+$G$90/$I$27)*B108/100</f>
        <v>98.259502315303465</v>
      </c>
      <c r="H91" s="157">
        <f>F91+G91</f>
        <v>78.453125664912505</v>
      </c>
      <c r="K91" s="176" t="s">
        <v>160</v>
      </c>
      <c r="L91" s="15">
        <f>IF($K$90=L$89,$F$90,)</f>
        <v>-50</v>
      </c>
      <c r="M91" s="15">
        <f t="shared" ref="M91:U91" si="13">IF($K$90=M$89,$F$90,)</f>
        <v>0</v>
      </c>
      <c r="N91" s="15">
        <f t="shared" si="13"/>
        <v>0</v>
      </c>
      <c r="O91" s="15">
        <f t="shared" si="13"/>
        <v>0</v>
      </c>
      <c r="P91" s="202">
        <f t="shared" si="13"/>
        <v>0</v>
      </c>
      <c r="Q91" s="203">
        <f t="shared" si="13"/>
        <v>0</v>
      </c>
      <c r="R91" s="15">
        <f t="shared" si="13"/>
        <v>0</v>
      </c>
      <c r="S91" s="15">
        <f t="shared" si="13"/>
        <v>0</v>
      </c>
      <c r="T91" s="15">
        <f t="shared" si="13"/>
        <v>0</v>
      </c>
      <c r="U91" s="15">
        <f t="shared" si="13"/>
        <v>0</v>
      </c>
    </row>
    <row r="92" spans="1:119" ht="12.95" customHeight="1" x14ac:dyDescent="0.2">
      <c r="A92" s="3">
        <v>3</v>
      </c>
      <c r="B92" s="179">
        <v>39.612753300781989</v>
      </c>
      <c r="C92" s="179">
        <v>100</v>
      </c>
      <c r="E92" s="3">
        <v>2</v>
      </c>
      <c r="F92" s="157">
        <f>$F$90*C100/100</f>
        <v>-19.806376650390963</v>
      </c>
      <c r="G92" s="157">
        <f>($G$90+$G$90/$I$27)*B109/100</f>
        <v>98.259502315303465</v>
      </c>
      <c r="H92" s="157">
        <f>F92+G92</f>
        <v>78.453125664912505</v>
      </c>
      <c r="K92" s="176" t="s">
        <v>164</v>
      </c>
      <c r="L92" s="15">
        <f>IF(AND(L$89&gt;=$K$90,L$89&lt;6),$G$90,)</f>
        <v>20</v>
      </c>
      <c r="M92" s="15">
        <f t="shared" ref="M92:U92" si="14">IF(AND(M$89&gt;=$K$90,M$89&lt;6),$G$90,)</f>
        <v>20</v>
      </c>
      <c r="N92" s="15">
        <f t="shared" si="14"/>
        <v>20</v>
      </c>
      <c r="O92" s="15">
        <f t="shared" si="14"/>
        <v>20</v>
      </c>
      <c r="P92" s="202">
        <f t="shared" si="14"/>
        <v>20</v>
      </c>
      <c r="Q92" s="203">
        <f t="shared" si="14"/>
        <v>0</v>
      </c>
      <c r="R92" s="15">
        <f t="shared" si="14"/>
        <v>0</v>
      </c>
      <c r="S92" s="15">
        <f t="shared" si="14"/>
        <v>0</v>
      </c>
      <c r="T92" s="15">
        <f t="shared" si="14"/>
        <v>0</v>
      </c>
      <c r="U92" s="15">
        <f t="shared" si="14"/>
        <v>0</v>
      </c>
    </row>
    <row r="93" spans="1:119" ht="12.95" customHeight="1" x14ac:dyDescent="0.2">
      <c r="A93" s="3">
        <v>4</v>
      </c>
      <c r="B93" s="179">
        <v>39.612753300781989</v>
      </c>
      <c r="C93" s="179">
        <v>-175.22331209266019</v>
      </c>
      <c r="E93" s="3">
        <v>3</v>
      </c>
      <c r="F93" s="157">
        <f>$F$90*C101/100</f>
        <v>-19.806376650390963</v>
      </c>
      <c r="G93" s="157">
        <f>($G$90+$G$90/$I$27)*B110/100</f>
        <v>98.259502315303465</v>
      </c>
      <c r="H93" s="157">
        <f>F93+G93</f>
        <v>78.453125664912505</v>
      </c>
      <c r="K93" s="176" t="s">
        <v>165</v>
      </c>
      <c r="L93" s="15">
        <f>IF(L$89&gt;5,$G$90,)</f>
        <v>0</v>
      </c>
      <c r="M93" s="15">
        <f t="shared" ref="M93:U93" si="15">IF(M$89&gt;5,$G$90,)</f>
        <v>0</v>
      </c>
      <c r="N93" s="15">
        <f t="shared" si="15"/>
        <v>0</v>
      </c>
      <c r="O93" s="15">
        <f t="shared" si="15"/>
        <v>0</v>
      </c>
      <c r="P93" s="202">
        <f t="shared" si="15"/>
        <v>0</v>
      </c>
      <c r="Q93" s="203">
        <f t="shared" si="15"/>
        <v>20</v>
      </c>
      <c r="R93" s="15">
        <f t="shared" si="15"/>
        <v>20</v>
      </c>
      <c r="S93" s="15">
        <f t="shared" si="15"/>
        <v>20</v>
      </c>
      <c r="T93" s="15">
        <f t="shared" si="15"/>
        <v>20</v>
      </c>
      <c r="U93" s="15">
        <f t="shared" si="15"/>
        <v>20</v>
      </c>
    </row>
    <row r="94" spans="1:119" s="192" customFormat="1" ht="12.95" customHeight="1" x14ac:dyDescent="0.2">
      <c r="A94" s="3">
        <v>5</v>
      </c>
      <c r="B94" s="179">
        <v>68.618792019282395</v>
      </c>
      <c r="C94" s="179">
        <v>459.74764326240455</v>
      </c>
      <c r="D94" s="2"/>
      <c r="E94" s="3">
        <v>4</v>
      </c>
      <c r="F94" s="157">
        <f>$F$90*C102/100</f>
        <v>187.82659120643331</v>
      </c>
      <c r="G94" s="157">
        <f>($G$90+$G$90/$I$27)*B111/100</f>
        <v>98.259502315303465</v>
      </c>
      <c r="H94" s="157">
        <f>F94+G94</f>
        <v>286.08609352173676</v>
      </c>
      <c r="I94" s="2"/>
      <c r="J94" s="2"/>
      <c r="K94" s="2"/>
      <c r="L94" s="2"/>
      <c r="M94" s="2"/>
      <c r="N94" s="2"/>
      <c r="O94" s="2"/>
      <c r="P94" s="204"/>
      <c r="Q94" s="205"/>
      <c r="R94" s="2"/>
      <c r="S94" s="2"/>
      <c r="T94" s="2"/>
      <c r="U94" s="2"/>
      <c r="V94" s="2"/>
      <c r="W94" s="2"/>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c r="CH94" s="9"/>
      <c r="CI94" s="9"/>
      <c r="CJ94" s="9"/>
      <c r="CK94" s="9"/>
      <c r="CL94" s="9"/>
      <c r="CM94" s="9"/>
      <c r="CN94" s="9"/>
      <c r="CO94" s="9"/>
      <c r="CP94" s="9"/>
      <c r="CQ94" s="9"/>
      <c r="CR94" s="9"/>
      <c r="CS94" s="9"/>
      <c r="CT94" s="9"/>
      <c r="CU94" s="9"/>
      <c r="CV94" s="9"/>
      <c r="CW94" s="9"/>
      <c r="CX94" s="9"/>
      <c r="CY94" s="9"/>
      <c r="CZ94" s="9"/>
      <c r="DA94" s="9"/>
      <c r="DB94" s="9"/>
      <c r="DC94" s="9"/>
      <c r="DD94" s="9"/>
      <c r="DE94" s="9"/>
      <c r="DF94" s="9"/>
      <c r="DG94" s="9"/>
      <c r="DH94" s="9"/>
      <c r="DI94" s="9"/>
      <c r="DJ94" s="9"/>
      <c r="DK94" s="9"/>
      <c r="DL94" s="9"/>
      <c r="DM94" s="9"/>
      <c r="DN94" s="9"/>
      <c r="DO94" s="9"/>
    </row>
    <row r="95" spans="1:119" s="192" customFormat="1" ht="12.95" customHeight="1" x14ac:dyDescent="0.2">
      <c r="A95" s="2"/>
      <c r="B95" s="2"/>
      <c r="C95" s="2"/>
      <c r="D95" s="2"/>
      <c r="E95" s="3">
        <v>5</v>
      </c>
      <c r="F95" s="157">
        <f>$F$90*C103/100</f>
        <v>-50</v>
      </c>
      <c r="G95" s="157">
        <f>($G$90+$G$90/$I$27)*B112/100</f>
        <v>170.20903096778443</v>
      </c>
      <c r="H95" s="157">
        <f>F95+G95</f>
        <v>120.20903096778443</v>
      </c>
      <c r="I95" s="2"/>
      <c r="J95" s="2" t="s">
        <v>1</v>
      </c>
      <c r="K95" s="198">
        <v>5</v>
      </c>
      <c r="L95" s="2"/>
      <c r="M95" s="2"/>
      <c r="N95" s="2"/>
      <c r="O95" s="2"/>
      <c r="P95" s="204"/>
      <c r="Q95" s="205"/>
      <c r="R95" s="2"/>
      <c r="S95" s="2"/>
      <c r="T95" s="2"/>
      <c r="U95" s="2"/>
      <c r="V95" s="2"/>
      <c r="W95" s="2"/>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c r="CH95" s="9"/>
      <c r="CI95" s="9"/>
      <c r="CJ95" s="9"/>
      <c r="CK95" s="9"/>
      <c r="CL95" s="9"/>
      <c r="CM95" s="9"/>
      <c r="CN95" s="9"/>
      <c r="CO95" s="9"/>
      <c r="CP95" s="9"/>
      <c r="CQ95" s="9"/>
      <c r="CR95" s="9"/>
      <c r="CS95" s="9"/>
      <c r="CT95" s="9"/>
      <c r="CU95" s="9"/>
      <c r="CV95" s="9"/>
      <c r="CW95" s="9"/>
      <c r="CX95" s="9"/>
      <c r="CY95" s="9"/>
      <c r="CZ95" s="9"/>
      <c r="DA95" s="9"/>
      <c r="DB95" s="9"/>
      <c r="DC95" s="9"/>
      <c r="DD95" s="9"/>
      <c r="DE95" s="9"/>
      <c r="DF95" s="9"/>
      <c r="DG95" s="9"/>
      <c r="DH95" s="9"/>
      <c r="DI95" s="9"/>
      <c r="DJ95" s="9"/>
      <c r="DK95" s="9"/>
      <c r="DL95" s="9"/>
      <c r="DM95" s="9"/>
      <c r="DN95" s="9"/>
      <c r="DO95" s="9"/>
    </row>
    <row r="96" spans="1:119" s="192" customFormat="1" ht="12.95" customHeight="1" x14ac:dyDescent="0.2">
      <c r="A96" s="177" t="s">
        <v>168</v>
      </c>
      <c r="B96" s="21"/>
      <c r="C96" s="21"/>
      <c r="D96" s="2"/>
      <c r="E96" s="67"/>
      <c r="F96" s="67"/>
      <c r="G96" s="67"/>
      <c r="H96" s="67"/>
      <c r="I96" s="2"/>
      <c r="J96" s="2"/>
      <c r="K96" s="176" t="s">
        <v>160</v>
      </c>
      <c r="L96" s="15">
        <f>IF($K$95=L$89,$F$90,)</f>
        <v>0</v>
      </c>
      <c r="M96" s="15">
        <f t="shared" ref="M96:U96" si="16">IF($K$95=M$89,$F$90,)</f>
        <v>0</v>
      </c>
      <c r="N96" s="15">
        <f t="shared" si="16"/>
        <v>0</v>
      </c>
      <c r="O96" s="15">
        <f t="shared" si="16"/>
        <v>0</v>
      </c>
      <c r="P96" s="202">
        <f t="shared" si="16"/>
        <v>-50</v>
      </c>
      <c r="Q96" s="203">
        <f t="shared" si="16"/>
        <v>0</v>
      </c>
      <c r="R96" s="15">
        <f t="shared" si="16"/>
        <v>0</v>
      </c>
      <c r="S96" s="15">
        <f t="shared" si="16"/>
        <v>0</v>
      </c>
      <c r="T96" s="15">
        <f t="shared" si="16"/>
        <v>0</v>
      </c>
      <c r="U96" s="15">
        <f t="shared" si="16"/>
        <v>0</v>
      </c>
      <c r="V96" s="2"/>
      <c r="W96" s="2"/>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c r="BZ96" s="9"/>
      <c r="CA96" s="9"/>
      <c r="CB96" s="9"/>
      <c r="CC96" s="9"/>
      <c r="CD96" s="9"/>
      <c r="CE96" s="9"/>
      <c r="CF96" s="9"/>
      <c r="CG96" s="9"/>
      <c r="CH96" s="9"/>
      <c r="CI96" s="9"/>
      <c r="CJ96" s="9"/>
      <c r="CK96" s="9"/>
      <c r="CL96" s="9"/>
      <c r="CM96" s="9"/>
      <c r="CN96" s="9"/>
      <c r="CO96" s="9"/>
      <c r="CP96" s="9"/>
      <c r="CQ96" s="9"/>
      <c r="CR96" s="9"/>
      <c r="CS96" s="9"/>
      <c r="CT96" s="9"/>
      <c r="CU96" s="9"/>
      <c r="CV96" s="9"/>
      <c r="CW96" s="9"/>
      <c r="CX96" s="9"/>
      <c r="CY96" s="9"/>
      <c r="CZ96" s="9"/>
      <c r="DA96" s="9"/>
      <c r="DB96" s="9"/>
      <c r="DC96" s="9"/>
      <c r="DD96" s="9"/>
      <c r="DE96" s="9"/>
      <c r="DF96" s="9"/>
      <c r="DG96" s="9"/>
      <c r="DH96" s="9"/>
      <c r="DI96" s="9"/>
      <c r="DJ96" s="9"/>
      <c r="DK96" s="9"/>
      <c r="DL96" s="9"/>
      <c r="DM96" s="9"/>
      <c r="DN96" s="9"/>
      <c r="DO96" s="9"/>
    </row>
    <row r="97" spans="1:119" s="192" customFormat="1" ht="12.95" customHeight="1" x14ac:dyDescent="0.2">
      <c r="A97" s="3" t="s">
        <v>1</v>
      </c>
      <c r="B97" s="2"/>
      <c r="C97" s="2"/>
      <c r="D97" s="2"/>
      <c r="E97" s="2"/>
      <c r="F97" s="2"/>
      <c r="G97" s="2"/>
      <c r="H97" s="2"/>
      <c r="I97" s="2"/>
      <c r="J97" s="2"/>
      <c r="K97" s="176" t="s">
        <v>164</v>
      </c>
      <c r="L97" s="15">
        <f t="shared" ref="L97:U97" si="17">IF(AND(L$89&gt;=$K$95,L$89&lt;6),$G$90,)</f>
        <v>0</v>
      </c>
      <c r="M97" s="15">
        <f t="shared" si="17"/>
        <v>0</v>
      </c>
      <c r="N97" s="15">
        <f t="shared" si="17"/>
        <v>0</v>
      </c>
      <c r="O97" s="15">
        <f t="shared" si="17"/>
        <v>0</v>
      </c>
      <c r="P97" s="202">
        <f t="shared" si="17"/>
        <v>20</v>
      </c>
      <c r="Q97" s="203">
        <f t="shared" si="17"/>
        <v>0</v>
      </c>
      <c r="R97" s="15">
        <f t="shared" si="17"/>
        <v>0</v>
      </c>
      <c r="S97" s="15">
        <f t="shared" si="17"/>
        <v>0</v>
      </c>
      <c r="T97" s="15">
        <f t="shared" si="17"/>
        <v>0</v>
      </c>
      <c r="U97" s="15">
        <f t="shared" si="17"/>
        <v>0</v>
      </c>
      <c r="V97" s="2"/>
      <c r="W97" s="2"/>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9"/>
      <c r="BZ97" s="9"/>
      <c r="CA97" s="9"/>
      <c r="CB97" s="9"/>
      <c r="CC97" s="9"/>
      <c r="CD97" s="9"/>
      <c r="CE97" s="9"/>
      <c r="CF97" s="9"/>
      <c r="CG97" s="9"/>
      <c r="CH97" s="9"/>
      <c r="CI97" s="9"/>
      <c r="CJ97" s="9"/>
      <c r="CK97" s="9"/>
      <c r="CL97" s="9"/>
      <c r="CM97" s="9"/>
      <c r="CN97" s="9"/>
      <c r="CO97" s="9"/>
      <c r="CP97" s="9"/>
      <c r="CQ97" s="9"/>
      <c r="CR97" s="9"/>
      <c r="CS97" s="9"/>
      <c r="CT97" s="9"/>
      <c r="CU97" s="9"/>
      <c r="CV97" s="9"/>
      <c r="CW97" s="9"/>
      <c r="CX97" s="9"/>
      <c r="CY97" s="9"/>
      <c r="CZ97" s="9"/>
      <c r="DA97" s="9"/>
      <c r="DB97" s="9"/>
      <c r="DC97" s="9"/>
      <c r="DD97" s="9"/>
      <c r="DE97" s="9"/>
      <c r="DF97" s="9"/>
      <c r="DG97" s="9"/>
      <c r="DH97" s="9"/>
      <c r="DI97" s="9"/>
      <c r="DJ97" s="9"/>
      <c r="DK97" s="9"/>
      <c r="DL97" s="9"/>
      <c r="DM97" s="9"/>
      <c r="DN97" s="9"/>
      <c r="DO97" s="9"/>
    </row>
    <row r="98" spans="1:119" s="192" customFormat="1" ht="12.95" customHeight="1" x14ac:dyDescent="0.2">
      <c r="A98" s="4">
        <f>I93</f>
        <v>0</v>
      </c>
      <c r="B98" s="3" t="s">
        <v>7</v>
      </c>
      <c r="C98" s="3" t="s">
        <v>8</v>
      </c>
      <c r="D98" s="2"/>
      <c r="E98" s="2"/>
      <c r="F98" s="2"/>
      <c r="G98" s="2"/>
      <c r="H98" s="2"/>
      <c r="I98" s="2"/>
      <c r="J98" s="2"/>
      <c r="K98" s="176" t="s">
        <v>165</v>
      </c>
      <c r="L98" s="15">
        <f>IF(L$89&gt;5,$G$90,)</f>
        <v>0</v>
      </c>
      <c r="M98" s="15">
        <f t="shared" ref="M98:U98" si="18">IF(M$89&gt;5,$G$90,)</f>
        <v>0</v>
      </c>
      <c r="N98" s="15">
        <f t="shared" si="18"/>
        <v>0</v>
      </c>
      <c r="O98" s="15">
        <f t="shared" si="18"/>
        <v>0</v>
      </c>
      <c r="P98" s="202">
        <f t="shared" si="18"/>
        <v>0</v>
      </c>
      <c r="Q98" s="203">
        <f t="shared" si="18"/>
        <v>20</v>
      </c>
      <c r="R98" s="15">
        <f t="shared" si="18"/>
        <v>20</v>
      </c>
      <c r="S98" s="15">
        <f t="shared" si="18"/>
        <v>20</v>
      </c>
      <c r="T98" s="15">
        <f t="shared" si="18"/>
        <v>20</v>
      </c>
      <c r="U98" s="15">
        <f t="shared" si="18"/>
        <v>20</v>
      </c>
      <c r="V98" s="2"/>
      <c r="W98" s="2"/>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9"/>
      <c r="BZ98" s="9"/>
      <c r="CA98" s="9"/>
      <c r="CB98" s="9"/>
      <c r="CC98" s="9"/>
      <c r="CD98" s="9"/>
      <c r="CE98" s="9"/>
      <c r="CF98" s="9"/>
      <c r="CG98" s="9"/>
      <c r="CH98" s="9"/>
      <c r="CI98" s="9"/>
      <c r="CJ98" s="9"/>
      <c r="CK98" s="9"/>
      <c r="CL98" s="9"/>
      <c r="CM98" s="9"/>
      <c r="CN98" s="9"/>
      <c r="CO98" s="9"/>
      <c r="CP98" s="9"/>
      <c r="CQ98" s="9"/>
      <c r="CR98" s="9"/>
      <c r="CS98" s="9"/>
      <c r="CT98" s="9"/>
      <c r="CU98" s="9"/>
      <c r="CV98" s="9"/>
      <c r="CW98" s="9"/>
      <c r="CX98" s="9"/>
      <c r="CY98" s="9"/>
      <c r="CZ98" s="9"/>
      <c r="DA98" s="9"/>
      <c r="DB98" s="9"/>
      <c r="DC98" s="9"/>
      <c r="DD98" s="9"/>
      <c r="DE98" s="9"/>
      <c r="DF98" s="9"/>
      <c r="DG98" s="9"/>
      <c r="DH98" s="9"/>
      <c r="DI98" s="9"/>
      <c r="DJ98" s="9"/>
      <c r="DK98" s="9"/>
      <c r="DL98" s="9"/>
      <c r="DM98" s="9"/>
      <c r="DN98" s="9"/>
      <c r="DO98" s="9"/>
    </row>
    <row r="99" spans="1:119" s="192" customFormat="1" ht="12.95" customHeight="1" x14ac:dyDescent="0.2">
      <c r="A99" s="3">
        <v>1</v>
      </c>
      <c r="B99" s="179">
        <v>34.316791765260568</v>
      </c>
      <c r="C99" s="179">
        <v>39.612753300781925</v>
      </c>
      <c r="D99" s="2"/>
      <c r="E99" s="2"/>
      <c r="F99" s="2"/>
      <c r="G99" s="2"/>
      <c r="H99" s="2"/>
      <c r="I99" s="2"/>
      <c r="J99" s="2"/>
      <c r="K99" s="2"/>
      <c r="L99" s="2"/>
      <c r="M99" s="2"/>
      <c r="N99" s="2"/>
      <c r="O99" s="2"/>
      <c r="P99" s="2"/>
      <c r="Q99" s="2"/>
      <c r="R99" s="2"/>
      <c r="S99" s="2"/>
      <c r="T99" s="2"/>
      <c r="U99" s="2"/>
      <c r="V99" s="2"/>
      <c r="W99" s="2"/>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9"/>
      <c r="BZ99" s="9"/>
      <c r="CA99" s="9"/>
      <c r="CB99" s="9"/>
      <c r="CC99" s="9"/>
      <c r="CD99" s="9"/>
      <c r="CE99" s="9"/>
      <c r="CF99" s="9"/>
      <c r="CG99" s="9"/>
      <c r="CH99" s="9"/>
      <c r="CI99" s="9"/>
      <c r="CJ99" s="9"/>
      <c r="CK99" s="9"/>
      <c r="CL99" s="9"/>
      <c r="CM99" s="9"/>
      <c r="CN99" s="9"/>
      <c r="CO99" s="9"/>
      <c r="CP99" s="9"/>
      <c r="CQ99" s="9"/>
      <c r="CR99" s="9"/>
      <c r="CS99" s="9"/>
      <c r="CT99" s="9"/>
      <c r="CU99" s="9"/>
      <c r="CV99" s="9"/>
      <c r="CW99" s="9"/>
      <c r="CX99" s="9"/>
      <c r="CY99" s="9"/>
      <c r="CZ99" s="9"/>
      <c r="DA99" s="9"/>
      <c r="DB99" s="9"/>
      <c r="DC99" s="9"/>
      <c r="DD99" s="9"/>
      <c r="DE99" s="9"/>
      <c r="DF99" s="9"/>
      <c r="DG99" s="9"/>
      <c r="DH99" s="9"/>
      <c r="DI99" s="9"/>
      <c r="DJ99" s="9"/>
      <c r="DK99" s="9"/>
      <c r="DL99" s="9"/>
      <c r="DM99" s="9"/>
      <c r="DN99" s="9"/>
      <c r="DO99" s="9"/>
    </row>
    <row r="100" spans="1:119" s="192" customFormat="1" ht="12.95" customHeight="1" x14ac:dyDescent="0.2">
      <c r="A100" s="3">
        <v>2</v>
      </c>
      <c r="B100" s="179">
        <v>28.556374403073921</v>
      </c>
      <c r="C100" s="179">
        <v>39.612753300781925</v>
      </c>
      <c r="D100" s="2"/>
      <c r="E100" s="2"/>
      <c r="F100" s="2"/>
      <c r="G100" s="2"/>
      <c r="H100" s="2"/>
      <c r="I100" s="2"/>
      <c r="J100" s="2"/>
      <c r="K100" s="2"/>
      <c r="L100" s="2"/>
      <c r="M100" s="2"/>
      <c r="N100" s="2"/>
      <c r="O100" s="2"/>
      <c r="P100" s="2"/>
      <c r="Q100" s="2"/>
      <c r="R100" s="2"/>
      <c r="S100" s="2"/>
      <c r="T100" s="2"/>
      <c r="U100" s="2"/>
      <c r="V100" s="2"/>
      <c r="W100" s="2"/>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c r="BZ100" s="9"/>
      <c r="CA100" s="9"/>
      <c r="CB100" s="9"/>
      <c r="CC100" s="9"/>
      <c r="CD100" s="9"/>
      <c r="CE100" s="9"/>
      <c r="CF100" s="9"/>
      <c r="CG100" s="9"/>
      <c r="CH100" s="9"/>
      <c r="CI100" s="9"/>
      <c r="CJ100" s="9"/>
      <c r="CK100" s="9"/>
      <c r="CL100" s="9"/>
      <c r="CM100" s="9"/>
      <c r="CN100" s="9"/>
      <c r="CO100" s="9"/>
      <c r="CP100" s="9"/>
      <c r="CQ100" s="9"/>
      <c r="CR100" s="9"/>
      <c r="CS100" s="9"/>
      <c r="CT100" s="9"/>
      <c r="CU100" s="9"/>
      <c r="CV100" s="9"/>
      <c r="CW100" s="9"/>
      <c r="CX100" s="9"/>
      <c r="CY100" s="9"/>
      <c r="CZ100" s="9"/>
      <c r="DA100" s="9"/>
      <c r="DB100" s="9"/>
      <c r="DC100" s="9"/>
      <c r="DD100" s="9"/>
      <c r="DE100" s="9"/>
      <c r="DF100" s="9"/>
      <c r="DG100" s="9"/>
      <c r="DH100" s="9"/>
      <c r="DI100" s="9"/>
      <c r="DJ100" s="9"/>
      <c r="DK100" s="9"/>
      <c r="DL100" s="9"/>
      <c r="DM100" s="9"/>
      <c r="DN100" s="9"/>
      <c r="DO100" s="9"/>
    </row>
    <row r="101" spans="1:119" s="192" customFormat="1" ht="12.95" customHeight="1" x14ac:dyDescent="0.2">
      <c r="A101" s="3">
        <v>3</v>
      </c>
      <c r="B101" s="179">
        <v>22.290768438223498</v>
      </c>
      <c r="C101" s="179">
        <v>39.612753300781925</v>
      </c>
      <c r="D101" s="2"/>
      <c r="E101" s="2"/>
      <c r="F101" s="2"/>
      <c r="G101" s="2"/>
      <c r="H101" s="2"/>
      <c r="I101" s="2"/>
      <c r="J101" s="2"/>
      <c r="K101" s="2"/>
      <c r="L101" s="2"/>
      <c r="M101" s="2"/>
      <c r="N101" s="2"/>
      <c r="O101" s="2"/>
      <c r="P101" s="2"/>
      <c r="Q101" s="2"/>
      <c r="R101" s="2"/>
      <c r="S101" s="2"/>
      <c r="T101" s="2"/>
      <c r="U101" s="2"/>
      <c r="V101" s="2"/>
      <c r="W101" s="2"/>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9"/>
      <c r="BO101" s="9"/>
      <c r="BP101" s="9"/>
      <c r="BQ101" s="9"/>
      <c r="BR101" s="9"/>
      <c r="BS101" s="9"/>
      <c r="BT101" s="9"/>
      <c r="BU101" s="9"/>
      <c r="BV101" s="9"/>
      <c r="BW101" s="9"/>
      <c r="BX101" s="9"/>
      <c r="BY101" s="9"/>
      <c r="BZ101" s="9"/>
      <c r="CA101" s="9"/>
      <c r="CB101" s="9"/>
      <c r="CC101" s="9"/>
      <c r="CD101" s="9"/>
      <c r="CE101" s="9"/>
      <c r="CF101" s="9"/>
      <c r="CG101" s="9"/>
      <c r="CH101" s="9"/>
      <c r="CI101" s="9"/>
      <c r="CJ101" s="9"/>
      <c r="CK101" s="9"/>
      <c r="CL101" s="9"/>
      <c r="CM101" s="9"/>
      <c r="CN101" s="9"/>
      <c r="CO101" s="9"/>
      <c r="CP101" s="9"/>
      <c r="CQ101" s="9"/>
      <c r="CR101" s="9"/>
      <c r="CS101" s="9"/>
      <c r="CT101" s="9"/>
      <c r="CU101" s="9"/>
      <c r="CV101" s="9"/>
      <c r="CW101" s="9"/>
      <c r="CX101" s="9"/>
      <c r="CY101" s="9"/>
      <c r="CZ101" s="9"/>
      <c r="DA101" s="9"/>
      <c r="DB101" s="9"/>
      <c r="DC101" s="9"/>
      <c r="DD101" s="9"/>
      <c r="DE101" s="9"/>
      <c r="DF101" s="9"/>
      <c r="DG101" s="9"/>
      <c r="DH101" s="9"/>
      <c r="DI101" s="9"/>
      <c r="DJ101" s="9"/>
      <c r="DK101" s="9"/>
      <c r="DL101" s="9"/>
      <c r="DM101" s="9"/>
      <c r="DN101" s="9"/>
      <c r="DO101" s="9"/>
    </row>
    <row r="102" spans="1:119" s="192" customFormat="1" ht="12.95" customHeight="1" x14ac:dyDescent="0.2">
      <c r="A102" s="3">
        <v>4</v>
      </c>
      <c r="B102" s="179">
        <v>15.475668830255696</v>
      </c>
      <c r="C102" s="179">
        <v>-375.65318241286661</v>
      </c>
      <c r="D102" s="2"/>
      <c r="E102" s="2"/>
      <c r="F102" s="2"/>
      <c r="G102" s="2"/>
      <c r="H102" s="2"/>
      <c r="I102" s="2"/>
      <c r="J102" s="2"/>
      <c r="K102" s="2"/>
      <c r="L102" s="2"/>
      <c r="M102" s="2"/>
      <c r="N102" s="2"/>
      <c r="O102" s="2"/>
      <c r="P102" s="2"/>
      <c r="Q102" s="2"/>
      <c r="R102" s="2"/>
      <c r="S102" s="2"/>
      <c r="T102" s="2"/>
      <c r="U102" s="2"/>
      <c r="V102" s="2"/>
      <c r="W102" s="2"/>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9"/>
      <c r="BX102" s="9"/>
      <c r="BY102" s="9"/>
      <c r="BZ102" s="9"/>
      <c r="CA102" s="9"/>
      <c r="CB102" s="9"/>
      <c r="CC102" s="9"/>
      <c r="CD102" s="9"/>
      <c r="CE102" s="9"/>
      <c r="CF102" s="9"/>
      <c r="CG102" s="9"/>
      <c r="CH102" s="9"/>
      <c r="CI102" s="9"/>
      <c r="CJ102" s="9"/>
      <c r="CK102" s="9"/>
      <c r="CL102" s="9"/>
      <c r="CM102" s="9"/>
      <c r="CN102" s="9"/>
      <c r="CO102" s="9"/>
      <c r="CP102" s="9"/>
      <c r="CQ102" s="9"/>
      <c r="CR102" s="9"/>
      <c r="CS102" s="9"/>
      <c r="CT102" s="9"/>
      <c r="CU102" s="9"/>
      <c r="CV102" s="9"/>
      <c r="CW102" s="9"/>
      <c r="CX102" s="9"/>
      <c r="CY102" s="9"/>
      <c r="CZ102" s="9"/>
      <c r="DA102" s="9"/>
      <c r="DB102" s="9"/>
      <c r="DC102" s="9"/>
      <c r="DD102" s="9"/>
      <c r="DE102" s="9"/>
      <c r="DF102" s="9"/>
      <c r="DG102" s="9"/>
      <c r="DH102" s="9"/>
      <c r="DI102" s="9"/>
      <c r="DJ102" s="9"/>
      <c r="DK102" s="9"/>
      <c r="DL102" s="9"/>
      <c r="DM102" s="9"/>
      <c r="DN102" s="9"/>
      <c r="DO102" s="9"/>
    </row>
    <row r="103" spans="1:119" s="192" customFormat="1" ht="12.95" customHeight="1" x14ac:dyDescent="0.2">
      <c r="A103" s="3">
        <v>5</v>
      </c>
      <c r="B103" s="179">
        <v>39.612753300781989</v>
      </c>
      <c r="C103" s="179">
        <v>100</v>
      </c>
      <c r="D103" s="2"/>
      <c r="E103" s="2"/>
      <c r="F103" s="2"/>
      <c r="G103" s="2"/>
      <c r="H103" s="2"/>
      <c r="I103" s="2"/>
      <c r="J103" s="2"/>
      <c r="K103" s="2"/>
      <c r="L103" s="2"/>
      <c r="M103" s="2"/>
      <c r="N103" s="2"/>
      <c r="O103" s="2"/>
      <c r="P103" s="2"/>
      <c r="Q103" s="2"/>
      <c r="R103" s="2"/>
      <c r="S103" s="2"/>
      <c r="T103" s="2"/>
      <c r="U103" s="2"/>
      <c r="V103" s="2"/>
      <c r="W103" s="2"/>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9"/>
      <c r="BB103" s="9"/>
      <c r="BC103" s="9"/>
      <c r="BD103" s="9"/>
      <c r="BE103" s="9"/>
      <c r="BF103" s="9"/>
      <c r="BG103" s="9"/>
      <c r="BH103" s="9"/>
      <c r="BI103" s="9"/>
      <c r="BJ103" s="9"/>
      <c r="BK103" s="9"/>
      <c r="BL103" s="9"/>
      <c r="BM103" s="9"/>
      <c r="BN103" s="9"/>
      <c r="BO103" s="9"/>
      <c r="BP103" s="9"/>
      <c r="BQ103" s="9"/>
      <c r="BR103" s="9"/>
      <c r="BS103" s="9"/>
      <c r="BT103" s="9"/>
      <c r="BU103" s="9"/>
      <c r="BV103" s="9"/>
      <c r="BW103" s="9"/>
      <c r="BX103" s="9"/>
      <c r="BY103" s="9"/>
      <c r="BZ103" s="9"/>
      <c r="CA103" s="9"/>
      <c r="CB103" s="9"/>
      <c r="CC103" s="9"/>
      <c r="CD103" s="9"/>
      <c r="CE103" s="9"/>
      <c r="CF103" s="9"/>
      <c r="CG103" s="9"/>
      <c r="CH103" s="9"/>
      <c r="CI103" s="9"/>
      <c r="CJ103" s="9"/>
      <c r="CK103" s="9"/>
      <c r="CL103" s="9"/>
      <c r="CM103" s="9"/>
      <c r="CN103" s="9"/>
      <c r="CO103" s="9"/>
      <c r="CP103" s="9"/>
      <c r="CQ103" s="9"/>
      <c r="CR103" s="9"/>
      <c r="CS103" s="9"/>
      <c r="CT103" s="9"/>
      <c r="CU103" s="9"/>
      <c r="CV103" s="9"/>
      <c r="CW103" s="9"/>
      <c r="CX103" s="9"/>
      <c r="CY103" s="9"/>
      <c r="CZ103" s="9"/>
      <c r="DA103" s="9"/>
      <c r="DB103" s="9"/>
      <c r="DC103" s="9"/>
      <c r="DD103" s="9"/>
      <c r="DE103" s="9"/>
      <c r="DF103" s="9"/>
      <c r="DG103" s="9"/>
      <c r="DH103" s="9"/>
      <c r="DI103" s="9"/>
      <c r="DJ103" s="9"/>
      <c r="DK103" s="9"/>
      <c r="DL103" s="9"/>
      <c r="DM103" s="9"/>
      <c r="DN103" s="9"/>
      <c r="DO103" s="9"/>
    </row>
    <row r="104" spans="1:119" s="192" customFormat="1" ht="12.95" customHeight="1" x14ac:dyDescent="0.2">
      <c r="A104" s="2"/>
      <c r="B104" s="2"/>
      <c r="C104" s="2"/>
      <c r="D104" s="2"/>
      <c r="E104" s="2"/>
      <c r="F104" s="2"/>
      <c r="G104" s="2"/>
      <c r="H104" s="139"/>
      <c r="I104" s="2"/>
      <c r="J104" s="2"/>
      <c r="K104" s="2"/>
      <c r="L104" s="2"/>
      <c r="M104" s="2"/>
      <c r="N104" s="2"/>
      <c r="O104" s="2"/>
      <c r="P104" s="2"/>
      <c r="Q104" s="2"/>
      <c r="R104" s="2"/>
      <c r="S104" s="2"/>
      <c r="T104" s="2"/>
      <c r="U104" s="2"/>
      <c r="V104" s="2"/>
      <c r="W104" s="2"/>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9"/>
      <c r="BO104" s="9"/>
      <c r="BP104" s="9"/>
      <c r="BQ104" s="9"/>
      <c r="BR104" s="9"/>
      <c r="BS104" s="9"/>
      <c r="BT104" s="9"/>
      <c r="BU104" s="9"/>
      <c r="BV104" s="9"/>
      <c r="BW104" s="9"/>
      <c r="BX104" s="9"/>
      <c r="BY104" s="9"/>
      <c r="BZ104" s="9"/>
      <c r="CA104" s="9"/>
      <c r="CB104" s="9"/>
      <c r="CC104" s="9"/>
      <c r="CD104" s="9"/>
      <c r="CE104" s="9"/>
      <c r="CF104" s="9"/>
      <c r="CG104" s="9"/>
      <c r="CH104" s="9"/>
      <c r="CI104" s="9"/>
      <c r="CJ104" s="9"/>
      <c r="CK104" s="9"/>
      <c r="CL104" s="9"/>
      <c r="CM104" s="9"/>
      <c r="CN104" s="9"/>
      <c r="CO104" s="9"/>
      <c r="CP104" s="9"/>
      <c r="CQ104" s="9"/>
      <c r="CR104" s="9"/>
      <c r="CS104" s="9"/>
      <c r="CT104" s="9"/>
      <c r="CU104" s="9"/>
      <c r="CV104" s="9"/>
      <c r="CW104" s="9"/>
      <c r="CX104" s="9"/>
      <c r="CY104" s="9"/>
      <c r="CZ104" s="9"/>
      <c r="DA104" s="9"/>
      <c r="DB104" s="9"/>
      <c r="DC104" s="9"/>
      <c r="DD104" s="9"/>
      <c r="DE104" s="9"/>
      <c r="DF104" s="9"/>
      <c r="DG104" s="9"/>
      <c r="DH104" s="9"/>
      <c r="DI104" s="9"/>
      <c r="DJ104" s="9"/>
      <c r="DK104" s="9"/>
      <c r="DL104" s="9"/>
      <c r="DM104" s="9"/>
      <c r="DN104" s="9"/>
      <c r="DO104" s="9"/>
    </row>
    <row r="105" spans="1:119" s="192" customFormat="1" ht="12.95" customHeight="1" x14ac:dyDescent="0.2">
      <c r="A105" s="177" t="s">
        <v>169</v>
      </c>
      <c r="B105" s="21"/>
      <c r="C105" s="21"/>
      <c r="D105" s="2"/>
      <c r="E105" s="2"/>
      <c r="F105" s="2"/>
      <c r="G105" s="2"/>
      <c r="H105" s="2"/>
      <c r="I105" s="2"/>
      <c r="J105" s="2"/>
      <c r="K105" s="2"/>
      <c r="L105" s="2"/>
      <c r="M105" s="2"/>
      <c r="N105" s="2"/>
      <c r="O105" s="2"/>
      <c r="P105" s="2"/>
      <c r="Q105" s="2"/>
      <c r="R105" s="2"/>
      <c r="S105" s="2"/>
      <c r="T105" s="2"/>
      <c r="U105" s="2"/>
      <c r="V105" s="2"/>
      <c r="W105" s="2"/>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9"/>
      <c r="BB105" s="9"/>
      <c r="BC105" s="9"/>
      <c r="BD105" s="9"/>
      <c r="BE105" s="9"/>
      <c r="BF105" s="9"/>
      <c r="BG105" s="9"/>
      <c r="BH105" s="9"/>
      <c r="BI105" s="9"/>
      <c r="BJ105" s="9"/>
      <c r="BK105" s="9"/>
      <c r="BL105" s="9"/>
      <c r="BM105" s="9"/>
      <c r="BN105" s="9"/>
      <c r="BO105" s="9"/>
      <c r="BP105" s="9"/>
      <c r="BQ105" s="9"/>
      <c r="BR105" s="9"/>
      <c r="BS105" s="9"/>
      <c r="BT105" s="9"/>
      <c r="BU105" s="9"/>
      <c r="BV105" s="9"/>
      <c r="BW105" s="9"/>
      <c r="BX105" s="9"/>
      <c r="BY105" s="9"/>
      <c r="BZ105" s="9"/>
      <c r="CA105" s="9"/>
      <c r="CB105" s="9"/>
      <c r="CC105" s="9"/>
      <c r="CD105" s="9"/>
      <c r="CE105" s="9"/>
      <c r="CF105" s="9"/>
      <c r="CG105" s="9"/>
      <c r="CH105" s="9"/>
      <c r="CI105" s="9"/>
      <c r="CJ105" s="9"/>
      <c r="CK105" s="9"/>
      <c r="CL105" s="9"/>
      <c r="CM105" s="9"/>
      <c r="CN105" s="9"/>
      <c r="CO105" s="9"/>
      <c r="CP105" s="9"/>
      <c r="CQ105" s="9"/>
      <c r="CR105" s="9"/>
      <c r="CS105" s="9"/>
      <c r="CT105" s="9"/>
      <c r="CU105" s="9"/>
      <c r="CV105" s="9"/>
      <c r="CW105" s="9"/>
      <c r="CX105" s="9"/>
      <c r="CY105" s="9"/>
      <c r="CZ105" s="9"/>
      <c r="DA105" s="9"/>
      <c r="DB105" s="9"/>
      <c r="DC105" s="9"/>
      <c r="DD105" s="9"/>
      <c r="DE105" s="9"/>
      <c r="DF105" s="9"/>
      <c r="DG105" s="9"/>
      <c r="DH105" s="9"/>
      <c r="DI105" s="9"/>
      <c r="DJ105" s="9"/>
      <c r="DK105" s="9"/>
      <c r="DL105" s="9"/>
      <c r="DM105" s="9"/>
      <c r="DN105" s="9"/>
      <c r="DO105" s="9"/>
    </row>
    <row r="106" spans="1:119" s="192" customFormat="1" ht="12.95" customHeight="1" x14ac:dyDescent="0.2">
      <c r="A106" s="3" t="s">
        <v>1</v>
      </c>
      <c r="B106" s="2"/>
      <c r="C106" s="2"/>
      <c r="D106" s="2"/>
      <c r="E106" s="2"/>
      <c r="F106" s="2"/>
      <c r="G106" s="2"/>
      <c r="H106" s="2"/>
      <c r="I106" s="2"/>
      <c r="J106" s="2"/>
      <c r="K106" s="2"/>
      <c r="L106" s="2"/>
      <c r="M106" s="2"/>
      <c r="N106" s="2"/>
      <c r="O106" s="2"/>
      <c r="P106" s="2"/>
      <c r="Q106" s="2"/>
      <c r="R106" s="2"/>
      <c r="S106" s="2"/>
      <c r="T106" s="2"/>
      <c r="U106" s="2"/>
      <c r="V106" s="2"/>
      <c r="W106" s="2"/>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c r="BZ106" s="9"/>
      <c r="CA106" s="9"/>
      <c r="CB106" s="9"/>
      <c r="CC106" s="9"/>
      <c r="CD106" s="9"/>
      <c r="CE106" s="9"/>
      <c r="CF106" s="9"/>
      <c r="CG106" s="9"/>
      <c r="CH106" s="9"/>
      <c r="CI106" s="9"/>
      <c r="CJ106" s="9"/>
      <c r="CK106" s="9"/>
      <c r="CL106" s="9"/>
      <c r="CM106" s="9"/>
      <c r="CN106" s="9"/>
      <c r="CO106" s="9"/>
      <c r="CP106" s="9"/>
      <c r="CQ106" s="9"/>
      <c r="CR106" s="9"/>
      <c r="CS106" s="9"/>
      <c r="CT106" s="9"/>
      <c r="CU106" s="9"/>
      <c r="CV106" s="9"/>
      <c r="CW106" s="9"/>
      <c r="CX106" s="9"/>
      <c r="CY106" s="9"/>
      <c r="CZ106" s="9"/>
      <c r="DA106" s="9"/>
      <c r="DB106" s="9"/>
      <c r="DC106" s="9"/>
      <c r="DD106" s="9"/>
      <c r="DE106" s="9"/>
      <c r="DF106" s="9"/>
      <c r="DG106" s="9"/>
      <c r="DH106" s="9"/>
      <c r="DI106" s="9"/>
      <c r="DJ106" s="9"/>
      <c r="DK106" s="9"/>
      <c r="DL106" s="9"/>
      <c r="DM106" s="9"/>
      <c r="DN106" s="9"/>
      <c r="DO106" s="9"/>
    </row>
    <row r="107" spans="1:119" s="192" customFormat="1" ht="12.95" customHeight="1" x14ac:dyDescent="0.2">
      <c r="A107" s="4">
        <f>I102</f>
        <v>0</v>
      </c>
      <c r="B107" s="3" t="s">
        <v>7</v>
      </c>
      <c r="C107" s="3" t="s">
        <v>8</v>
      </c>
      <c r="D107" s="2"/>
      <c r="E107" s="2"/>
      <c r="F107" s="2"/>
      <c r="G107" s="2"/>
      <c r="H107" s="2"/>
      <c r="I107" s="2"/>
      <c r="J107" s="2"/>
      <c r="K107" s="2"/>
      <c r="L107" s="2"/>
      <c r="M107" s="2"/>
      <c r="N107" s="2"/>
      <c r="O107" s="2"/>
      <c r="P107" s="2"/>
      <c r="Q107" s="2"/>
      <c r="R107" s="2"/>
      <c r="S107" s="2"/>
      <c r="T107" s="2"/>
      <c r="U107" s="2"/>
      <c r="V107" s="2"/>
      <c r="W107" s="2"/>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c r="CA107" s="9"/>
      <c r="CB107" s="9"/>
      <c r="CC107" s="9"/>
      <c r="CD107" s="9"/>
      <c r="CE107" s="9"/>
      <c r="CF107" s="9"/>
      <c r="CG107" s="9"/>
      <c r="CH107" s="9"/>
      <c r="CI107" s="9"/>
      <c r="CJ107" s="9"/>
      <c r="CK107" s="9"/>
      <c r="CL107" s="9"/>
      <c r="CM107" s="9"/>
      <c r="CN107" s="9"/>
      <c r="CO107" s="9"/>
      <c r="CP107" s="9"/>
      <c r="CQ107" s="9"/>
      <c r="CR107" s="9"/>
      <c r="CS107" s="9"/>
      <c r="CT107" s="9"/>
      <c r="CU107" s="9"/>
      <c r="CV107" s="9"/>
      <c r="CW107" s="9"/>
      <c r="CX107" s="9"/>
      <c r="CY107" s="9"/>
      <c r="CZ107" s="9"/>
      <c r="DA107" s="9"/>
      <c r="DB107" s="9"/>
      <c r="DC107" s="9"/>
      <c r="DD107" s="9"/>
      <c r="DE107" s="9"/>
      <c r="DF107" s="9"/>
      <c r="DG107" s="9"/>
      <c r="DH107" s="9"/>
      <c r="DI107" s="9"/>
      <c r="DJ107" s="9"/>
      <c r="DK107" s="9"/>
      <c r="DL107" s="9"/>
      <c r="DM107" s="9"/>
      <c r="DN107" s="9"/>
      <c r="DO107" s="9"/>
    </row>
    <row r="108" spans="1:119" s="192" customFormat="1" ht="12.95" customHeight="1" x14ac:dyDescent="0.2">
      <c r="A108" s="3">
        <v>1</v>
      </c>
      <c r="B108" s="179">
        <v>39.612753300781989</v>
      </c>
      <c r="C108" s="179">
        <v>100</v>
      </c>
      <c r="D108" s="2"/>
      <c r="E108" s="2"/>
      <c r="F108" s="2"/>
      <c r="G108" s="2"/>
      <c r="H108" s="2"/>
      <c r="I108" s="2"/>
      <c r="J108" s="2"/>
      <c r="K108" s="2"/>
      <c r="L108" s="2"/>
      <c r="M108" s="2"/>
      <c r="N108" s="2"/>
      <c r="O108" s="2"/>
      <c r="P108" s="2"/>
      <c r="Q108" s="2"/>
      <c r="R108" s="2"/>
      <c r="S108" s="2"/>
      <c r="T108" s="2"/>
      <c r="U108" s="2"/>
      <c r="V108" s="2"/>
      <c r="W108" s="2"/>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c r="BE108" s="9"/>
      <c r="BF108" s="9"/>
      <c r="BG108" s="9"/>
      <c r="BH108" s="9"/>
      <c r="BI108" s="9"/>
      <c r="BJ108" s="9"/>
      <c r="BK108" s="9"/>
      <c r="BL108" s="9"/>
      <c r="BM108" s="9"/>
      <c r="BN108" s="9"/>
      <c r="BO108" s="9"/>
      <c r="BP108" s="9"/>
      <c r="BQ108" s="9"/>
      <c r="BR108" s="9"/>
      <c r="BS108" s="9"/>
      <c r="BT108" s="9"/>
      <c r="BU108" s="9"/>
      <c r="BV108" s="9"/>
      <c r="BW108" s="9"/>
      <c r="BX108" s="9"/>
      <c r="BY108" s="9"/>
      <c r="BZ108" s="9"/>
      <c r="CA108" s="9"/>
      <c r="CB108" s="9"/>
      <c r="CC108" s="9"/>
      <c r="CD108" s="9"/>
      <c r="CE108" s="9"/>
      <c r="CF108" s="9"/>
      <c r="CG108" s="9"/>
      <c r="CH108" s="9"/>
      <c r="CI108" s="9"/>
      <c r="CJ108" s="9"/>
      <c r="CK108" s="9"/>
      <c r="CL108" s="9"/>
      <c r="CM108" s="9"/>
      <c r="CN108" s="9"/>
      <c r="CO108" s="9"/>
      <c r="CP108" s="9"/>
      <c r="CQ108" s="9"/>
      <c r="CR108" s="9"/>
      <c r="CS108" s="9"/>
      <c r="CT108" s="9"/>
      <c r="CU108" s="9"/>
      <c r="CV108" s="9"/>
      <c r="CW108" s="9"/>
      <c r="CX108" s="9"/>
      <c r="CY108" s="9"/>
      <c r="CZ108" s="9"/>
      <c r="DA108" s="9"/>
      <c r="DB108" s="9"/>
      <c r="DC108" s="9"/>
      <c r="DD108" s="9"/>
      <c r="DE108" s="9"/>
      <c r="DF108" s="9"/>
      <c r="DG108" s="9"/>
      <c r="DH108" s="9"/>
      <c r="DI108" s="9"/>
      <c r="DJ108" s="9"/>
      <c r="DK108" s="9"/>
      <c r="DL108" s="9"/>
      <c r="DM108" s="9"/>
      <c r="DN108" s="9"/>
      <c r="DO108" s="9"/>
    </row>
    <row r="109" spans="1:119" s="192" customFormat="1" ht="12.95" customHeight="1" x14ac:dyDescent="0.2">
      <c r="A109" s="3">
        <v>2</v>
      </c>
      <c r="B109" s="179">
        <v>39.612753300781989</v>
      </c>
      <c r="C109" s="179">
        <v>100</v>
      </c>
      <c r="D109" s="2"/>
      <c r="E109" s="2"/>
      <c r="F109" s="2"/>
      <c r="G109" s="2"/>
      <c r="H109" s="2"/>
      <c r="I109" s="2"/>
      <c r="J109" s="2"/>
      <c r="K109" s="2"/>
      <c r="L109" s="2"/>
      <c r="M109" s="2"/>
      <c r="N109" s="2"/>
      <c r="O109" s="2"/>
      <c r="P109" s="2"/>
      <c r="Q109" s="2"/>
      <c r="R109" s="2"/>
      <c r="S109" s="2"/>
      <c r="T109" s="2"/>
      <c r="U109" s="2"/>
      <c r="V109" s="2"/>
      <c r="W109" s="2"/>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c r="BY109" s="9"/>
      <c r="BZ109" s="9"/>
      <c r="CA109" s="9"/>
      <c r="CB109" s="9"/>
      <c r="CC109" s="9"/>
      <c r="CD109" s="9"/>
      <c r="CE109" s="9"/>
      <c r="CF109" s="9"/>
      <c r="CG109" s="9"/>
      <c r="CH109" s="9"/>
      <c r="CI109" s="9"/>
      <c r="CJ109" s="9"/>
      <c r="CK109" s="9"/>
      <c r="CL109" s="9"/>
      <c r="CM109" s="9"/>
      <c r="CN109" s="9"/>
      <c r="CO109" s="9"/>
      <c r="CP109" s="9"/>
      <c r="CQ109" s="9"/>
      <c r="CR109" s="9"/>
      <c r="CS109" s="9"/>
      <c r="CT109" s="9"/>
      <c r="CU109" s="9"/>
      <c r="CV109" s="9"/>
      <c r="CW109" s="9"/>
      <c r="CX109" s="9"/>
      <c r="CY109" s="9"/>
      <c r="CZ109" s="9"/>
      <c r="DA109" s="9"/>
      <c r="DB109" s="9"/>
      <c r="DC109" s="9"/>
      <c r="DD109" s="9"/>
      <c r="DE109" s="9"/>
      <c r="DF109" s="9"/>
      <c r="DG109" s="9"/>
      <c r="DH109" s="9"/>
      <c r="DI109" s="9"/>
      <c r="DJ109" s="9"/>
      <c r="DK109" s="9"/>
      <c r="DL109" s="9"/>
      <c r="DM109" s="9"/>
      <c r="DN109" s="9"/>
      <c r="DO109" s="9"/>
    </row>
    <row r="110" spans="1:119" s="192" customFormat="1" ht="12.95" customHeight="1" x14ac:dyDescent="0.2">
      <c r="A110" s="3">
        <v>3</v>
      </c>
      <c r="B110" s="179">
        <v>39.612753300781989</v>
      </c>
      <c r="C110" s="179">
        <v>100</v>
      </c>
      <c r="D110" s="2"/>
      <c r="E110" s="2"/>
      <c r="F110" s="2"/>
      <c r="G110" s="2"/>
      <c r="H110" s="2"/>
      <c r="I110" s="2"/>
      <c r="J110" s="2"/>
      <c r="K110" s="2"/>
      <c r="L110" s="2"/>
      <c r="M110" s="2"/>
      <c r="N110" s="2"/>
      <c r="O110" s="2"/>
      <c r="P110" s="2"/>
      <c r="Q110" s="2"/>
      <c r="R110" s="2"/>
      <c r="S110" s="2"/>
      <c r="T110" s="2"/>
      <c r="U110" s="2"/>
      <c r="V110" s="2"/>
      <c r="W110" s="2"/>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9"/>
      <c r="BV110" s="9"/>
      <c r="BW110" s="9"/>
      <c r="BX110" s="9"/>
      <c r="BY110" s="9"/>
      <c r="BZ110" s="9"/>
      <c r="CA110" s="9"/>
      <c r="CB110" s="9"/>
      <c r="CC110" s="9"/>
      <c r="CD110" s="9"/>
      <c r="CE110" s="9"/>
      <c r="CF110" s="9"/>
      <c r="CG110" s="9"/>
      <c r="CH110" s="9"/>
      <c r="CI110" s="9"/>
      <c r="CJ110" s="9"/>
      <c r="CK110" s="9"/>
      <c r="CL110" s="9"/>
      <c r="CM110" s="9"/>
      <c r="CN110" s="9"/>
      <c r="CO110" s="9"/>
      <c r="CP110" s="9"/>
      <c r="CQ110" s="9"/>
      <c r="CR110" s="9"/>
      <c r="CS110" s="9"/>
      <c r="CT110" s="9"/>
      <c r="CU110" s="9"/>
      <c r="CV110" s="9"/>
      <c r="CW110" s="9"/>
      <c r="CX110" s="9"/>
      <c r="CY110" s="9"/>
      <c r="CZ110" s="9"/>
      <c r="DA110" s="9"/>
      <c r="DB110" s="9"/>
      <c r="DC110" s="9"/>
      <c r="DD110" s="9"/>
      <c r="DE110" s="9"/>
      <c r="DF110" s="9"/>
      <c r="DG110" s="9"/>
      <c r="DH110" s="9"/>
      <c r="DI110" s="9"/>
      <c r="DJ110" s="9"/>
      <c r="DK110" s="9"/>
      <c r="DL110" s="9"/>
      <c r="DM110" s="9"/>
      <c r="DN110" s="9"/>
      <c r="DO110" s="9"/>
    </row>
    <row r="111" spans="1:119" s="192" customFormat="1" ht="12.95" customHeight="1" x14ac:dyDescent="0.2">
      <c r="A111" s="3">
        <v>4</v>
      </c>
      <c r="B111" s="179">
        <v>39.612753300781989</v>
      </c>
      <c r="C111" s="179">
        <v>-175.22331209266019</v>
      </c>
      <c r="D111" s="2"/>
      <c r="E111" s="2"/>
      <c r="F111" s="2"/>
      <c r="G111" s="2"/>
      <c r="H111" s="2"/>
      <c r="I111" s="2"/>
      <c r="J111" s="2"/>
      <c r="K111" s="2"/>
      <c r="L111" s="2"/>
      <c r="M111" s="2"/>
      <c r="N111" s="2"/>
      <c r="O111" s="2"/>
      <c r="P111" s="2"/>
      <c r="Q111" s="2"/>
      <c r="R111" s="2"/>
      <c r="S111" s="2"/>
      <c r="T111" s="2"/>
      <c r="U111" s="2"/>
      <c r="V111" s="2"/>
      <c r="W111" s="2"/>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c r="BH111" s="9"/>
      <c r="BI111" s="9"/>
      <c r="BJ111" s="9"/>
      <c r="BK111" s="9"/>
      <c r="BL111" s="9"/>
      <c r="BM111" s="9"/>
      <c r="BN111" s="9"/>
      <c r="BO111" s="9"/>
      <c r="BP111" s="9"/>
      <c r="BQ111" s="9"/>
      <c r="BR111" s="9"/>
      <c r="BS111" s="9"/>
      <c r="BT111" s="9"/>
      <c r="BU111" s="9"/>
      <c r="BV111" s="9"/>
      <c r="BW111" s="9"/>
      <c r="BX111" s="9"/>
      <c r="BY111" s="9"/>
      <c r="BZ111" s="9"/>
      <c r="CA111" s="9"/>
      <c r="CB111" s="9"/>
      <c r="CC111" s="9"/>
      <c r="CD111" s="9"/>
      <c r="CE111" s="9"/>
      <c r="CF111" s="9"/>
      <c r="CG111" s="9"/>
      <c r="CH111" s="9"/>
      <c r="CI111" s="9"/>
      <c r="CJ111" s="9"/>
      <c r="CK111" s="9"/>
      <c r="CL111" s="9"/>
      <c r="CM111" s="9"/>
      <c r="CN111" s="9"/>
      <c r="CO111" s="9"/>
      <c r="CP111" s="9"/>
      <c r="CQ111" s="9"/>
      <c r="CR111" s="9"/>
      <c r="CS111" s="9"/>
      <c r="CT111" s="9"/>
      <c r="CU111" s="9"/>
      <c r="CV111" s="9"/>
      <c r="CW111" s="9"/>
      <c r="CX111" s="9"/>
      <c r="CY111" s="9"/>
      <c r="CZ111" s="9"/>
      <c r="DA111" s="9"/>
      <c r="DB111" s="9"/>
      <c r="DC111" s="9"/>
      <c r="DD111" s="9"/>
      <c r="DE111" s="9"/>
      <c r="DF111" s="9"/>
      <c r="DG111" s="9"/>
      <c r="DH111" s="9"/>
      <c r="DI111" s="9"/>
      <c r="DJ111" s="9"/>
      <c r="DK111" s="9"/>
      <c r="DL111" s="9"/>
      <c r="DM111" s="9"/>
      <c r="DN111" s="9"/>
      <c r="DO111" s="9"/>
    </row>
    <row r="112" spans="1:119" s="192" customFormat="1" ht="12.95" customHeight="1" x14ac:dyDescent="0.2">
      <c r="A112" s="3">
        <v>5</v>
      </c>
      <c r="B112" s="179">
        <v>68.618792019282395</v>
      </c>
      <c r="C112" s="179">
        <v>459.74764326240455</v>
      </c>
      <c r="D112" s="2"/>
      <c r="E112" s="2"/>
      <c r="F112" s="2"/>
      <c r="G112" s="2"/>
      <c r="H112" s="2"/>
      <c r="I112" s="2"/>
      <c r="J112" s="2"/>
      <c r="K112" s="2"/>
      <c r="L112" s="2"/>
      <c r="M112" s="2"/>
      <c r="N112" s="2"/>
      <c r="O112" s="2"/>
      <c r="P112" s="2"/>
      <c r="Q112" s="2"/>
      <c r="R112" s="2"/>
      <c r="S112" s="2"/>
      <c r="T112" s="2"/>
      <c r="U112" s="2"/>
      <c r="V112" s="2"/>
      <c r="W112" s="2"/>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c r="BM112" s="9"/>
      <c r="BN112" s="9"/>
      <c r="BO112" s="9"/>
      <c r="BP112" s="9"/>
      <c r="BQ112" s="9"/>
      <c r="BR112" s="9"/>
      <c r="BS112" s="9"/>
      <c r="BT112" s="9"/>
      <c r="BU112" s="9"/>
      <c r="BV112" s="9"/>
      <c r="BW112" s="9"/>
      <c r="BX112" s="9"/>
      <c r="BY112" s="9"/>
      <c r="BZ112" s="9"/>
      <c r="CA112" s="9"/>
      <c r="CB112" s="9"/>
      <c r="CC112" s="9"/>
      <c r="CD112" s="9"/>
      <c r="CE112" s="9"/>
      <c r="CF112" s="9"/>
      <c r="CG112" s="9"/>
      <c r="CH112" s="9"/>
      <c r="CI112" s="9"/>
      <c r="CJ112" s="9"/>
      <c r="CK112" s="9"/>
      <c r="CL112" s="9"/>
      <c r="CM112" s="9"/>
      <c r="CN112" s="9"/>
      <c r="CO112" s="9"/>
      <c r="CP112" s="9"/>
      <c r="CQ112" s="9"/>
      <c r="CR112" s="9"/>
      <c r="CS112" s="9"/>
      <c r="CT112" s="9"/>
      <c r="CU112" s="9"/>
      <c r="CV112" s="9"/>
      <c r="CW112" s="9"/>
      <c r="CX112" s="9"/>
      <c r="CY112" s="9"/>
      <c r="CZ112" s="9"/>
      <c r="DA112" s="9"/>
      <c r="DB112" s="9"/>
      <c r="DC112" s="9"/>
      <c r="DD112" s="9"/>
      <c r="DE112" s="9"/>
      <c r="DF112" s="9"/>
      <c r="DG112" s="9"/>
      <c r="DH112" s="9"/>
      <c r="DI112" s="9"/>
      <c r="DJ112" s="9"/>
      <c r="DK112" s="9"/>
      <c r="DL112" s="9"/>
      <c r="DM112" s="9"/>
      <c r="DN112" s="9"/>
      <c r="DO112" s="9"/>
    </row>
    <row r="113" spans="1:119" s="192" customFormat="1" ht="12.9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c r="BR113" s="9"/>
      <c r="BS113" s="9"/>
      <c r="BT113" s="9"/>
      <c r="BU113" s="9"/>
      <c r="BV113" s="9"/>
      <c r="BW113" s="9"/>
      <c r="BX113" s="9"/>
      <c r="BY113" s="9"/>
      <c r="BZ113" s="9"/>
      <c r="CA113" s="9"/>
      <c r="CB113" s="9"/>
      <c r="CC113" s="9"/>
      <c r="CD113" s="9"/>
      <c r="CE113" s="9"/>
      <c r="CF113" s="9"/>
      <c r="CG113" s="9"/>
      <c r="CH113" s="9"/>
      <c r="CI113" s="9"/>
      <c r="CJ113" s="9"/>
      <c r="CK113" s="9"/>
      <c r="CL113" s="9"/>
      <c r="CM113" s="9"/>
      <c r="CN113" s="9"/>
      <c r="CO113" s="9"/>
      <c r="CP113" s="9"/>
      <c r="CQ113" s="9"/>
      <c r="CR113" s="9"/>
      <c r="CS113" s="9"/>
      <c r="CT113" s="9"/>
      <c r="CU113" s="9"/>
      <c r="CV113" s="9"/>
      <c r="CW113" s="9"/>
      <c r="CX113" s="9"/>
      <c r="CY113" s="9"/>
      <c r="CZ113" s="9"/>
      <c r="DA113" s="9"/>
      <c r="DB113" s="9"/>
      <c r="DC113" s="9"/>
      <c r="DD113" s="9"/>
      <c r="DE113" s="9"/>
      <c r="DF113" s="9"/>
      <c r="DG113" s="9"/>
      <c r="DH113" s="9"/>
      <c r="DI113" s="9"/>
      <c r="DJ113" s="9"/>
      <c r="DK113" s="9"/>
      <c r="DL113" s="9"/>
      <c r="DM113" s="9"/>
      <c r="DN113" s="9"/>
      <c r="DO113" s="9"/>
    </row>
    <row r="114" spans="1:119" s="192" customFormat="1" ht="12.9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c r="BY114" s="9"/>
      <c r="BZ114" s="9"/>
      <c r="CA114" s="9"/>
      <c r="CB114" s="9"/>
      <c r="CC114" s="9"/>
      <c r="CD114" s="9"/>
      <c r="CE114" s="9"/>
      <c r="CF114" s="9"/>
      <c r="CG114" s="9"/>
      <c r="CH114" s="9"/>
      <c r="CI114" s="9"/>
      <c r="CJ114" s="9"/>
      <c r="CK114" s="9"/>
      <c r="CL114" s="9"/>
      <c r="CM114" s="9"/>
      <c r="CN114" s="9"/>
      <c r="CO114" s="9"/>
      <c r="CP114" s="9"/>
      <c r="CQ114" s="9"/>
      <c r="CR114" s="9"/>
      <c r="CS114" s="9"/>
      <c r="CT114" s="9"/>
      <c r="CU114" s="9"/>
      <c r="CV114" s="9"/>
      <c r="CW114" s="9"/>
      <c r="CX114" s="9"/>
      <c r="CY114" s="9"/>
      <c r="CZ114" s="9"/>
      <c r="DA114" s="9"/>
      <c r="DB114" s="9"/>
      <c r="DC114" s="9"/>
      <c r="DD114" s="9"/>
      <c r="DE114" s="9"/>
      <c r="DF114" s="9"/>
      <c r="DG114" s="9"/>
      <c r="DH114" s="9"/>
      <c r="DI114" s="9"/>
      <c r="DJ114" s="9"/>
      <c r="DK114" s="9"/>
      <c r="DL114" s="9"/>
      <c r="DM114" s="9"/>
      <c r="DN114" s="9"/>
      <c r="DO114" s="9"/>
    </row>
    <row r="115" spans="1:119" s="192" customFormat="1" ht="12.9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c r="BJ115" s="9"/>
      <c r="BK115" s="9"/>
      <c r="BL115" s="9"/>
      <c r="BM115" s="9"/>
      <c r="BN115" s="9"/>
      <c r="BO115" s="9"/>
      <c r="BP115" s="9"/>
      <c r="BQ115" s="9"/>
      <c r="BR115" s="9"/>
      <c r="BS115" s="9"/>
      <c r="BT115" s="9"/>
      <c r="BU115" s="9"/>
      <c r="BV115" s="9"/>
      <c r="BW115" s="9"/>
      <c r="BX115" s="9"/>
      <c r="BY115" s="9"/>
      <c r="BZ115" s="9"/>
      <c r="CA115" s="9"/>
      <c r="CB115" s="9"/>
      <c r="CC115" s="9"/>
      <c r="CD115" s="9"/>
      <c r="CE115" s="9"/>
      <c r="CF115" s="9"/>
      <c r="CG115" s="9"/>
      <c r="CH115" s="9"/>
      <c r="CI115" s="9"/>
      <c r="CJ115" s="9"/>
      <c r="CK115" s="9"/>
      <c r="CL115" s="9"/>
      <c r="CM115" s="9"/>
      <c r="CN115" s="9"/>
      <c r="CO115" s="9"/>
      <c r="CP115" s="9"/>
      <c r="CQ115" s="9"/>
      <c r="CR115" s="9"/>
      <c r="CS115" s="9"/>
      <c r="CT115" s="9"/>
      <c r="CU115" s="9"/>
      <c r="CV115" s="9"/>
      <c r="CW115" s="9"/>
      <c r="CX115" s="9"/>
      <c r="CY115" s="9"/>
      <c r="CZ115" s="9"/>
      <c r="DA115" s="9"/>
      <c r="DB115" s="9"/>
      <c r="DC115" s="9"/>
      <c r="DD115" s="9"/>
      <c r="DE115" s="9"/>
      <c r="DF115" s="9"/>
      <c r="DG115" s="9"/>
      <c r="DH115" s="9"/>
      <c r="DI115" s="9"/>
      <c r="DJ115" s="9"/>
      <c r="DK115" s="9"/>
      <c r="DL115" s="9"/>
      <c r="DM115" s="9"/>
      <c r="DN115" s="9"/>
      <c r="DO115" s="9"/>
    </row>
    <row r="116" spans="1:119" s="192" customFormat="1" ht="12.9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c r="BY116" s="9"/>
      <c r="BZ116" s="9"/>
      <c r="CA116" s="9"/>
      <c r="CB116" s="9"/>
      <c r="CC116" s="9"/>
      <c r="CD116" s="9"/>
      <c r="CE116" s="9"/>
      <c r="CF116" s="9"/>
      <c r="CG116" s="9"/>
      <c r="CH116" s="9"/>
      <c r="CI116" s="9"/>
      <c r="CJ116" s="9"/>
      <c r="CK116" s="9"/>
      <c r="CL116" s="9"/>
      <c r="CM116" s="9"/>
      <c r="CN116" s="9"/>
      <c r="CO116" s="9"/>
      <c r="CP116" s="9"/>
      <c r="CQ116" s="9"/>
      <c r="CR116" s="9"/>
      <c r="CS116" s="9"/>
      <c r="CT116" s="9"/>
      <c r="CU116" s="9"/>
      <c r="CV116" s="9"/>
      <c r="CW116" s="9"/>
      <c r="CX116" s="9"/>
      <c r="CY116" s="9"/>
      <c r="CZ116" s="9"/>
      <c r="DA116" s="9"/>
      <c r="DB116" s="9"/>
      <c r="DC116" s="9"/>
      <c r="DD116" s="9"/>
      <c r="DE116" s="9"/>
      <c r="DF116" s="9"/>
      <c r="DG116" s="9"/>
      <c r="DH116" s="9"/>
      <c r="DI116" s="9"/>
      <c r="DJ116" s="9"/>
      <c r="DK116" s="9"/>
      <c r="DL116" s="9"/>
      <c r="DM116" s="9"/>
      <c r="DN116" s="9"/>
      <c r="DO116" s="9"/>
    </row>
    <row r="117" spans="1:119" s="192" customFormat="1" ht="12.9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9"/>
      <c r="BI117" s="9"/>
      <c r="BJ117" s="9"/>
      <c r="BK117" s="9"/>
      <c r="BL117" s="9"/>
      <c r="BM117" s="9"/>
      <c r="BN117" s="9"/>
      <c r="BO117" s="9"/>
      <c r="BP117" s="9"/>
      <c r="BQ117" s="9"/>
      <c r="BR117" s="9"/>
      <c r="BS117" s="9"/>
      <c r="BT117" s="9"/>
      <c r="BU117" s="9"/>
      <c r="BV117" s="9"/>
      <c r="BW117" s="9"/>
      <c r="BX117" s="9"/>
      <c r="BY117" s="9"/>
      <c r="BZ117" s="9"/>
      <c r="CA117" s="9"/>
      <c r="CB117" s="9"/>
      <c r="CC117" s="9"/>
      <c r="CD117" s="9"/>
      <c r="CE117" s="9"/>
      <c r="CF117" s="9"/>
      <c r="CG117" s="9"/>
      <c r="CH117" s="9"/>
      <c r="CI117" s="9"/>
      <c r="CJ117" s="9"/>
      <c r="CK117" s="9"/>
      <c r="CL117" s="9"/>
      <c r="CM117" s="9"/>
      <c r="CN117" s="9"/>
      <c r="CO117" s="9"/>
      <c r="CP117" s="9"/>
      <c r="CQ117" s="9"/>
      <c r="CR117" s="9"/>
      <c r="CS117" s="9"/>
      <c r="CT117" s="9"/>
      <c r="CU117" s="9"/>
      <c r="CV117" s="9"/>
      <c r="CW117" s="9"/>
      <c r="CX117" s="9"/>
      <c r="CY117" s="9"/>
      <c r="CZ117" s="9"/>
      <c r="DA117" s="9"/>
      <c r="DB117" s="9"/>
      <c r="DC117" s="9"/>
      <c r="DD117" s="9"/>
      <c r="DE117" s="9"/>
      <c r="DF117" s="9"/>
      <c r="DG117" s="9"/>
      <c r="DH117" s="9"/>
      <c r="DI117" s="9"/>
      <c r="DJ117" s="9"/>
      <c r="DK117" s="9"/>
      <c r="DL117" s="9"/>
      <c r="DM117" s="9"/>
      <c r="DN117" s="9"/>
      <c r="DO117" s="9"/>
    </row>
    <row r="118" spans="1:119" s="192" customFormat="1" ht="12.9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row>
    <row r="119" spans="1:119" s="192" customFormat="1" ht="12.9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9"/>
      <c r="BB119" s="9"/>
      <c r="BC119" s="9"/>
      <c r="BD119" s="9"/>
      <c r="BE119" s="9"/>
      <c r="BF119" s="9"/>
      <c r="BG119" s="9"/>
      <c r="BH119" s="9"/>
      <c r="BI119" s="9"/>
      <c r="BJ119" s="9"/>
      <c r="BK119" s="9"/>
      <c r="BL119" s="9"/>
      <c r="BM119" s="9"/>
      <c r="BN119" s="9"/>
      <c r="BO119" s="9"/>
      <c r="BP119" s="9"/>
      <c r="BQ119" s="9"/>
      <c r="BR119" s="9"/>
      <c r="BS119" s="9"/>
      <c r="BT119" s="9"/>
      <c r="BU119" s="9"/>
      <c r="BV119" s="9"/>
      <c r="BW119" s="9"/>
      <c r="BX119" s="9"/>
      <c r="BY119" s="9"/>
      <c r="BZ119" s="9"/>
      <c r="CA119" s="9"/>
      <c r="CB119" s="9"/>
      <c r="CC119" s="9"/>
      <c r="CD119" s="9"/>
      <c r="CE119" s="9"/>
      <c r="CF119" s="9"/>
      <c r="CG119" s="9"/>
      <c r="CH119" s="9"/>
      <c r="CI119" s="9"/>
      <c r="CJ119" s="9"/>
      <c r="CK119" s="9"/>
      <c r="CL119" s="9"/>
      <c r="CM119" s="9"/>
      <c r="CN119" s="9"/>
      <c r="CO119" s="9"/>
      <c r="CP119" s="9"/>
      <c r="CQ119" s="9"/>
      <c r="CR119" s="9"/>
      <c r="CS119" s="9"/>
      <c r="CT119" s="9"/>
      <c r="CU119" s="9"/>
      <c r="CV119" s="9"/>
      <c r="CW119" s="9"/>
      <c r="CX119" s="9"/>
      <c r="CY119" s="9"/>
      <c r="CZ119" s="9"/>
      <c r="DA119" s="9"/>
      <c r="DB119" s="9"/>
      <c r="DC119" s="9"/>
      <c r="DD119" s="9"/>
      <c r="DE119" s="9"/>
      <c r="DF119" s="9"/>
      <c r="DG119" s="9"/>
      <c r="DH119" s="9"/>
      <c r="DI119" s="9"/>
      <c r="DJ119" s="9"/>
      <c r="DK119" s="9"/>
      <c r="DL119" s="9"/>
      <c r="DM119" s="9"/>
      <c r="DN119" s="9"/>
      <c r="DO119" s="9"/>
    </row>
  </sheetData>
  <sheetProtection password="CB2D" sheet="1" objects="1" scenarios="1"/>
  <printOptions horizontalCentered="1"/>
  <pageMargins left="0.70866141732283472" right="0.70866141732283472" top="0.74803149606299213" bottom="0.74803149606299213" header="0.31496062992125984" footer="0.31496062992125984"/>
  <pageSetup paperSize="9" scale="58" fitToHeight="0" orientation="landscape" r:id="rId1"/>
  <headerFooter>
    <oddFooter>&amp;C&amp;8Page &amp;P of &amp;N&amp;R&amp;8&amp;A</oddFooter>
  </headerFooter>
  <drawing r:id="rId2"/>
  <extLst>
    <ext xmlns:x14="http://schemas.microsoft.com/office/spreadsheetml/2009/9/main" uri="{CCE6A557-97BC-4b89-ADB6-D9C93CAAB3DF}">
      <x14:dataValidations xmlns:xm="http://schemas.microsoft.com/office/excel/2006/main" disablePrompts="1" count="2">
        <x14:dataValidation type="list" allowBlank="1" showErrorMessage="1">
          <x14:formula1>
            <xm:f>'Data validation'!$G$7:$G$11</xm:f>
          </x14:formula1>
          <xm:sqref>I26</xm:sqref>
        </x14:dataValidation>
        <x14:dataValidation type="list" allowBlank="1" showInputMessage="1" showErrorMessage="1">
          <x14:formula1>
            <xm:f>'Data validation'!$E$7:$E$8</xm:f>
          </x14:formula1>
          <xm:sqref>I24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119"/>
  <sheetViews>
    <sheetView zoomScaleNormal="100" workbookViewId="0"/>
  </sheetViews>
  <sheetFormatPr defaultRowHeight="12.75" x14ac:dyDescent="0.2"/>
  <cols>
    <col min="1" max="23" width="9.7109375" style="2" customWidth="1"/>
    <col min="24" max="103" width="9.7109375" style="9" customWidth="1"/>
    <col min="104" max="16384" width="9.140625" style="9"/>
  </cols>
  <sheetData>
    <row r="1" spans="1:24" s="187" customFormat="1" ht="23.25" x14ac:dyDescent="0.35">
      <c r="A1" s="59" t="s">
        <v>182</v>
      </c>
      <c r="B1" s="60"/>
      <c r="C1" s="60"/>
      <c r="D1" s="60"/>
      <c r="E1" s="60"/>
      <c r="F1" s="60"/>
      <c r="G1" s="60"/>
      <c r="H1" s="60"/>
      <c r="I1" s="60"/>
      <c r="J1" s="60"/>
      <c r="K1" s="61"/>
      <c r="L1" s="61"/>
      <c r="M1" s="61"/>
      <c r="N1" s="61"/>
      <c r="O1" s="61"/>
      <c r="P1" s="61"/>
      <c r="Q1" s="61"/>
      <c r="R1" s="61"/>
      <c r="S1" s="61"/>
      <c r="T1" s="61"/>
      <c r="U1" s="61"/>
      <c r="V1" s="61"/>
      <c r="W1" s="61"/>
    </row>
    <row r="2" spans="1:24" s="188" customFormat="1" ht="12.95" customHeight="1" x14ac:dyDescent="0.25">
      <c r="A2" s="1"/>
      <c r="B2" s="1"/>
      <c r="C2" s="1"/>
      <c r="D2" s="1"/>
      <c r="E2" s="1"/>
      <c r="F2" s="1"/>
      <c r="G2" s="1"/>
      <c r="H2" s="1"/>
      <c r="I2" s="1"/>
      <c r="J2" s="1"/>
      <c r="K2" s="1"/>
      <c r="L2" s="1"/>
      <c r="M2" s="1"/>
      <c r="N2" s="1"/>
      <c r="O2" s="1"/>
      <c r="P2" s="1"/>
      <c r="Q2" s="1"/>
      <c r="R2" s="1"/>
      <c r="S2" s="1"/>
      <c r="T2" s="1"/>
      <c r="U2" s="1"/>
      <c r="V2" s="1"/>
      <c r="W2" s="1"/>
    </row>
    <row r="3" spans="1:24" s="188" customFormat="1" ht="12.95" customHeight="1" x14ac:dyDescent="0.25">
      <c r="A3" s="49" t="s">
        <v>0</v>
      </c>
      <c r="B3" s="49"/>
      <c r="C3" s="49"/>
      <c r="D3" s="49"/>
      <c r="E3" s="49"/>
      <c r="F3" s="49"/>
      <c r="G3" s="49"/>
      <c r="H3" s="49"/>
      <c r="I3" s="49"/>
      <c r="J3" s="49"/>
      <c r="K3" s="50"/>
      <c r="L3" s="50"/>
      <c r="M3" s="50"/>
      <c r="N3" s="50"/>
      <c r="O3" s="50"/>
      <c r="P3" s="51"/>
      <c r="Q3" s="51"/>
      <c r="R3" s="51"/>
      <c r="S3" s="51"/>
      <c r="T3" s="51"/>
      <c r="U3" s="51"/>
      <c r="V3" s="51"/>
      <c r="W3" s="51"/>
    </row>
    <row r="4" spans="1:24" ht="12.95" customHeight="1" x14ac:dyDescent="0.2"/>
    <row r="5" spans="1:24" ht="12.95" customHeight="1" x14ac:dyDescent="0.2"/>
    <row r="6" spans="1:24" ht="12.95" customHeight="1" x14ac:dyDescent="0.2">
      <c r="X6" s="189" t="s">
        <v>166</v>
      </c>
    </row>
    <row r="7" spans="1:24" ht="12.95" customHeight="1" x14ac:dyDescent="0.2">
      <c r="X7" s="189" t="str">
        <f>"Figure "&amp;IF(I25&gt;0,22,23)&amp;": Individual price-quality paths
Retention factors for "&amp;IF(I25&gt;0,"savings","losses")&amp;" in operatings expenditure"</f>
        <v>Figure 22: Individual price-quality paths
Retention factors for savings in operatings expenditure</v>
      </c>
    </row>
    <row r="8" spans="1:24" ht="12.95" customHeight="1" x14ac:dyDescent="0.2"/>
    <row r="9" spans="1:24" ht="12.95" customHeight="1" x14ac:dyDescent="0.2"/>
    <row r="10" spans="1:24" ht="12.95" customHeight="1" x14ac:dyDescent="0.2"/>
    <row r="11" spans="1:24" ht="12.95" customHeight="1" x14ac:dyDescent="0.2">
      <c r="E11" s="5"/>
      <c r="F11" s="5"/>
      <c r="G11" s="5"/>
    </row>
    <row r="12" spans="1:24" ht="12.95" customHeight="1" x14ac:dyDescent="0.2"/>
    <row r="13" spans="1:24" ht="12.95" customHeight="1" x14ac:dyDescent="0.2"/>
    <row r="14" spans="1:24" ht="12.95" customHeight="1" x14ac:dyDescent="0.2"/>
    <row r="15" spans="1:24" ht="12.95" customHeight="1" x14ac:dyDescent="0.2"/>
    <row r="16" spans="1:24" ht="12.95" customHeight="1" x14ac:dyDescent="0.2"/>
    <row r="17" spans="1:23" ht="12.95" customHeight="1" x14ac:dyDescent="0.2"/>
    <row r="18" spans="1:23" ht="12.95" customHeight="1" x14ac:dyDescent="0.2"/>
    <row r="19" spans="1:23" ht="12.95" customHeight="1" x14ac:dyDescent="0.2">
      <c r="Q19" s="4"/>
      <c r="R19" s="4"/>
    </row>
    <row r="20" spans="1:23" ht="12.95" customHeight="1" x14ac:dyDescent="0.2">
      <c r="Q20" s="4"/>
      <c r="R20" s="4"/>
    </row>
    <row r="21" spans="1:23" ht="12.95" customHeight="1" x14ac:dyDescent="0.25">
      <c r="A21" s="49" t="s">
        <v>2</v>
      </c>
      <c r="B21" s="52"/>
      <c r="C21" s="52"/>
      <c r="D21" s="52"/>
      <c r="E21" s="52"/>
      <c r="F21" s="52"/>
      <c r="G21" s="52"/>
      <c r="H21" s="52"/>
      <c r="I21" s="52"/>
      <c r="J21" s="52"/>
      <c r="K21" s="53"/>
      <c r="L21" s="53"/>
      <c r="M21" s="53"/>
      <c r="N21" s="53"/>
      <c r="O21" s="53"/>
      <c r="P21" s="54"/>
      <c r="Q21" s="54"/>
      <c r="R21" s="54"/>
      <c r="S21" s="54"/>
      <c r="T21" s="54"/>
      <c r="U21" s="54"/>
      <c r="V21" s="54"/>
      <c r="W21" s="54"/>
    </row>
    <row r="22" spans="1:23" ht="12.95" customHeight="1" x14ac:dyDescent="0.25">
      <c r="A22" s="6"/>
      <c r="B22" s="7"/>
      <c r="C22" s="7"/>
      <c r="D22" s="7"/>
      <c r="E22" s="7"/>
      <c r="F22" s="7"/>
      <c r="G22" s="7"/>
      <c r="H22" s="7"/>
      <c r="I22" s="7"/>
      <c r="J22" s="7"/>
      <c r="K22" s="8"/>
      <c r="L22" s="8"/>
      <c r="M22" s="8"/>
      <c r="N22" s="8"/>
      <c r="O22" s="8"/>
    </row>
    <row r="23" spans="1:23" ht="12.95" customHeight="1" x14ac:dyDescent="0.2">
      <c r="A23" s="10" t="s">
        <v>115</v>
      </c>
      <c r="B23" s="10"/>
      <c r="C23" s="10"/>
      <c r="D23" s="10"/>
      <c r="E23" s="10"/>
      <c r="F23" s="10"/>
      <c r="I23" s="196">
        <v>100</v>
      </c>
      <c r="J23" s="12"/>
      <c r="K23" s="12"/>
      <c r="L23" s="12"/>
      <c r="M23" s="12"/>
      <c r="N23" s="8"/>
      <c r="O23" s="8"/>
    </row>
    <row r="24" spans="1:23" ht="12.95" customHeight="1" x14ac:dyDescent="0.2">
      <c r="A24" s="10" t="s">
        <v>6</v>
      </c>
      <c r="B24" s="10"/>
      <c r="C24" s="10"/>
      <c r="D24" s="10"/>
      <c r="E24" s="10"/>
      <c r="F24" s="10"/>
      <c r="I24" s="196" t="s">
        <v>7</v>
      </c>
      <c r="J24" s="10"/>
      <c r="K24" s="10"/>
      <c r="L24" s="10"/>
      <c r="M24" s="15"/>
      <c r="N24" s="14"/>
      <c r="O24" s="14"/>
    </row>
    <row r="25" spans="1:23" ht="12.95" customHeight="1" x14ac:dyDescent="0.2">
      <c r="A25" s="10" t="s">
        <v>21</v>
      </c>
      <c r="B25" s="10"/>
      <c r="C25" s="10"/>
      <c r="D25" s="10"/>
      <c r="E25" s="10"/>
      <c r="F25" s="10"/>
      <c r="I25" s="196">
        <v>10</v>
      </c>
      <c r="J25" s="10"/>
      <c r="K25" s="10"/>
      <c r="L25" s="10"/>
      <c r="M25" s="14"/>
      <c r="N25" s="15"/>
      <c r="O25" s="15"/>
    </row>
    <row r="26" spans="1:23" ht="12.95" customHeight="1" x14ac:dyDescent="0.2">
      <c r="A26" s="10" t="s">
        <v>9</v>
      </c>
      <c r="B26" s="10"/>
      <c r="C26" s="10"/>
      <c r="D26" s="10"/>
      <c r="E26" s="10"/>
      <c r="F26" s="10"/>
      <c r="I26" s="196">
        <v>5</v>
      </c>
      <c r="J26" s="10"/>
      <c r="K26" s="10"/>
      <c r="L26" s="10"/>
      <c r="M26" s="14"/>
      <c r="N26" s="14"/>
      <c r="O26" s="14"/>
    </row>
    <row r="27" spans="1:23" ht="12.95" customHeight="1" x14ac:dyDescent="0.2">
      <c r="A27" s="10" t="s">
        <v>29</v>
      </c>
      <c r="B27" s="10"/>
      <c r="C27" s="10"/>
      <c r="D27" s="10"/>
      <c r="E27" s="10"/>
      <c r="F27" s="10"/>
      <c r="I27" s="197">
        <v>6.9199999999999998E-2</v>
      </c>
      <c r="J27" s="10"/>
      <c r="K27" s="10"/>
      <c r="L27" s="10"/>
      <c r="M27" s="14"/>
      <c r="N27" s="14"/>
      <c r="O27" s="14"/>
    </row>
    <row r="28" spans="1:23" ht="12.95" customHeight="1" x14ac:dyDescent="0.2">
      <c r="A28" s="10"/>
      <c r="B28" s="10"/>
      <c r="C28" s="10"/>
      <c r="D28" s="10"/>
      <c r="E28" s="10"/>
      <c r="F28" s="10"/>
      <c r="G28" s="10"/>
      <c r="H28" s="10"/>
      <c r="I28" s="10"/>
      <c r="J28" s="10"/>
      <c r="K28" s="12"/>
      <c r="L28" s="15"/>
      <c r="M28" s="14"/>
      <c r="N28" s="14"/>
      <c r="O28" s="14"/>
    </row>
    <row r="29" spans="1:23" s="188" customFormat="1" ht="12.95" customHeight="1" x14ac:dyDescent="0.25">
      <c r="A29" s="49" t="s">
        <v>105</v>
      </c>
      <c r="B29" s="49"/>
      <c r="C29" s="49"/>
      <c r="D29" s="49"/>
      <c r="E29" s="49"/>
      <c r="F29" s="49"/>
      <c r="G29" s="49"/>
      <c r="H29" s="49"/>
      <c r="I29" s="49"/>
      <c r="J29" s="49"/>
      <c r="K29" s="50"/>
      <c r="L29" s="50"/>
      <c r="M29" s="50"/>
      <c r="N29" s="50"/>
      <c r="O29" s="50"/>
      <c r="P29" s="51"/>
      <c r="Q29" s="51"/>
      <c r="R29" s="51"/>
      <c r="S29" s="51"/>
      <c r="T29" s="51"/>
      <c r="U29" s="51"/>
      <c r="V29" s="51"/>
      <c r="W29" s="51"/>
    </row>
    <row r="30" spans="1:23" ht="12.95" customHeight="1" x14ac:dyDescent="0.2">
      <c r="A30" s="2" t="s">
        <v>114</v>
      </c>
    </row>
    <row r="31" spans="1:23" ht="12.95" customHeight="1" x14ac:dyDescent="0.2"/>
    <row r="32" spans="1:23" ht="12.95" customHeight="1" x14ac:dyDescent="0.25">
      <c r="A32" s="55" t="s">
        <v>48</v>
      </c>
      <c r="B32" s="56"/>
      <c r="C32" s="56"/>
      <c r="D32" s="56"/>
      <c r="E32" s="56"/>
      <c r="F32" s="56"/>
      <c r="G32" s="56"/>
      <c r="H32" s="56"/>
      <c r="I32" s="56"/>
      <c r="J32" s="56"/>
      <c r="K32" s="57"/>
      <c r="L32" s="53"/>
      <c r="M32" s="53"/>
      <c r="N32" s="53"/>
      <c r="O32" s="53"/>
      <c r="P32" s="54"/>
      <c r="Q32" s="54"/>
      <c r="R32" s="54"/>
      <c r="S32" s="54"/>
      <c r="T32" s="54"/>
      <c r="U32" s="54"/>
      <c r="V32" s="54"/>
      <c r="W32" s="54"/>
    </row>
    <row r="33" spans="1:118" ht="12.95" customHeight="1" x14ac:dyDescent="0.2">
      <c r="A33" s="11"/>
      <c r="B33" s="11"/>
      <c r="C33" s="11"/>
      <c r="D33" s="11"/>
      <c r="E33" s="11"/>
      <c r="F33" s="11"/>
      <c r="G33" s="11"/>
      <c r="H33" s="11"/>
      <c r="I33" s="16"/>
      <c r="J33" s="15"/>
      <c r="K33" s="15"/>
      <c r="L33" s="15"/>
      <c r="M33" s="12"/>
      <c r="N33" s="12"/>
      <c r="O33" s="12"/>
    </row>
    <row r="34" spans="1:118" ht="12.95" customHeight="1" x14ac:dyDescent="0.2">
      <c r="A34" s="9"/>
      <c r="B34" s="9"/>
      <c r="C34" s="9"/>
      <c r="D34" s="9"/>
      <c r="E34" s="9"/>
      <c r="F34" s="9"/>
      <c r="G34" s="9"/>
      <c r="H34" s="9"/>
      <c r="I34" s="9"/>
      <c r="K34" s="3" t="str">
        <f>"RCP"&amp;M35/5+1</f>
        <v>RCP2</v>
      </c>
      <c r="M34" s="9"/>
      <c r="P34" s="3" t="str">
        <f>"RCP"&amp;R35/5+1</f>
        <v>RCP3</v>
      </c>
      <c r="R34" s="9"/>
      <c r="S34" s="9"/>
      <c r="U34" s="3" t="str">
        <f>"RCP"&amp;W35/5+1</f>
        <v>RCP4</v>
      </c>
    </row>
    <row r="35" spans="1:118" ht="12.95" customHeight="1" x14ac:dyDescent="0.2">
      <c r="A35" s="9"/>
      <c r="B35" s="9"/>
      <c r="C35" s="9"/>
      <c r="D35" s="9"/>
      <c r="E35" s="9"/>
      <c r="F35" s="9"/>
      <c r="G35" s="9"/>
      <c r="H35" s="9"/>
      <c r="I35" s="64">
        <v>1</v>
      </c>
      <c r="J35" s="25">
        <v>2</v>
      </c>
      <c r="K35" s="25">
        <v>3</v>
      </c>
      <c r="L35" s="25">
        <v>4</v>
      </c>
      <c r="M35" s="65">
        <v>5</v>
      </c>
      <c r="N35" s="64">
        <f t="shared" ref="N35:W35" si="0">M35+1</f>
        <v>6</v>
      </c>
      <c r="O35" s="25">
        <f t="shared" si="0"/>
        <v>7</v>
      </c>
      <c r="P35" s="25">
        <f t="shared" si="0"/>
        <v>8</v>
      </c>
      <c r="Q35" s="25">
        <f t="shared" si="0"/>
        <v>9</v>
      </c>
      <c r="R35" s="65">
        <f t="shared" si="0"/>
        <v>10</v>
      </c>
      <c r="S35" s="64">
        <f t="shared" si="0"/>
        <v>11</v>
      </c>
      <c r="T35" s="25">
        <f t="shared" si="0"/>
        <v>12</v>
      </c>
      <c r="U35" s="25">
        <f t="shared" si="0"/>
        <v>13</v>
      </c>
      <c r="V35" s="25">
        <f t="shared" si="0"/>
        <v>14</v>
      </c>
      <c r="W35" s="25">
        <f t="shared" si="0"/>
        <v>15</v>
      </c>
    </row>
    <row r="36" spans="1:118" s="191" customFormat="1" ht="12.95" customHeight="1" x14ac:dyDescent="0.2">
      <c r="A36" s="40" t="s">
        <v>17</v>
      </c>
      <c r="B36" s="40"/>
      <c r="C36" s="40"/>
      <c r="D36" s="40"/>
      <c r="E36" s="40"/>
      <c r="F36" s="40"/>
      <c r="G36" s="40"/>
      <c r="H36" s="40"/>
      <c r="I36" s="123">
        <f>I35-$I$26</f>
        <v>-4</v>
      </c>
      <c r="J36" s="123">
        <f>J35-$I$26</f>
        <v>-3</v>
      </c>
      <c r="K36" s="123">
        <f>K35-$I$26</f>
        <v>-2</v>
      </c>
      <c r="L36" s="123">
        <f>L35-$I$26</f>
        <v>-1</v>
      </c>
      <c r="M36" s="123">
        <f>M35-$I$26</f>
        <v>0</v>
      </c>
      <c r="N36" s="132">
        <f t="shared" ref="N36:W36" si="1">N35-$I$26</f>
        <v>1</v>
      </c>
      <c r="O36" s="128">
        <f t="shared" si="1"/>
        <v>2</v>
      </c>
      <c r="P36" s="128">
        <f t="shared" si="1"/>
        <v>3</v>
      </c>
      <c r="Q36" s="128">
        <f t="shared" si="1"/>
        <v>4</v>
      </c>
      <c r="R36" s="129">
        <f t="shared" si="1"/>
        <v>5</v>
      </c>
      <c r="S36" s="127">
        <f t="shared" si="1"/>
        <v>6</v>
      </c>
      <c r="T36" s="128">
        <f t="shared" si="1"/>
        <v>7</v>
      </c>
      <c r="U36" s="128">
        <f t="shared" si="1"/>
        <v>8</v>
      </c>
      <c r="V36" s="128">
        <f t="shared" si="1"/>
        <v>9</v>
      </c>
      <c r="W36" s="128">
        <f t="shared" si="1"/>
        <v>10</v>
      </c>
      <c r="X36" s="190"/>
      <c r="Y36" s="190"/>
      <c r="Z36" s="190"/>
      <c r="AA36" s="190"/>
      <c r="AB36" s="190"/>
      <c r="AC36" s="190"/>
      <c r="AD36" s="190"/>
      <c r="AE36" s="190"/>
      <c r="AF36" s="190"/>
      <c r="AG36" s="190"/>
      <c r="AH36" s="190"/>
      <c r="AI36" s="190"/>
      <c r="AJ36" s="190"/>
      <c r="AK36" s="190"/>
      <c r="AL36" s="190"/>
      <c r="AM36" s="190"/>
      <c r="AN36" s="190"/>
      <c r="AO36" s="190"/>
      <c r="AP36" s="190"/>
      <c r="AQ36" s="190"/>
      <c r="AR36" s="190"/>
      <c r="AS36" s="190"/>
      <c r="AT36" s="190"/>
      <c r="AU36" s="190"/>
      <c r="AV36" s="190"/>
      <c r="AW36" s="190"/>
      <c r="AX36" s="190"/>
      <c r="AY36" s="190"/>
      <c r="AZ36" s="190"/>
      <c r="BA36" s="190"/>
      <c r="BB36" s="190"/>
      <c r="BC36" s="190"/>
      <c r="BD36" s="190"/>
      <c r="BE36" s="190"/>
      <c r="BF36" s="190"/>
      <c r="BG36" s="190"/>
      <c r="BH36" s="190"/>
      <c r="BI36" s="190"/>
      <c r="BJ36" s="190"/>
      <c r="BK36" s="190"/>
      <c r="BL36" s="190"/>
      <c r="BM36" s="190"/>
      <c r="BN36" s="190"/>
      <c r="BO36" s="190"/>
      <c r="BP36" s="190"/>
      <c r="BQ36" s="190"/>
      <c r="BR36" s="190"/>
      <c r="BS36" s="190"/>
      <c r="BT36" s="190"/>
      <c r="BU36" s="190"/>
      <c r="BV36" s="190"/>
      <c r="BW36" s="190"/>
      <c r="BX36" s="190"/>
      <c r="BY36" s="190"/>
      <c r="BZ36" s="190"/>
      <c r="CA36" s="190"/>
      <c r="CB36" s="190"/>
      <c r="CC36" s="190"/>
      <c r="CD36" s="190"/>
      <c r="CE36" s="190"/>
      <c r="CF36" s="190"/>
      <c r="CG36" s="190"/>
      <c r="CH36" s="190"/>
      <c r="CI36" s="190"/>
      <c r="CJ36" s="190"/>
      <c r="CK36" s="190"/>
      <c r="CL36" s="190"/>
      <c r="CM36" s="190"/>
      <c r="CN36" s="190"/>
      <c r="CO36" s="190"/>
      <c r="CP36" s="190"/>
      <c r="CQ36" s="190"/>
      <c r="CR36" s="190"/>
      <c r="CS36" s="190"/>
      <c r="CT36" s="190"/>
      <c r="CU36" s="190"/>
      <c r="CV36" s="190"/>
      <c r="CW36" s="190"/>
      <c r="CX36" s="190"/>
      <c r="CY36" s="190"/>
      <c r="CZ36" s="190"/>
      <c r="DA36" s="190"/>
      <c r="DB36" s="190"/>
      <c r="DC36" s="190"/>
      <c r="DD36" s="190"/>
      <c r="DE36" s="190"/>
      <c r="DF36" s="190"/>
      <c r="DG36" s="190"/>
      <c r="DH36" s="190"/>
      <c r="DI36" s="190"/>
      <c r="DJ36" s="190"/>
      <c r="DK36" s="190"/>
      <c r="DL36" s="190"/>
      <c r="DM36" s="190"/>
      <c r="DN36" s="190"/>
    </row>
    <row r="37" spans="1:118" s="191" customFormat="1" ht="12.95" customHeight="1" x14ac:dyDescent="0.2">
      <c r="A37" s="40" t="s">
        <v>18</v>
      </c>
      <c r="B37" s="40"/>
      <c r="C37" s="40"/>
      <c r="D37" s="40"/>
      <c r="E37" s="40"/>
      <c r="F37" s="40"/>
      <c r="G37" s="40"/>
      <c r="H37" s="40"/>
      <c r="I37" s="124">
        <f>1/(1+$I$27)^I36</f>
        <v>1.306880266625049</v>
      </c>
      <c r="J37" s="125">
        <f>1/(1+$I$27)^J36</f>
        <v>1.2222972938879997</v>
      </c>
      <c r="K37" s="125">
        <f>1/(1+$I$27)^K36</f>
        <v>1.1431886399999998</v>
      </c>
      <c r="L37" s="125">
        <f>1/(1+$I$27)^L36</f>
        <v>1.0691999999999999</v>
      </c>
      <c r="M37" s="124">
        <f>1/(1+$I$27)^M36</f>
        <v>1</v>
      </c>
      <c r="N37" s="126">
        <f t="shared" ref="N37:W37" si="2">1/(1+$I$27)^N36</f>
        <v>0.93527871305649091</v>
      </c>
      <c r="O37" s="124">
        <f t="shared" si="2"/>
        <v>0.87474627109660585</v>
      </c>
      <c r="P37" s="124">
        <f t="shared" si="2"/>
        <v>0.81813156668219789</v>
      </c>
      <c r="Q37" s="124">
        <f t="shared" si="2"/>
        <v>0.76518103879741683</v>
      </c>
      <c r="R37" s="131">
        <f t="shared" si="2"/>
        <v>0.7156575372216768</v>
      </c>
      <c r="S37" s="130">
        <f t="shared" si="2"/>
        <v>0.66933926040186775</v>
      </c>
      <c r="T37" s="124">
        <f t="shared" si="2"/>
        <v>0.62601876206684226</v>
      </c>
      <c r="U37" s="124">
        <f t="shared" si="2"/>
        <v>0.58550202213509384</v>
      </c>
      <c r="V37" s="124">
        <f t="shared" si="2"/>
        <v>0.54760757775448365</v>
      </c>
      <c r="W37" s="124">
        <f t="shared" si="2"/>
        <v>0.51216571058219573</v>
      </c>
      <c r="X37" s="42"/>
      <c r="Y37" s="42"/>
      <c r="Z37" s="42"/>
      <c r="AA37" s="42"/>
      <c r="AB37" s="42"/>
      <c r="AC37" s="42"/>
      <c r="AD37" s="42"/>
      <c r="AE37" s="42"/>
      <c r="AF37" s="42"/>
      <c r="AG37" s="42"/>
      <c r="AH37" s="42"/>
      <c r="AI37" s="42"/>
      <c r="AJ37" s="42"/>
      <c r="AK37" s="42"/>
      <c r="AL37" s="42"/>
      <c r="AM37" s="42"/>
      <c r="AN37" s="42"/>
      <c r="AO37" s="42"/>
      <c r="AP37" s="42"/>
      <c r="AQ37" s="42"/>
      <c r="AR37" s="42"/>
      <c r="AS37" s="42"/>
      <c r="AT37" s="42"/>
      <c r="AU37" s="42"/>
      <c r="AV37" s="42"/>
      <c r="AW37" s="42"/>
      <c r="AX37" s="42"/>
      <c r="AY37" s="42"/>
      <c r="AZ37" s="42"/>
      <c r="BA37" s="42"/>
      <c r="BB37" s="42"/>
      <c r="BC37" s="42"/>
      <c r="BD37" s="42"/>
      <c r="BE37" s="42"/>
      <c r="BF37" s="42"/>
      <c r="BG37" s="42"/>
      <c r="BH37" s="42"/>
      <c r="BI37" s="42"/>
      <c r="BJ37" s="42"/>
      <c r="BK37" s="42"/>
      <c r="BL37" s="42"/>
      <c r="BM37" s="42"/>
      <c r="BN37" s="42"/>
      <c r="BO37" s="42"/>
      <c r="BP37" s="42"/>
      <c r="BQ37" s="42"/>
      <c r="BR37" s="42"/>
      <c r="BS37" s="42"/>
      <c r="BT37" s="42"/>
      <c r="BU37" s="42"/>
      <c r="BV37" s="42"/>
      <c r="BW37" s="42"/>
      <c r="BX37" s="42"/>
      <c r="BY37" s="42"/>
      <c r="BZ37" s="42"/>
      <c r="CA37" s="42"/>
      <c r="CB37" s="42"/>
      <c r="CC37" s="42"/>
      <c r="CD37" s="42"/>
      <c r="CE37" s="42"/>
      <c r="CF37" s="42"/>
      <c r="CG37" s="42"/>
      <c r="CH37" s="42"/>
      <c r="CI37" s="42"/>
      <c r="CJ37" s="42"/>
      <c r="CK37" s="42"/>
      <c r="CL37" s="42"/>
      <c r="CM37" s="42"/>
      <c r="CN37" s="42"/>
      <c r="CO37" s="42"/>
      <c r="CP37" s="42"/>
      <c r="CQ37" s="42"/>
      <c r="CR37" s="42"/>
      <c r="CS37" s="42"/>
      <c r="CT37" s="42"/>
      <c r="CU37" s="42"/>
      <c r="CV37" s="42"/>
      <c r="CW37" s="42"/>
      <c r="CX37" s="42"/>
      <c r="CY37" s="42"/>
      <c r="CZ37" s="42"/>
      <c r="DA37" s="42"/>
      <c r="DB37" s="42"/>
      <c r="DC37" s="42"/>
      <c r="DD37" s="42"/>
      <c r="DE37" s="42"/>
      <c r="DF37" s="42"/>
      <c r="DG37" s="42"/>
      <c r="DH37" s="42"/>
      <c r="DI37" s="42"/>
      <c r="DJ37" s="42"/>
      <c r="DK37" s="42"/>
      <c r="DL37" s="42"/>
      <c r="DM37" s="42"/>
      <c r="DN37" s="42"/>
    </row>
    <row r="38" spans="1:118" ht="12.95" customHeight="1" x14ac:dyDescent="0.2">
      <c r="A38" s="11"/>
      <c r="B38" s="11"/>
      <c r="C38" s="11"/>
      <c r="D38" s="11"/>
      <c r="E38" s="11"/>
      <c r="F38" s="11"/>
      <c r="G38" s="11"/>
      <c r="H38" s="11"/>
      <c r="I38" s="19"/>
      <c r="J38" s="19"/>
      <c r="K38" s="19"/>
      <c r="L38" s="19"/>
      <c r="M38" s="19"/>
      <c r="N38" s="30"/>
      <c r="O38" s="19"/>
      <c r="Q38" s="18"/>
      <c r="R38" s="20"/>
      <c r="S38" s="30"/>
      <c r="T38" s="19"/>
      <c r="V38" s="18"/>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c r="AY38" s="19"/>
      <c r="AZ38" s="19"/>
      <c r="BA38" s="19"/>
      <c r="BB38" s="19"/>
      <c r="BC38" s="19"/>
      <c r="BD38" s="19"/>
      <c r="BE38" s="19"/>
      <c r="BF38" s="19"/>
      <c r="BG38" s="19"/>
      <c r="BH38" s="19"/>
      <c r="BI38" s="19"/>
      <c r="BJ38" s="19"/>
      <c r="BK38" s="19"/>
      <c r="BL38" s="19"/>
      <c r="BM38" s="19"/>
      <c r="BN38" s="19"/>
      <c r="BO38" s="19"/>
      <c r="BP38" s="19"/>
      <c r="BQ38" s="19"/>
      <c r="BR38" s="19"/>
      <c r="BS38" s="19"/>
      <c r="BT38" s="19"/>
      <c r="BU38" s="19"/>
      <c r="BV38" s="19"/>
      <c r="BW38" s="19"/>
      <c r="BX38" s="19"/>
      <c r="BY38" s="19"/>
      <c r="BZ38" s="19"/>
      <c r="CA38" s="19"/>
      <c r="CB38" s="19"/>
      <c r="CC38" s="19"/>
      <c r="CD38" s="19"/>
      <c r="CE38" s="19"/>
      <c r="CF38" s="19"/>
      <c r="CG38" s="19"/>
      <c r="CH38" s="19"/>
      <c r="CI38" s="19"/>
      <c r="CJ38" s="19"/>
      <c r="CK38" s="19"/>
      <c r="CL38" s="19"/>
      <c r="CM38" s="19"/>
      <c r="CN38" s="19"/>
      <c r="CO38" s="19"/>
      <c r="CP38" s="19"/>
      <c r="CQ38" s="19"/>
      <c r="CR38" s="19"/>
      <c r="CS38" s="19"/>
      <c r="CT38" s="19"/>
      <c r="CU38" s="19"/>
      <c r="CV38" s="19"/>
      <c r="CW38" s="19"/>
      <c r="CX38" s="19"/>
      <c r="CY38" s="19"/>
      <c r="CZ38" s="19"/>
      <c r="DA38" s="19"/>
      <c r="DB38" s="19"/>
      <c r="DC38" s="19"/>
      <c r="DD38" s="19"/>
      <c r="DE38" s="19"/>
      <c r="DF38" s="19"/>
      <c r="DG38" s="19"/>
      <c r="DH38" s="19"/>
      <c r="DI38" s="19"/>
      <c r="DJ38" s="19"/>
      <c r="DK38" s="19"/>
      <c r="DL38" s="19"/>
      <c r="DM38" s="19"/>
      <c r="DN38" s="19"/>
    </row>
    <row r="39" spans="1:118" s="78" customFormat="1" ht="12.95" customHeight="1" x14ac:dyDescent="0.2">
      <c r="A39" s="86" t="s">
        <v>3</v>
      </c>
      <c r="B39" s="86" t="s">
        <v>116</v>
      </c>
      <c r="C39" s="33"/>
      <c r="D39" s="33"/>
      <c r="E39" s="33"/>
      <c r="F39" s="33"/>
      <c r="G39" s="33"/>
      <c r="H39" s="33"/>
      <c r="I39" s="34">
        <f>$I$23</f>
        <v>100</v>
      </c>
      <c r="J39" s="34">
        <f>I$39</f>
        <v>100</v>
      </c>
      <c r="K39" s="34">
        <f>J$39</f>
        <v>100</v>
      </c>
      <c r="L39" s="34">
        <f>K$39</f>
        <v>100</v>
      </c>
      <c r="M39" s="34">
        <f>L$39</f>
        <v>100</v>
      </c>
      <c r="N39" s="91"/>
      <c r="O39" s="92"/>
      <c r="P39" s="141"/>
      <c r="Q39" s="93"/>
      <c r="R39" s="94"/>
      <c r="S39" s="91"/>
      <c r="T39" s="92"/>
      <c r="U39" s="141"/>
      <c r="V39" s="93"/>
      <c r="W39" s="92"/>
      <c r="X39" s="92"/>
      <c r="Y39" s="92"/>
      <c r="Z39" s="92"/>
      <c r="AA39" s="92"/>
      <c r="AB39" s="92"/>
      <c r="AC39" s="92"/>
      <c r="AD39" s="92"/>
      <c r="AE39" s="92"/>
      <c r="AF39" s="92"/>
      <c r="AG39" s="92"/>
      <c r="AH39" s="92"/>
      <c r="AI39" s="92"/>
      <c r="AJ39" s="92"/>
      <c r="AK39" s="92"/>
      <c r="AL39" s="92"/>
      <c r="AM39" s="92"/>
      <c r="AN39" s="92"/>
      <c r="AO39" s="92"/>
      <c r="AP39" s="92"/>
      <c r="AQ39" s="92"/>
      <c r="AR39" s="92"/>
      <c r="AS39" s="92"/>
      <c r="AT39" s="92"/>
      <c r="AU39" s="92"/>
      <c r="AV39" s="92"/>
      <c r="AW39" s="92"/>
      <c r="AX39" s="92"/>
      <c r="AY39" s="92"/>
      <c r="AZ39" s="92"/>
      <c r="BA39" s="92"/>
      <c r="BB39" s="92"/>
      <c r="BC39" s="92"/>
      <c r="BD39" s="92"/>
      <c r="BE39" s="92"/>
      <c r="BF39" s="92"/>
      <c r="BG39" s="92"/>
      <c r="BH39" s="92"/>
      <c r="BI39" s="92"/>
      <c r="BJ39" s="92"/>
      <c r="BK39" s="92"/>
      <c r="BL39" s="92"/>
      <c r="BM39" s="92"/>
      <c r="BN39" s="92"/>
      <c r="BO39" s="92"/>
      <c r="BP39" s="92"/>
      <c r="BQ39" s="92"/>
      <c r="BR39" s="92"/>
      <c r="BS39" s="92"/>
      <c r="BT39" s="92"/>
      <c r="BU39" s="92"/>
      <c r="BV39" s="92"/>
      <c r="BW39" s="92"/>
      <c r="BX39" s="92"/>
      <c r="BY39" s="92"/>
      <c r="BZ39" s="92"/>
      <c r="CA39" s="92"/>
      <c r="CB39" s="92"/>
      <c r="CC39" s="92"/>
      <c r="CD39" s="92"/>
      <c r="CE39" s="92"/>
      <c r="CF39" s="92"/>
      <c r="CG39" s="92"/>
      <c r="CH39" s="92"/>
      <c r="CI39" s="92"/>
      <c r="CJ39" s="92"/>
      <c r="CK39" s="92"/>
      <c r="CL39" s="92"/>
      <c r="CM39" s="92"/>
      <c r="CN39" s="92"/>
      <c r="CO39" s="92"/>
      <c r="CP39" s="92"/>
      <c r="CQ39" s="92"/>
      <c r="CR39" s="92"/>
      <c r="CS39" s="92"/>
      <c r="CT39" s="92"/>
      <c r="CU39" s="92"/>
      <c r="CV39" s="92"/>
      <c r="CW39" s="92"/>
      <c r="CX39" s="92"/>
      <c r="CY39" s="92"/>
      <c r="CZ39" s="92"/>
      <c r="DA39" s="92"/>
      <c r="DB39" s="92"/>
      <c r="DC39" s="92"/>
      <c r="DD39" s="92"/>
      <c r="DE39" s="92"/>
      <c r="DF39" s="92"/>
      <c r="DG39" s="92"/>
      <c r="DH39" s="92"/>
      <c r="DI39" s="92"/>
      <c r="DJ39" s="92"/>
      <c r="DK39" s="92"/>
      <c r="DL39" s="92"/>
      <c r="DM39" s="92"/>
      <c r="DN39" s="92"/>
    </row>
    <row r="40" spans="1:118" s="78" customFormat="1" ht="12.95" customHeight="1" x14ac:dyDescent="0.2">
      <c r="A40" s="86" t="s">
        <v>62</v>
      </c>
      <c r="B40" s="102" t="s">
        <v>117</v>
      </c>
      <c r="C40" s="103"/>
      <c r="D40" s="103"/>
      <c r="E40" s="103"/>
      <c r="F40" s="103"/>
      <c r="G40" s="103"/>
      <c r="H40" s="103"/>
      <c r="I40" s="109">
        <f>I39</f>
        <v>100</v>
      </c>
      <c r="J40" s="109">
        <f>J39</f>
        <v>100</v>
      </c>
      <c r="K40" s="109">
        <f>K39</f>
        <v>100</v>
      </c>
      <c r="L40" s="109">
        <f>L39</f>
        <v>100</v>
      </c>
      <c r="M40" s="119">
        <f>M39</f>
        <v>100</v>
      </c>
      <c r="N40" s="133"/>
      <c r="O40" s="111"/>
      <c r="P40" s="106"/>
      <c r="Q40" s="134"/>
      <c r="R40" s="111"/>
      <c r="S40" s="133"/>
      <c r="T40" s="111"/>
      <c r="U40" s="106"/>
      <c r="V40" s="134"/>
      <c r="W40" s="111"/>
      <c r="X40" s="92"/>
      <c r="Y40" s="92"/>
      <c r="Z40" s="92"/>
      <c r="AA40" s="92"/>
      <c r="AB40" s="92"/>
      <c r="AC40" s="92"/>
      <c r="AD40" s="92"/>
      <c r="AE40" s="92"/>
      <c r="AF40" s="92"/>
      <c r="AG40" s="92"/>
      <c r="AH40" s="92"/>
      <c r="AI40" s="92"/>
      <c r="AJ40" s="92"/>
      <c r="AK40" s="92"/>
      <c r="AL40" s="92"/>
      <c r="AM40" s="92"/>
      <c r="AN40" s="92"/>
      <c r="AO40" s="92"/>
      <c r="AP40" s="92"/>
      <c r="AQ40" s="92"/>
      <c r="AR40" s="92"/>
      <c r="AS40" s="92"/>
      <c r="AT40" s="92"/>
      <c r="AU40" s="92"/>
      <c r="AV40" s="92"/>
      <c r="AW40" s="92"/>
      <c r="AX40" s="92"/>
      <c r="AY40" s="92"/>
      <c r="AZ40" s="92"/>
      <c r="BA40" s="92"/>
      <c r="BB40" s="92"/>
      <c r="BC40" s="92"/>
      <c r="BD40" s="92"/>
      <c r="BE40" s="92"/>
      <c r="BF40" s="92"/>
      <c r="BG40" s="92"/>
      <c r="BH40" s="92"/>
      <c r="BI40" s="92"/>
      <c r="BJ40" s="92"/>
      <c r="BK40" s="92"/>
      <c r="BL40" s="92"/>
      <c r="BM40" s="92"/>
      <c r="BN40" s="92"/>
      <c r="BO40" s="92"/>
      <c r="BP40" s="92"/>
      <c r="BQ40" s="92"/>
      <c r="BR40" s="92"/>
      <c r="BS40" s="92"/>
      <c r="BT40" s="92"/>
      <c r="BU40" s="92"/>
      <c r="BV40" s="92"/>
      <c r="BW40" s="92"/>
      <c r="BX40" s="92"/>
      <c r="BY40" s="92"/>
      <c r="BZ40" s="92"/>
      <c r="CA40" s="92"/>
      <c r="CB40" s="92"/>
      <c r="CC40" s="92"/>
      <c r="CD40" s="92"/>
      <c r="CE40" s="92"/>
      <c r="CF40" s="92"/>
      <c r="CG40" s="92"/>
      <c r="CH40" s="92"/>
      <c r="CI40" s="92"/>
      <c r="CJ40" s="92"/>
      <c r="CK40" s="92"/>
      <c r="CL40" s="92"/>
      <c r="CM40" s="92"/>
      <c r="CN40" s="92"/>
      <c r="CO40" s="92"/>
      <c r="CP40" s="92"/>
      <c r="CQ40" s="92"/>
      <c r="CR40" s="92"/>
      <c r="CS40" s="92"/>
      <c r="CT40" s="92"/>
      <c r="CU40" s="92"/>
      <c r="CV40" s="92"/>
      <c r="CW40" s="92"/>
      <c r="CX40" s="92"/>
      <c r="CY40" s="92"/>
      <c r="CZ40" s="92"/>
      <c r="DA40" s="92"/>
      <c r="DB40" s="92"/>
      <c r="DC40" s="92"/>
      <c r="DD40" s="92"/>
      <c r="DE40" s="92"/>
      <c r="DF40" s="92"/>
      <c r="DG40" s="92"/>
      <c r="DH40" s="92"/>
      <c r="DI40" s="92"/>
      <c r="DJ40" s="92"/>
      <c r="DK40" s="92"/>
      <c r="DL40" s="92"/>
      <c r="DM40" s="92"/>
      <c r="DN40" s="92"/>
    </row>
    <row r="41" spans="1:118" ht="12.95" customHeight="1" x14ac:dyDescent="0.2">
      <c r="A41" s="85"/>
      <c r="B41" s="85"/>
      <c r="C41" s="11"/>
      <c r="D41" s="11"/>
      <c r="E41" s="11"/>
      <c r="F41" s="11"/>
      <c r="G41" s="11"/>
      <c r="H41" s="11"/>
      <c r="I41" s="12"/>
      <c r="J41" s="12"/>
      <c r="K41" s="12"/>
      <c r="L41" s="12"/>
      <c r="M41" s="12"/>
      <c r="N41" s="29"/>
      <c r="O41" s="12"/>
      <c r="P41" s="12"/>
      <c r="Q41" s="12"/>
      <c r="R41" s="12"/>
      <c r="S41" s="29"/>
      <c r="T41" s="12"/>
      <c r="U41" s="12"/>
      <c r="V41" s="12"/>
      <c r="W41" s="12"/>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c r="BH41" s="19"/>
      <c r="BI41" s="19"/>
      <c r="BJ41" s="19"/>
      <c r="BK41" s="19"/>
      <c r="BL41" s="19"/>
      <c r="BM41" s="19"/>
      <c r="BN41" s="19"/>
      <c r="BO41" s="19"/>
      <c r="BP41" s="19"/>
      <c r="BQ41" s="19"/>
      <c r="BR41" s="19"/>
      <c r="BS41" s="19"/>
      <c r="BT41" s="19"/>
      <c r="BU41" s="19"/>
      <c r="BV41" s="19"/>
      <c r="BW41" s="19"/>
      <c r="BX41" s="19"/>
      <c r="BY41" s="19"/>
      <c r="BZ41" s="19"/>
      <c r="CA41" s="19"/>
      <c r="CB41" s="19"/>
      <c r="CC41" s="19"/>
      <c r="CD41" s="19"/>
      <c r="CE41" s="19"/>
      <c r="CF41" s="19"/>
      <c r="CG41" s="19"/>
      <c r="CH41" s="19"/>
      <c r="CI41" s="19"/>
      <c r="CJ41" s="19"/>
      <c r="CK41" s="19"/>
      <c r="CL41" s="19"/>
      <c r="CM41" s="19"/>
      <c r="CN41" s="19"/>
      <c r="CO41" s="19"/>
      <c r="CP41" s="19"/>
      <c r="CQ41" s="19"/>
      <c r="CR41" s="19"/>
      <c r="CS41" s="19"/>
      <c r="CT41" s="19"/>
      <c r="CU41" s="19"/>
      <c r="CV41" s="19"/>
      <c r="CW41" s="19"/>
      <c r="CX41" s="19"/>
      <c r="CY41" s="19"/>
      <c r="CZ41" s="19"/>
      <c r="DA41" s="19"/>
      <c r="DB41" s="19"/>
      <c r="DC41" s="19"/>
      <c r="DD41" s="19"/>
      <c r="DE41" s="19"/>
      <c r="DF41" s="19"/>
      <c r="DG41" s="19"/>
      <c r="DH41" s="19"/>
      <c r="DI41" s="19"/>
      <c r="DJ41" s="19"/>
      <c r="DK41" s="19"/>
      <c r="DL41" s="19"/>
      <c r="DM41" s="19"/>
      <c r="DN41" s="19"/>
    </row>
    <row r="42" spans="1:118" ht="12.95" customHeight="1" x14ac:dyDescent="0.2">
      <c r="A42" s="22" t="s">
        <v>30</v>
      </c>
      <c r="B42" s="85" t="s">
        <v>118</v>
      </c>
      <c r="C42" s="11"/>
      <c r="D42" s="11"/>
      <c r="E42" s="11"/>
      <c r="F42" s="11"/>
      <c r="G42" s="11"/>
      <c r="H42" s="33"/>
      <c r="I42" s="12">
        <f>I$39</f>
        <v>100</v>
      </c>
      <c r="J42" s="12">
        <f>J$39</f>
        <v>100</v>
      </c>
      <c r="K42" s="12">
        <f>K$39</f>
        <v>100</v>
      </c>
      <c r="L42" s="12">
        <f>L$39</f>
        <v>100</v>
      </c>
      <c r="M42" s="12">
        <f>M$39</f>
        <v>100</v>
      </c>
      <c r="N42" s="29"/>
      <c r="O42" s="12"/>
      <c r="P42" s="12"/>
      <c r="Q42" s="12"/>
      <c r="R42" s="12"/>
      <c r="S42" s="29"/>
      <c r="T42" s="12"/>
      <c r="U42" s="12"/>
      <c r="V42" s="12"/>
      <c r="W42" s="12"/>
    </row>
    <row r="43" spans="1:118" ht="12.95" customHeight="1" x14ac:dyDescent="0.2">
      <c r="A43" s="22"/>
      <c r="B43" s="85" t="s">
        <v>119</v>
      </c>
      <c r="C43" s="11"/>
      <c r="D43" s="11"/>
      <c r="E43" s="11"/>
      <c r="F43" s="11"/>
      <c r="G43" s="11"/>
      <c r="H43" s="33"/>
      <c r="I43" s="12"/>
      <c r="J43" s="12"/>
      <c r="K43" s="12"/>
      <c r="L43" s="12"/>
      <c r="M43" s="12"/>
      <c r="N43" s="29">
        <f>$I$23</f>
        <v>100</v>
      </c>
      <c r="O43" s="12">
        <f>$I$23</f>
        <v>100</v>
      </c>
      <c r="P43" s="12">
        <f>$I$23</f>
        <v>100</v>
      </c>
      <c r="Q43" s="12">
        <f>$I$23</f>
        <v>100</v>
      </c>
      <c r="R43" s="12">
        <f>$I$23</f>
        <v>100</v>
      </c>
      <c r="S43" s="29"/>
      <c r="T43" s="12"/>
      <c r="U43" s="12"/>
      <c r="V43" s="12"/>
      <c r="W43" s="12"/>
    </row>
    <row r="44" spans="1:118" ht="12.95" customHeight="1" x14ac:dyDescent="0.2">
      <c r="A44" s="22"/>
      <c r="B44" s="85" t="s">
        <v>120</v>
      </c>
      <c r="C44" s="11"/>
      <c r="D44" s="11"/>
      <c r="E44" s="11"/>
      <c r="F44" s="11"/>
      <c r="G44" s="11"/>
      <c r="H44" s="11"/>
      <c r="I44" s="12"/>
      <c r="J44" s="12"/>
      <c r="K44" s="12"/>
      <c r="L44" s="12"/>
      <c r="M44" s="12"/>
      <c r="N44" s="29"/>
      <c r="O44" s="12"/>
      <c r="P44" s="12"/>
      <c r="Q44" s="12"/>
      <c r="R44" s="12"/>
      <c r="S44" s="29">
        <f>$I$23</f>
        <v>100</v>
      </c>
      <c r="T44" s="12">
        <f>$S$44</f>
        <v>100</v>
      </c>
      <c r="U44" s="12">
        <f>$S$44</f>
        <v>100</v>
      </c>
      <c r="V44" s="12">
        <f>$S$44</f>
        <v>100</v>
      </c>
      <c r="W44" s="12">
        <f>$S$44</f>
        <v>100</v>
      </c>
    </row>
    <row r="45" spans="1:118" ht="12.95" customHeight="1" x14ac:dyDescent="0.2">
      <c r="A45" s="22"/>
      <c r="B45" s="85" t="s">
        <v>121</v>
      </c>
      <c r="C45" s="11"/>
      <c r="D45" s="11"/>
      <c r="E45" s="11"/>
      <c r="F45" s="11"/>
      <c r="G45" s="11"/>
      <c r="H45" s="11"/>
      <c r="I45" s="12">
        <f t="shared" ref="I45:W45" si="3">SUM(I42:I44)</f>
        <v>100</v>
      </c>
      <c r="J45" s="12">
        <f t="shared" si="3"/>
        <v>100</v>
      </c>
      <c r="K45" s="12">
        <f t="shared" si="3"/>
        <v>100</v>
      </c>
      <c r="L45" s="12">
        <f t="shared" si="3"/>
        <v>100</v>
      </c>
      <c r="M45" s="12">
        <f t="shared" si="3"/>
        <v>100</v>
      </c>
      <c r="N45" s="29">
        <f t="shared" si="3"/>
        <v>100</v>
      </c>
      <c r="O45" s="12">
        <f t="shared" si="3"/>
        <v>100</v>
      </c>
      <c r="P45" s="12">
        <f t="shared" si="3"/>
        <v>100</v>
      </c>
      <c r="Q45" s="12">
        <f t="shared" si="3"/>
        <v>100</v>
      </c>
      <c r="R45" s="12">
        <f t="shared" si="3"/>
        <v>100</v>
      </c>
      <c r="S45" s="29">
        <f t="shared" si="3"/>
        <v>100</v>
      </c>
      <c r="T45" s="12">
        <f t="shared" si="3"/>
        <v>100</v>
      </c>
      <c r="U45" s="12">
        <f t="shared" si="3"/>
        <v>100</v>
      </c>
      <c r="V45" s="12">
        <f t="shared" si="3"/>
        <v>100</v>
      </c>
      <c r="W45" s="12">
        <f t="shared" si="3"/>
        <v>100</v>
      </c>
    </row>
    <row r="46" spans="1:118" ht="12.95" customHeight="1" x14ac:dyDescent="0.2">
      <c r="A46" s="85"/>
      <c r="B46" s="98" t="s">
        <v>78</v>
      </c>
      <c r="C46" s="99"/>
      <c r="D46" s="99"/>
      <c r="E46" s="99"/>
      <c r="F46" s="99"/>
      <c r="G46" s="99"/>
      <c r="H46" s="99"/>
      <c r="I46" s="107">
        <f>I$40</f>
        <v>100</v>
      </c>
      <c r="J46" s="107">
        <f>J$40</f>
        <v>100</v>
      </c>
      <c r="K46" s="107">
        <f>K$40</f>
        <v>100</v>
      </c>
      <c r="L46" s="107">
        <f>L$40</f>
        <v>100</v>
      </c>
      <c r="M46" s="107">
        <f>M$40</f>
        <v>100</v>
      </c>
      <c r="N46" s="108"/>
      <c r="O46" s="107"/>
      <c r="P46" s="107"/>
      <c r="Q46" s="107"/>
      <c r="R46" s="107"/>
      <c r="S46" s="108"/>
      <c r="T46" s="107"/>
      <c r="U46" s="107"/>
      <c r="V46" s="107"/>
      <c r="W46" s="107"/>
    </row>
    <row r="47" spans="1:118" ht="12.95" customHeight="1" x14ac:dyDescent="0.2">
      <c r="A47" s="85"/>
      <c r="B47" s="98" t="s">
        <v>68</v>
      </c>
      <c r="C47" s="99"/>
      <c r="D47" s="99"/>
      <c r="E47" s="99"/>
      <c r="F47" s="99"/>
      <c r="G47" s="99"/>
      <c r="H47" s="99"/>
      <c r="I47" s="107"/>
      <c r="J47" s="107"/>
      <c r="K47" s="107"/>
      <c r="L47" s="107"/>
      <c r="M47" s="107"/>
      <c r="N47" s="108">
        <f>N43</f>
        <v>100</v>
      </c>
      <c r="O47" s="107">
        <f>O43</f>
        <v>100</v>
      </c>
      <c r="P47" s="107">
        <f>P43</f>
        <v>100</v>
      </c>
      <c r="Q47" s="107">
        <f>Q43</f>
        <v>100</v>
      </c>
      <c r="R47" s="107">
        <f>R43</f>
        <v>100</v>
      </c>
      <c r="S47" s="108"/>
      <c r="T47" s="107"/>
      <c r="U47" s="107"/>
      <c r="V47" s="107"/>
      <c r="W47" s="107"/>
    </row>
    <row r="48" spans="1:118" ht="12.95" customHeight="1" x14ac:dyDescent="0.2">
      <c r="A48" s="85"/>
      <c r="B48" s="98" t="s">
        <v>58</v>
      </c>
      <c r="C48" s="99"/>
      <c r="D48" s="99"/>
      <c r="E48" s="99"/>
      <c r="F48" s="99"/>
      <c r="G48" s="99"/>
      <c r="H48" s="99"/>
      <c r="I48" s="107"/>
      <c r="J48" s="107"/>
      <c r="K48" s="107"/>
      <c r="L48" s="107"/>
      <c r="M48" s="107"/>
      <c r="N48" s="108"/>
      <c r="O48" s="107"/>
      <c r="P48" s="107"/>
      <c r="Q48" s="107"/>
      <c r="R48" s="107"/>
      <c r="S48" s="108">
        <f>S$44</f>
        <v>100</v>
      </c>
      <c r="T48" s="107">
        <f>T$44</f>
        <v>100</v>
      </c>
      <c r="U48" s="107">
        <f>U$44</f>
        <v>100</v>
      </c>
      <c r="V48" s="107">
        <f>V$44</f>
        <v>100</v>
      </c>
      <c r="W48" s="107">
        <f>W$44</f>
        <v>100</v>
      </c>
    </row>
    <row r="49" spans="1:23" ht="12.75" customHeight="1" x14ac:dyDescent="0.2">
      <c r="A49" s="85"/>
      <c r="B49" s="98" t="s">
        <v>122</v>
      </c>
      <c r="C49" s="99"/>
      <c r="D49" s="99"/>
      <c r="E49" s="99"/>
      <c r="F49" s="99"/>
      <c r="G49" s="99"/>
      <c r="H49" s="99"/>
      <c r="I49" s="107">
        <f>SUM(I46:I48)</f>
        <v>100</v>
      </c>
      <c r="J49" s="107">
        <f t="shared" ref="J49:W49" si="4">SUM(J46:J48)</f>
        <v>100</v>
      </c>
      <c r="K49" s="107">
        <f t="shared" si="4"/>
        <v>100</v>
      </c>
      <c r="L49" s="107">
        <f t="shared" si="4"/>
        <v>100</v>
      </c>
      <c r="M49" s="107">
        <f t="shared" si="4"/>
        <v>100</v>
      </c>
      <c r="N49" s="108">
        <f t="shared" si="4"/>
        <v>100</v>
      </c>
      <c r="O49" s="107">
        <f t="shared" si="4"/>
        <v>100</v>
      </c>
      <c r="P49" s="107">
        <f t="shared" si="4"/>
        <v>100</v>
      </c>
      <c r="Q49" s="107">
        <f t="shared" si="4"/>
        <v>100</v>
      </c>
      <c r="R49" s="107">
        <f t="shared" si="4"/>
        <v>100</v>
      </c>
      <c r="S49" s="108">
        <f t="shared" si="4"/>
        <v>100</v>
      </c>
      <c r="T49" s="107">
        <f t="shared" si="4"/>
        <v>100</v>
      </c>
      <c r="U49" s="107">
        <f t="shared" si="4"/>
        <v>100</v>
      </c>
      <c r="V49" s="107">
        <f t="shared" si="4"/>
        <v>100</v>
      </c>
      <c r="W49" s="107">
        <f t="shared" si="4"/>
        <v>100</v>
      </c>
    </row>
    <row r="50" spans="1:23" ht="12.95" customHeight="1" x14ac:dyDescent="0.2">
      <c r="A50" s="22"/>
      <c r="B50" s="85"/>
      <c r="C50" s="11"/>
      <c r="D50" s="11"/>
      <c r="E50" s="11"/>
      <c r="F50" s="11"/>
      <c r="G50" s="11"/>
      <c r="H50" s="11"/>
      <c r="I50" s="12"/>
      <c r="J50" s="12"/>
      <c r="K50" s="12"/>
      <c r="L50" s="12"/>
      <c r="M50" s="12"/>
      <c r="N50" s="29"/>
      <c r="O50" s="12"/>
      <c r="P50" s="12"/>
      <c r="Q50" s="12"/>
      <c r="R50" s="12"/>
      <c r="S50" s="29"/>
      <c r="T50" s="12"/>
      <c r="U50" s="12"/>
      <c r="V50" s="12"/>
      <c r="W50" s="12"/>
    </row>
    <row r="51" spans="1:23" s="78" customFormat="1" ht="12.95" customHeight="1" x14ac:dyDescent="0.2">
      <c r="A51" s="142" t="s">
        <v>31</v>
      </c>
      <c r="B51" s="86" t="s">
        <v>123</v>
      </c>
      <c r="C51" s="33"/>
      <c r="D51" s="33"/>
      <c r="E51" s="33"/>
      <c r="F51" s="33"/>
      <c r="G51" s="33"/>
      <c r="H51" s="33"/>
      <c r="I51" s="34">
        <f>I$39</f>
        <v>100</v>
      </c>
      <c r="J51" s="34">
        <f>J$39</f>
        <v>100</v>
      </c>
      <c r="K51" s="34">
        <f>K$39</f>
        <v>100</v>
      </c>
      <c r="L51" s="34">
        <f>L$39</f>
        <v>100</v>
      </c>
      <c r="M51" s="34">
        <f>M$39</f>
        <v>100</v>
      </c>
      <c r="N51" s="37"/>
      <c r="O51" s="38"/>
      <c r="P51" s="38"/>
      <c r="Q51" s="38"/>
      <c r="R51" s="38"/>
      <c r="S51" s="37"/>
      <c r="T51" s="38"/>
      <c r="U51" s="38"/>
      <c r="V51" s="38"/>
      <c r="W51" s="38"/>
    </row>
    <row r="52" spans="1:23" s="78" customFormat="1" ht="12.95" customHeight="1" x14ac:dyDescent="0.2">
      <c r="A52" s="142"/>
      <c r="B52" s="86" t="s">
        <v>124</v>
      </c>
      <c r="C52" s="33"/>
      <c r="D52" s="33"/>
      <c r="E52" s="33"/>
      <c r="F52" s="33"/>
      <c r="G52" s="33"/>
      <c r="H52" s="33"/>
      <c r="I52" s="34"/>
      <c r="J52" s="34"/>
      <c r="K52" s="34"/>
      <c r="L52" s="34"/>
      <c r="M52" s="34"/>
      <c r="N52" s="136">
        <f>IF(I24="Temporary",$I$23,$I$23-$I$25)</f>
        <v>90</v>
      </c>
      <c r="O52" s="34">
        <f>N52</f>
        <v>90</v>
      </c>
      <c r="P52" s="34">
        <f>O52</f>
        <v>90</v>
      </c>
      <c r="Q52" s="34">
        <f>P52</f>
        <v>90</v>
      </c>
      <c r="R52" s="34">
        <f>Q52</f>
        <v>90</v>
      </c>
      <c r="S52" s="36"/>
      <c r="T52" s="34"/>
      <c r="U52" s="34"/>
      <c r="V52" s="34"/>
      <c r="W52" s="34"/>
    </row>
    <row r="53" spans="1:23" s="78" customFormat="1" ht="12.95" customHeight="1" x14ac:dyDescent="0.2">
      <c r="A53" s="142"/>
      <c r="B53" s="86" t="s">
        <v>125</v>
      </c>
      <c r="C53" s="33"/>
      <c r="D53" s="33"/>
      <c r="E53" s="33"/>
      <c r="F53" s="33"/>
      <c r="G53" s="33"/>
      <c r="H53" s="33"/>
      <c r="I53" s="34"/>
      <c r="J53" s="34"/>
      <c r="K53" s="34"/>
      <c r="L53" s="34"/>
      <c r="M53" s="34"/>
      <c r="N53" s="37"/>
      <c r="O53" s="38"/>
      <c r="P53" s="38"/>
      <c r="Q53" s="38"/>
      <c r="R53" s="38"/>
      <c r="S53" s="37">
        <f>IF($I$24='Data validation'!$E$7,$I$23-$I$25,$I$23)</f>
        <v>90</v>
      </c>
      <c r="T53" s="38">
        <f>IF($I$24='Data validation'!$E$7,$I$23-$I$25,$I$23)</f>
        <v>90</v>
      </c>
      <c r="U53" s="38">
        <f>IF($I$24='Data validation'!$E$7,$I$23-$I$25,$I$23)</f>
        <v>90</v>
      </c>
      <c r="V53" s="38">
        <f>IF($I$24='Data validation'!$E$7,$I$23-$I$25,$I$23)</f>
        <v>90</v>
      </c>
      <c r="W53" s="38">
        <f>IF($I$24='Data validation'!$E$7,$I$23-$I$25,$I$23)</f>
        <v>90</v>
      </c>
    </row>
    <row r="54" spans="1:23" s="78" customFormat="1" ht="12.95" customHeight="1" x14ac:dyDescent="0.2">
      <c r="A54" s="142"/>
      <c r="B54" s="86" t="s">
        <v>126</v>
      </c>
      <c r="C54" s="33"/>
      <c r="D54" s="33"/>
      <c r="E54" s="33"/>
      <c r="F54" s="33"/>
      <c r="G54" s="33"/>
      <c r="H54" s="33"/>
      <c r="I54" s="34">
        <f>IF(AND($I$24='Data validation'!$E$7,I$35&gt;=$I$26),$I$23-$I$25,IF(I$35=$I$26,$I$23-$I$25,$I$23))</f>
        <v>100</v>
      </c>
      <c r="J54" s="34">
        <f>IF(AND($I$24='Data validation'!$E$7,J$35&gt;=$I$26),$I$23-$I$25,IF(J$35=$I$26,$I$23-$I$25,$I$23))</f>
        <v>100</v>
      </c>
      <c r="K54" s="34">
        <f>IF(AND($I$24='Data validation'!$E$7,K$35&gt;=$I$26),$I$23-$I$25,IF(K$35=$I$26,$I$23-$I$25,$I$23))</f>
        <v>100</v>
      </c>
      <c r="L54" s="34">
        <f>IF(AND($I$24='Data validation'!$E$7,L$35&gt;=$I$26),$I$23-$I$25,IF(L$35=$I$26,$I$23-$I$25,$I$23))</f>
        <v>100</v>
      </c>
      <c r="M54" s="34">
        <f>IF(AND($I$24='Data validation'!$E$7,M$35&gt;=$I$26),$I$23-$I$25,IF(M$35=$I$26,$I$23-$I$25,$I$23))</f>
        <v>90</v>
      </c>
      <c r="N54" s="37">
        <f>IF(AND($I$24='Data validation'!$E$7,N$35&gt;=$I$26),$I$23-$I$25,IF(N$35=$I$26,$I$23-$I$25,$I$23))</f>
        <v>90</v>
      </c>
      <c r="O54" s="38">
        <f>IF(AND($I$24='Data validation'!$E$7,O$35&gt;=$I$26),$I$23-$I$25,IF(O$35=$I$26,$I$23-$I$25,$I$23))</f>
        <v>90</v>
      </c>
      <c r="P54" s="39">
        <f>IF(AND($I$24='Data validation'!$E$7,P$35&gt;=$I$26),$I$23-$I$25,IF(P$35=$I$26,$I$23-$I$25,$I$23))</f>
        <v>90</v>
      </c>
      <c r="Q54" s="39">
        <f>IF(AND($I$24='Data validation'!$E$7,Q$35&gt;=$I$26),$I$23-$I$25,IF(Q$35=$I$26,$I$23-$I$25,$I$23))</f>
        <v>90</v>
      </c>
      <c r="R54" s="39">
        <f>IF(AND($I$24='Data validation'!$E$7,R$35&gt;=$I$26),$I$23-$I$25,IF(R$35=$I$26,$I$23-$I$25,$I$23))</f>
        <v>90</v>
      </c>
      <c r="S54" s="37">
        <f>IF(AND($I$24='Data validation'!$E$7,S$35&gt;=$I$26),$I$23-$I$25,IF(S$35=$I$26,$I$23-$I$25,$I$23))</f>
        <v>90</v>
      </c>
      <c r="T54" s="38">
        <f>IF(AND($I$24='Data validation'!$E$7,T$35&gt;=$I$26),$I$23-$I$25,IF(T$35=$I$26,$I$23-$I$25,$I$23))</f>
        <v>90</v>
      </c>
      <c r="U54" s="39">
        <f>IF(AND($I$24='Data validation'!$E$7,U$35&gt;=$I$26),$I$23-$I$25,IF(U$35=$I$26,$I$23-$I$25,$I$23))</f>
        <v>90</v>
      </c>
      <c r="V54" s="39">
        <f>IF(AND($I$24='Data validation'!$E$7,V$35&gt;=$I$26),$I$23-$I$25,IF(V$35=$I$26,$I$23-$I$25,$I$23))</f>
        <v>90</v>
      </c>
      <c r="W54" s="185">
        <f>IF(AND($I$24='Data validation'!$E$7,W$35&gt;=$I$26),$I$23-$I$25,IF(W$35=$I$26,$I$23-$I$25,$I$23))</f>
        <v>90</v>
      </c>
    </row>
    <row r="55" spans="1:23" s="78" customFormat="1" ht="12.95" customHeight="1" x14ac:dyDescent="0.2">
      <c r="A55" s="86"/>
      <c r="B55" s="102" t="s">
        <v>80</v>
      </c>
      <c r="C55" s="103"/>
      <c r="D55" s="103"/>
      <c r="E55" s="103"/>
      <c r="F55" s="103"/>
      <c r="G55" s="103"/>
      <c r="H55" s="103"/>
      <c r="I55" s="109">
        <f>I$40</f>
        <v>100</v>
      </c>
      <c r="J55" s="109">
        <f>J$40</f>
        <v>100</v>
      </c>
      <c r="K55" s="109">
        <f>K$40</f>
        <v>100</v>
      </c>
      <c r="L55" s="109">
        <f>L$40</f>
        <v>100</v>
      </c>
      <c r="M55" s="109">
        <f>M$40</f>
        <v>100</v>
      </c>
      <c r="N55" s="120"/>
      <c r="O55" s="109"/>
      <c r="P55" s="109"/>
      <c r="Q55" s="109"/>
      <c r="R55" s="109"/>
      <c r="S55" s="120"/>
      <c r="T55" s="109"/>
      <c r="U55" s="109"/>
      <c r="V55" s="109"/>
      <c r="W55" s="109"/>
    </row>
    <row r="56" spans="1:23" s="78" customFormat="1" ht="12.95" customHeight="1" x14ac:dyDescent="0.2">
      <c r="A56" s="86"/>
      <c r="B56" s="102" t="s">
        <v>81</v>
      </c>
      <c r="C56" s="103"/>
      <c r="D56" s="103"/>
      <c r="E56" s="103"/>
      <c r="F56" s="103"/>
      <c r="G56" s="103"/>
      <c r="H56" s="103"/>
      <c r="I56" s="109"/>
      <c r="J56" s="109"/>
      <c r="K56" s="109"/>
      <c r="L56" s="109"/>
      <c r="M56" s="109"/>
      <c r="N56" s="120">
        <f>N52</f>
        <v>90</v>
      </c>
      <c r="O56" s="109">
        <f>O52</f>
        <v>90</v>
      </c>
      <c r="P56" s="109">
        <f>P52</f>
        <v>90</v>
      </c>
      <c r="Q56" s="109">
        <f>Q52</f>
        <v>90</v>
      </c>
      <c r="R56" s="109">
        <f>R52</f>
        <v>90</v>
      </c>
      <c r="S56" s="120"/>
      <c r="T56" s="109"/>
      <c r="U56" s="109"/>
      <c r="V56" s="109"/>
      <c r="W56" s="109"/>
    </row>
    <row r="57" spans="1:23" s="78" customFormat="1" ht="12.95" customHeight="1" x14ac:dyDescent="0.2">
      <c r="A57" s="86"/>
      <c r="B57" s="102" t="s">
        <v>82</v>
      </c>
      <c r="C57" s="103"/>
      <c r="D57" s="103"/>
      <c r="E57" s="103"/>
      <c r="F57" s="103"/>
      <c r="G57" s="103"/>
      <c r="H57" s="103"/>
      <c r="I57" s="109"/>
      <c r="J57" s="109"/>
      <c r="K57" s="109"/>
      <c r="L57" s="109"/>
      <c r="M57" s="109"/>
      <c r="N57" s="120"/>
      <c r="O57" s="109"/>
      <c r="P57" s="109"/>
      <c r="Q57" s="109"/>
      <c r="R57" s="109"/>
      <c r="S57" s="120">
        <f>S53</f>
        <v>90</v>
      </c>
      <c r="T57" s="109">
        <f>T53</f>
        <v>90</v>
      </c>
      <c r="U57" s="109">
        <f>U53</f>
        <v>90</v>
      </c>
      <c r="V57" s="109">
        <f>V53</f>
        <v>90</v>
      </c>
      <c r="W57" s="109">
        <f>W53</f>
        <v>90</v>
      </c>
    </row>
    <row r="58" spans="1:23" s="78" customFormat="1" ht="12.75" customHeight="1" x14ac:dyDescent="0.2">
      <c r="A58" s="86"/>
      <c r="B58" s="102" t="s">
        <v>127</v>
      </c>
      <c r="C58" s="103"/>
      <c r="D58" s="103"/>
      <c r="E58" s="103"/>
      <c r="F58" s="103"/>
      <c r="G58" s="103"/>
      <c r="H58" s="103"/>
      <c r="I58" s="109">
        <f>SUM(I55:I57)</f>
        <v>100</v>
      </c>
      <c r="J58" s="109">
        <f t="shared" ref="J58:W58" si="5">SUM(J55:J57)</f>
        <v>100</v>
      </c>
      <c r="K58" s="109">
        <f t="shared" si="5"/>
        <v>100</v>
      </c>
      <c r="L58" s="109">
        <f t="shared" si="5"/>
        <v>100</v>
      </c>
      <c r="M58" s="109">
        <f t="shared" si="5"/>
        <v>100</v>
      </c>
      <c r="N58" s="120">
        <f>SUM(N55:N57)</f>
        <v>90</v>
      </c>
      <c r="O58" s="109">
        <f t="shared" si="5"/>
        <v>90</v>
      </c>
      <c r="P58" s="109">
        <f t="shared" si="5"/>
        <v>90</v>
      </c>
      <c r="Q58" s="109">
        <f t="shared" si="5"/>
        <v>90</v>
      </c>
      <c r="R58" s="109">
        <f t="shared" si="5"/>
        <v>90</v>
      </c>
      <c r="S58" s="120">
        <f t="shared" si="5"/>
        <v>90</v>
      </c>
      <c r="T58" s="109">
        <f t="shared" si="5"/>
        <v>90</v>
      </c>
      <c r="U58" s="109">
        <f t="shared" si="5"/>
        <v>90</v>
      </c>
      <c r="V58" s="109">
        <f t="shared" si="5"/>
        <v>90</v>
      </c>
      <c r="W58" s="109">
        <f t="shared" si="5"/>
        <v>90</v>
      </c>
    </row>
    <row r="59" spans="1:23" s="78" customFormat="1" ht="12.95" customHeight="1" x14ac:dyDescent="0.2">
      <c r="A59" s="142"/>
      <c r="B59" s="86"/>
      <c r="C59" s="33"/>
      <c r="D59" s="33"/>
      <c r="E59" s="33"/>
      <c r="F59" s="33"/>
      <c r="G59" s="33"/>
      <c r="H59" s="33"/>
      <c r="I59" s="34"/>
      <c r="J59" s="34"/>
      <c r="K59" s="34"/>
      <c r="L59" s="34"/>
      <c r="M59" s="34"/>
      <c r="N59" s="37"/>
      <c r="O59" s="38"/>
      <c r="P59" s="39"/>
      <c r="Q59" s="39"/>
      <c r="R59" s="39"/>
      <c r="S59" s="37"/>
      <c r="T59" s="38"/>
      <c r="U59" s="39"/>
      <c r="V59" s="39"/>
      <c r="W59" s="185"/>
    </row>
    <row r="60" spans="1:23" s="78" customFormat="1" ht="12.95" customHeight="1" x14ac:dyDescent="0.2">
      <c r="A60" s="142"/>
      <c r="B60" s="137" t="s">
        <v>106</v>
      </c>
      <c r="C60" s="138"/>
      <c r="D60" s="138"/>
      <c r="E60" s="138"/>
      <c r="F60" s="138"/>
      <c r="G60" s="138"/>
      <c r="H60" s="138"/>
      <c r="I60" s="143">
        <f>SUM(I51:I53)-I54</f>
        <v>0</v>
      </c>
      <c r="J60" s="143"/>
      <c r="K60" s="143"/>
      <c r="L60" s="143"/>
      <c r="M60" s="143"/>
      <c r="N60" s="144">
        <f>SUM(N51:N53)-N54</f>
        <v>0</v>
      </c>
      <c r="O60" s="145"/>
      <c r="P60" s="146"/>
      <c r="Q60" s="146"/>
      <c r="R60" s="146"/>
      <c r="S60" s="144">
        <f>SUM(S51:S53)-S54</f>
        <v>0</v>
      </c>
      <c r="T60" s="145"/>
      <c r="U60" s="146"/>
      <c r="V60" s="146"/>
      <c r="W60" s="186"/>
    </row>
    <row r="61" spans="1:23" s="78" customFormat="1" ht="12.95" customHeight="1" x14ac:dyDescent="0.2">
      <c r="A61" s="142"/>
      <c r="B61" s="137" t="s">
        <v>89</v>
      </c>
      <c r="C61" s="138"/>
      <c r="D61" s="138"/>
      <c r="E61" s="138"/>
      <c r="F61" s="138"/>
      <c r="G61" s="138"/>
      <c r="H61" s="138"/>
      <c r="I61" s="143"/>
      <c r="J61" s="143">
        <f>(J45-J54)-(I45-I54)</f>
        <v>0</v>
      </c>
      <c r="K61" s="143">
        <f>(K45-K54)-(J45-J54)</f>
        <v>0</v>
      </c>
      <c r="L61" s="143">
        <f>(L45-L54)-(K45-K54)</f>
        <v>0</v>
      </c>
      <c r="M61" s="143"/>
      <c r="N61" s="144"/>
      <c r="O61" s="145"/>
      <c r="P61" s="146"/>
      <c r="Q61" s="146"/>
      <c r="R61" s="146"/>
      <c r="S61" s="144"/>
      <c r="T61" s="145"/>
      <c r="U61" s="146"/>
      <c r="V61" s="146"/>
      <c r="W61" s="186"/>
    </row>
    <row r="62" spans="1:23" s="78" customFormat="1" ht="12.95" customHeight="1" x14ac:dyDescent="0.2">
      <c r="A62" s="142"/>
      <c r="B62" s="137" t="s">
        <v>90</v>
      </c>
      <c r="C62" s="138"/>
      <c r="D62" s="138"/>
      <c r="E62" s="138"/>
      <c r="F62" s="138"/>
      <c r="G62" s="138"/>
      <c r="H62" s="138"/>
      <c r="I62" s="143"/>
      <c r="J62" s="143"/>
      <c r="K62" s="143"/>
      <c r="L62" s="143"/>
      <c r="M62" s="143"/>
      <c r="N62" s="144">
        <f>(M45-M54)-(L45-L54)</f>
        <v>10</v>
      </c>
      <c r="O62" s="145"/>
      <c r="P62" s="146"/>
      <c r="Q62" s="146"/>
      <c r="R62" s="146"/>
      <c r="S62" s="144"/>
      <c r="T62" s="145"/>
      <c r="U62" s="146"/>
      <c r="V62" s="146"/>
      <c r="W62" s="186"/>
    </row>
    <row r="63" spans="1:23" s="78" customFormat="1" ht="12.95" customHeight="1" x14ac:dyDescent="0.2">
      <c r="A63" s="142"/>
      <c r="B63" s="137" t="s">
        <v>99</v>
      </c>
      <c r="C63" s="138"/>
      <c r="D63" s="138"/>
      <c r="E63" s="138"/>
      <c r="F63" s="138"/>
      <c r="G63" s="138"/>
      <c r="H63" s="138"/>
      <c r="I63" s="143">
        <f>SUM(I60:I62)</f>
        <v>0</v>
      </c>
      <c r="J63" s="143">
        <f t="shared" ref="J63:W63" si="6">SUM(J60:J62)</f>
        <v>0</v>
      </c>
      <c r="K63" s="143">
        <f t="shared" si="6"/>
        <v>0</v>
      </c>
      <c r="L63" s="143">
        <f t="shared" si="6"/>
        <v>0</v>
      </c>
      <c r="M63" s="143">
        <f t="shared" si="6"/>
        <v>0</v>
      </c>
      <c r="N63" s="147">
        <f t="shared" si="6"/>
        <v>10</v>
      </c>
      <c r="O63" s="143">
        <f t="shared" si="6"/>
        <v>0</v>
      </c>
      <c r="P63" s="143">
        <f t="shared" si="6"/>
        <v>0</v>
      </c>
      <c r="Q63" s="143">
        <f t="shared" si="6"/>
        <v>0</v>
      </c>
      <c r="R63" s="143">
        <f t="shared" si="6"/>
        <v>0</v>
      </c>
      <c r="S63" s="147">
        <f t="shared" si="6"/>
        <v>0</v>
      </c>
      <c r="T63" s="143">
        <f t="shared" si="6"/>
        <v>0</v>
      </c>
      <c r="U63" s="143">
        <f t="shared" si="6"/>
        <v>0</v>
      </c>
      <c r="V63" s="143">
        <f t="shared" si="6"/>
        <v>0</v>
      </c>
      <c r="W63" s="143">
        <f t="shared" si="6"/>
        <v>0</v>
      </c>
    </row>
    <row r="64" spans="1:23" s="78" customFormat="1" ht="12.95" customHeight="1" x14ac:dyDescent="0.2">
      <c r="A64" s="142"/>
      <c r="B64" s="137"/>
      <c r="C64" s="138"/>
      <c r="D64" s="138"/>
      <c r="E64" s="138"/>
      <c r="F64" s="138"/>
      <c r="G64" s="138"/>
      <c r="H64" s="138"/>
      <c r="I64" s="143"/>
      <c r="J64" s="143"/>
      <c r="K64" s="143"/>
      <c r="L64" s="143"/>
      <c r="M64" s="143"/>
      <c r="N64" s="144"/>
      <c r="O64" s="145"/>
      <c r="P64" s="146"/>
      <c r="Q64" s="146"/>
      <c r="R64" s="146"/>
      <c r="S64" s="144"/>
      <c r="T64" s="145"/>
      <c r="U64" s="146"/>
      <c r="V64" s="146"/>
      <c r="W64" s="186"/>
    </row>
    <row r="65" spans="1:23" s="78" customFormat="1" ht="12.95" customHeight="1" x14ac:dyDescent="0.2">
      <c r="A65" s="142"/>
      <c r="B65" s="137" t="s">
        <v>91</v>
      </c>
      <c r="C65" s="138"/>
      <c r="D65" s="138"/>
      <c r="E65" s="138"/>
      <c r="F65" s="138"/>
      <c r="G65" s="138"/>
      <c r="H65" s="138"/>
      <c r="I65" s="143"/>
      <c r="J65" s="143">
        <f>I$63</f>
        <v>0</v>
      </c>
      <c r="K65" s="143">
        <f>J65</f>
        <v>0</v>
      </c>
      <c r="L65" s="143">
        <f>K65</f>
        <v>0</v>
      </c>
      <c r="M65" s="143">
        <f>L65</f>
        <v>0</v>
      </c>
      <c r="N65" s="147">
        <f>M65</f>
        <v>0</v>
      </c>
      <c r="O65" s="143"/>
      <c r="P65" s="143"/>
      <c r="Q65" s="143"/>
      <c r="R65" s="143"/>
      <c r="S65" s="147"/>
      <c r="T65" s="143"/>
      <c r="U65" s="143"/>
      <c r="V65" s="143"/>
      <c r="W65" s="143"/>
    </row>
    <row r="66" spans="1:23" s="78" customFormat="1" ht="12.95" customHeight="1" x14ac:dyDescent="0.2">
      <c r="A66" s="142"/>
      <c r="B66" s="137" t="s">
        <v>92</v>
      </c>
      <c r="C66" s="138"/>
      <c r="D66" s="138"/>
      <c r="E66" s="138"/>
      <c r="F66" s="138"/>
      <c r="G66" s="138"/>
      <c r="H66" s="138"/>
      <c r="I66" s="143"/>
      <c r="J66" s="143"/>
      <c r="K66" s="143">
        <f>J$63</f>
        <v>0</v>
      </c>
      <c r="L66" s="143">
        <f>K66</f>
        <v>0</v>
      </c>
      <c r="M66" s="143">
        <f>L66</f>
        <v>0</v>
      </c>
      <c r="N66" s="147">
        <f>M66</f>
        <v>0</v>
      </c>
      <c r="O66" s="143">
        <f>N66</f>
        <v>0</v>
      </c>
      <c r="P66" s="143"/>
      <c r="Q66" s="143"/>
      <c r="R66" s="143"/>
      <c r="S66" s="147"/>
      <c r="T66" s="143"/>
      <c r="U66" s="143"/>
      <c r="V66" s="143"/>
      <c r="W66" s="143"/>
    </row>
    <row r="67" spans="1:23" s="78" customFormat="1" ht="12.95" customHeight="1" x14ac:dyDescent="0.2">
      <c r="A67" s="142"/>
      <c r="B67" s="137" t="s">
        <v>93</v>
      </c>
      <c r="C67" s="138"/>
      <c r="D67" s="138"/>
      <c r="E67" s="138"/>
      <c r="F67" s="138"/>
      <c r="G67" s="138"/>
      <c r="H67" s="138"/>
      <c r="I67" s="143"/>
      <c r="J67" s="143"/>
      <c r="K67" s="143"/>
      <c r="L67" s="143">
        <f>K$63</f>
        <v>0</v>
      </c>
      <c r="M67" s="143">
        <f>L67</f>
        <v>0</v>
      </c>
      <c r="N67" s="147">
        <f>M67</f>
        <v>0</v>
      </c>
      <c r="O67" s="143">
        <f>N67</f>
        <v>0</v>
      </c>
      <c r="P67" s="143">
        <f>O67</f>
        <v>0</v>
      </c>
      <c r="Q67" s="143"/>
      <c r="R67" s="143"/>
      <c r="S67" s="147"/>
      <c r="T67" s="143"/>
      <c r="U67" s="143"/>
      <c r="V67" s="143"/>
      <c r="W67" s="143"/>
    </row>
    <row r="68" spans="1:23" s="78" customFormat="1" ht="12.95" customHeight="1" x14ac:dyDescent="0.2">
      <c r="A68" s="142"/>
      <c r="B68" s="137" t="s">
        <v>94</v>
      </c>
      <c r="C68" s="138"/>
      <c r="D68" s="138"/>
      <c r="E68" s="138"/>
      <c r="F68" s="138"/>
      <c r="G68" s="138"/>
      <c r="H68" s="138"/>
      <c r="I68" s="143"/>
      <c r="J68" s="143"/>
      <c r="K68" s="143"/>
      <c r="L68" s="143"/>
      <c r="M68" s="143">
        <f>L$63</f>
        <v>0</v>
      </c>
      <c r="N68" s="147">
        <f>M68</f>
        <v>0</v>
      </c>
      <c r="O68" s="143">
        <f>N68</f>
        <v>0</v>
      </c>
      <c r="P68" s="143">
        <f>O68</f>
        <v>0</v>
      </c>
      <c r="Q68" s="143">
        <f>P68</f>
        <v>0</v>
      </c>
      <c r="R68" s="143"/>
      <c r="S68" s="147"/>
      <c r="T68" s="143"/>
      <c r="U68" s="143"/>
      <c r="V68" s="143"/>
      <c r="W68" s="143"/>
    </row>
    <row r="69" spans="1:23" s="78" customFormat="1" ht="12.95" customHeight="1" x14ac:dyDescent="0.2">
      <c r="A69" s="142"/>
      <c r="B69" s="137" t="s">
        <v>95</v>
      </c>
      <c r="C69" s="138"/>
      <c r="D69" s="138"/>
      <c r="E69" s="138"/>
      <c r="F69" s="138"/>
      <c r="G69" s="138"/>
      <c r="H69" s="138"/>
      <c r="I69" s="143"/>
      <c r="J69" s="143"/>
      <c r="K69" s="143"/>
      <c r="L69" s="143"/>
      <c r="M69" s="143"/>
      <c r="N69" s="147">
        <f>M$63</f>
        <v>0</v>
      </c>
      <c r="O69" s="143">
        <f>N69</f>
        <v>0</v>
      </c>
      <c r="P69" s="143">
        <f>O69</f>
        <v>0</v>
      </c>
      <c r="Q69" s="143">
        <f>P69</f>
        <v>0</v>
      </c>
      <c r="R69" s="143">
        <f>Q69</f>
        <v>0</v>
      </c>
      <c r="S69" s="147"/>
      <c r="T69" s="143"/>
      <c r="U69" s="143"/>
      <c r="V69" s="143"/>
      <c r="W69" s="143"/>
    </row>
    <row r="70" spans="1:23" s="78" customFormat="1" ht="12.95" customHeight="1" x14ac:dyDescent="0.2">
      <c r="A70" s="142"/>
      <c r="B70" s="153" t="s">
        <v>96</v>
      </c>
      <c r="C70" s="154"/>
      <c r="D70" s="154"/>
      <c r="E70" s="154"/>
      <c r="F70" s="154"/>
      <c r="G70" s="154"/>
      <c r="H70" s="154"/>
      <c r="I70" s="155"/>
      <c r="J70" s="155"/>
      <c r="K70" s="155"/>
      <c r="L70" s="155"/>
      <c r="M70" s="155"/>
      <c r="N70" s="156"/>
      <c r="O70" s="155">
        <f>N$63</f>
        <v>10</v>
      </c>
      <c r="P70" s="155">
        <f>O70</f>
        <v>10</v>
      </c>
      <c r="Q70" s="155">
        <f>P70</f>
        <v>10</v>
      </c>
      <c r="R70" s="155">
        <f>Q70</f>
        <v>10</v>
      </c>
      <c r="S70" s="156">
        <f>R70</f>
        <v>10</v>
      </c>
      <c r="T70" s="155"/>
      <c r="U70" s="155"/>
      <c r="V70" s="155"/>
      <c r="W70" s="155"/>
    </row>
    <row r="71" spans="1:23" s="78" customFormat="1" ht="12.95" customHeight="1" x14ac:dyDescent="0.2">
      <c r="A71" s="142"/>
      <c r="B71" s="137" t="s">
        <v>97</v>
      </c>
      <c r="C71" s="138"/>
      <c r="D71" s="138"/>
      <c r="E71" s="138"/>
      <c r="F71" s="138"/>
      <c r="G71" s="138"/>
      <c r="H71" s="138"/>
      <c r="I71" s="143"/>
      <c r="J71" s="143"/>
      <c r="K71" s="143"/>
      <c r="L71" s="143"/>
      <c r="M71" s="143"/>
      <c r="N71" s="147">
        <f>SUM(N65:N70)</f>
        <v>0</v>
      </c>
      <c r="O71" s="143">
        <f t="shared" ref="O71:W71" si="7">SUM(O65:O70)</f>
        <v>10</v>
      </c>
      <c r="P71" s="143">
        <f t="shared" si="7"/>
        <v>10</v>
      </c>
      <c r="Q71" s="143">
        <f t="shared" si="7"/>
        <v>10</v>
      </c>
      <c r="R71" s="143">
        <f t="shared" si="7"/>
        <v>10</v>
      </c>
      <c r="S71" s="147">
        <f t="shared" si="7"/>
        <v>10</v>
      </c>
      <c r="T71" s="143">
        <f t="shared" si="7"/>
        <v>0</v>
      </c>
      <c r="U71" s="143">
        <f t="shared" si="7"/>
        <v>0</v>
      </c>
      <c r="V71" s="143">
        <f t="shared" si="7"/>
        <v>0</v>
      </c>
      <c r="W71" s="143">
        <f t="shared" si="7"/>
        <v>0</v>
      </c>
    </row>
    <row r="72" spans="1:23" s="78" customFormat="1" ht="12.95" customHeight="1" x14ac:dyDescent="0.2">
      <c r="A72" s="142"/>
      <c r="B72" s="73"/>
      <c r="C72" s="33"/>
      <c r="D72" s="33"/>
      <c r="E72" s="33"/>
      <c r="F72" s="33"/>
      <c r="G72" s="33"/>
      <c r="H72" s="33"/>
      <c r="I72" s="34"/>
      <c r="J72" s="34"/>
      <c r="K72" s="34"/>
      <c r="L72" s="34"/>
      <c r="M72" s="34"/>
      <c r="N72" s="36"/>
      <c r="O72" s="34"/>
      <c r="P72" s="34"/>
      <c r="Q72" s="34"/>
      <c r="R72" s="34"/>
      <c r="S72" s="36"/>
      <c r="T72" s="34"/>
      <c r="U72" s="34"/>
      <c r="V72" s="34"/>
      <c r="W72" s="34"/>
    </row>
    <row r="73" spans="1:23" s="78" customFormat="1" ht="12.95" customHeight="1" x14ac:dyDescent="0.2">
      <c r="A73" s="86"/>
      <c r="B73" s="102" t="s">
        <v>98</v>
      </c>
      <c r="C73" s="103"/>
      <c r="D73" s="103"/>
      <c r="E73" s="103"/>
      <c r="F73" s="103"/>
      <c r="G73" s="103"/>
      <c r="H73" s="103"/>
      <c r="I73" s="109"/>
      <c r="J73" s="109"/>
      <c r="K73" s="109"/>
      <c r="L73" s="109"/>
      <c r="M73" s="109"/>
      <c r="N73" s="120">
        <f>IF(N71&gt;0,N71,0)</f>
        <v>0</v>
      </c>
      <c r="O73" s="109">
        <f t="shared" ref="O73:W73" si="8">IF(O71&gt;0,O71,0)</f>
        <v>10</v>
      </c>
      <c r="P73" s="109">
        <f t="shared" si="8"/>
        <v>10</v>
      </c>
      <c r="Q73" s="109">
        <f t="shared" si="8"/>
        <v>10</v>
      </c>
      <c r="R73" s="109">
        <f t="shared" si="8"/>
        <v>10</v>
      </c>
      <c r="S73" s="120">
        <f t="shared" si="8"/>
        <v>10</v>
      </c>
      <c r="T73" s="109">
        <f t="shared" si="8"/>
        <v>0</v>
      </c>
      <c r="U73" s="109">
        <f t="shared" si="8"/>
        <v>0</v>
      </c>
      <c r="V73" s="109">
        <f t="shared" si="8"/>
        <v>0</v>
      </c>
      <c r="W73" s="109">
        <f t="shared" si="8"/>
        <v>0</v>
      </c>
    </row>
    <row r="74" spans="1:23" s="78" customFormat="1" ht="12.95" customHeight="1" x14ac:dyDescent="0.2">
      <c r="A74" s="142"/>
      <c r="B74" s="86"/>
      <c r="C74" s="33"/>
      <c r="D74" s="33"/>
      <c r="E74" s="33"/>
      <c r="F74" s="33"/>
      <c r="G74" s="33"/>
      <c r="H74" s="33"/>
      <c r="I74" s="34"/>
      <c r="J74" s="34"/>
      <c r="K74" s="34"/>
      <c r="L74" s="34"/>
      <c r="M74" s="34"/>
      <c r="N74" s="37"/>
      <c r="O74" s="38"/>
      <c r="P74" s="39"/>
      <c r="Q74" s="39"/>
      <c r="R74" s="39"/>
      <c r="S74" s="37"/>
      <c r="T74" s="38"/>
      <c r="U74" s="39"/>
      <c r="V74" s="39"/>
      <c r="W74" s="185"/>
    </row>
    <row r="75" spans="1:23" ht="12.95" customHeight="1" x14ac:dyDescent="0.2">
      <c r="A75" s="22" t="s">
        <v>44</v>
      </c>
      <c r="B75" s="85" t="s">
        <v>128</v>
      </c>
      <c r="C75" s="11"/>
      <c r="D75" s="11"/>
      <c r="E75" s="11"/>
      <c r="F75" s="11"/>
      <c r="G75" s="11"/>
      <c r="H75" s="11"/>
      <c r="I75" s="12">
        <f t="shared" ref="I75:W75" si="9">I45-I54</f>
        <v>0</v>
      </c>
      <c r="J75" s="12">
        <f t="shared" si="9"/>
        <v>0</v>
      </c>
      <c r="K75" s="12">
        <f t="shared" si="9"/>
        <v>0</v>
      </c>
      <c r="L75" s="12">
        <f t="shared" si="9"/>
        <v>0</v>
      </c>
      <c r="M75" s="12">
        <f t="shared" si="9"/>
        <v>10</v>
      </c>
      <c r="N75" s="31">
        <f t="shared" si="9"/>
        <v>10</v>
      </c>
      <c r="O75" s="32">
        <f t="shared" si="9"/>
        <v>10</v>
      </c>
      <c r="P75" s="32">
        <f t="shared" si="9"/>
        <v>10</v>
      </c>
      <c r="Q75" s="32">
        <f t="shared" si="9"/>
        <v>10</v>
      </c>
      <c r="R75" s="32">
        <f t="shared" si="9"/>
        <v>10</v>
      </c>
      <c r="S75" s="31">
        <f t="shared" si="9"/>
        <v>10</v>
      </c>
      <c r="T75" s="32">
        <f t="shared" si="9"/>
        <v>10</v>
      </c>
      <c r="U75" s="32">
        <f t="shared" si="9"/>
        <v>10</v>
      </c>
      <c r="V75" s="32">
        <f t="shared" si="9"/>
        <v>10</v>
      </c>
      <c r="W75" s="32">
        <f t="shared" si="9"/>
        <v>10</v>
      </c>
    </row>
    <row r="76" spans="1:23" ht="12.95" customHeight="1" x14ac:dyDescent="0.2">
      <c r="B76" s="85" t="s">
        <v>46</v>
      </c>
      <c r="C76" s="11"/>
      <c r="D76" s="11"/>
      <c r="E76" s="11"/>
      <c r="F76" s="11"/>
      <c r="G76" s="11"/>
      <c r="H76" s="11"/>
      <c r="I76" s="12">
        <f t="shared" ref="I76:W76" si="10">I49-I58-I73</f>
        <v>0</v>
      </c>
      <c r="J76" s="12">
        <f t="shared" si="10"/>
        <v>0</v>
      </c>
      <c r="K76" s="12">
        <f t="shared" si="10"/>
        <v>0</v>
      </c>
      <c r="L76" s="12">
        <f t="shared" si="10"/>
        <v>0</v>
      </c>
      <c r="M76" s="12">
        <f t="shared" si="10"/>
        <v>0</v>
      </c>
      <c r="N76" s="31">
        <f t="shared" si="10"/>
        <v>10</v>
      </c>
      <c r="O76" s="32">
        <f t="shared" si="10"/>
        <v>0</v>
      </c>
      <c r="P76" s="32">
        <f t="shared" si="10"/>
        <v>0</v>
      </c>
      <c r="Q76" s="32">
        <f t="shared" si="10"/>
        <v>0</v>
      </c>
      <c r="R76" s="32">
        <f t="shared" si="10"/>
        <v>0</v>
      </c>
      <c r="S76" s="31">
        <f t="shared" si="10"/>
        <v>0</v>
      </c>
      <c r="T76" s="32">
        <f t="shared" si="10"/>
        <v>10</v>
      </c>
      <c r="U76" s="32">
        <f t="shared" si="10"/>
        <v>10</v>
      </c>
      <c r="V76" s="32">
        <f t="shared" si="10"/>
        <v>10</v>
      </c>
      <c r="W76" s="32">
        <f t="shared" si="10"/>
        <v>10</v>
      </c>
    </row>
    <row r="77" spans="1:23" ht="12.95" customHeight="1" x14ac:dyDescent="0.2">
      <c r="B77" s="85" t="s">
        <v>100</v>
      </c>
      <c r="C77" s="11"/>
      <c r="D77" s="11"/>
      <c r="E77" s="11"/>
      <c r="F77" s="11"/>
      <c r="G77" s="11"/>
      <c r="H77" s="11"/>
      <c r="I77" s="12">
        <f t="shared" ref="I77:W77" si="11">I75-I76</f>
        <v>0</v>
      </c>
      <c r="J77" s="12">
        <f t="shared" si="11"/>
        <v>0</v>
      </c>
      <c r="K77" s="12">
        <f t="shared" si="11"/>
        <v>0</v>
      </c>
      <c r="L77" s="12">
        <f t="shared" si="11"/>
        <v>0</v>
      </c>
      <c r="M77" s="12">
        <f t="shared" si="11"/>
        <v>10</v>
      </c>
      <c r="N77" s="31">
        <f t="shared" si="11"/>
        <v>0</v>
      </c>
      <c r="O77" s="32">
        <f t="shared" si="11"/>
        <v>10</v>
      </c>
      <c r="P77" s="32">
        <f t="shared" si="11"/>
        <v>10</v>
      </c>
      <c r="Q77" s="32">
        <f t="shared" si="11"/>
        <v>10</v>
      </c>
      <c r="R77" s="32">
        <f t="shared" si="11"/>
        <v>10</v>
      </c>
      <c r="S77" s="31">
        <f t="shared" si="11"/>
        <v>10</v>
      </c>
      <c r="T77" s="32">
        <f t="shared" si="11"/>
        <v>0</v>
      </c>
      <c r="U77" s="32">
        <f t="shared" si="11"/>
        <v>0</v>
      </c>
      <c r="V77" s="32">
        <f t="shared" si="11"/>
        <v>0</v>
      </c>
      <c r="W77" s="32">
        <f t="shared" si="11"/>
        <v>0</v>
      </c>
    </row>
    <row r="78" spans="1:23" ht="12.95" customHeight="1" x14ac:dyDescent="0.2">
      <c r="B78" s="85" t="s">
        <v>15</v>
      </c>
      <c r="C78" s="11"/>
      <c r="D78" s="11"/>
      <c r="E78" s="11"/>
      <c r="F78" s="11"/>
      <c r="G78" s="11"/>
      <c r="H78" s="11"/>
      <c r="I78" s="12">
        <f>I76</f>
        <v>0</v>
      </c>
      <c r="J78" s="12">
        <f t="shared" ref="J78:W78" si="12">J76</f>
        <v>0</v>
      </c>
      <c r="K78" s="12">
        <f t="shared" si="12"/>
        <v>0</v>
      </c>
      <c r="L78" s="12">
        <f t="shared" si="12"/>
        <v>0</v>
      </c>
      <c r="M78" s="12">
        <f t="shared" si="12"/>
        <v>0</v>
      </c>
      <c r="N78" s="31">
        <f t="shared" si="12"/>
        <v>10</v>
      </c>
      <c r="O78" s="32">
        <f t="shared" si="12"/>
        <v>0</v>
      </c>
      <c r="P78" s="32">
        <f t="shared" si="12"/>
        <v>0</v>
      </c>
      <c r="Q78" s="32">
        <f t="shared" si="12"/>
        <v>0</v>
      </c>
      <c r="R78" s="32">
        <f t="shared" si="12"/>
        <v>0</v>
      </c>
      <c r="S78" s="31">
        <f t="shared" si="12"/>
        <v>0</v>
      </c>
      <c r="T78" s="32">
        <f t="shared" si="12"/>
        <v>10</v>
      </c>
      <c r="U78" s="32">
        <f t="shared" si="12"/>
        <v>10</v>
      </c>
      <c r="V78" s="32">
        <f t="shared" si="12"/>
        <v>10</v>
      </c>
      <c r="W78" s="32">
        <f t="shared" si="12"/>
        <v>10</v>
      </c>
    </row>
    <row r="79" spans="1:23" ht="12.95" customHeight="1" x14ac:dyDescent="0.2">
      <c r="A79" s="11"/>
      <c r="B79" s="11"/>
      <c r="C79" s="11"/>
      <c r="D79" s="11"/>
      <c r="E79" s="11"/>
      <c r="F79" s="11"/>
      <c r="G79" s="11"/>
      <c r="H79" s="11"/>
      <c r="I79" s="12"/>
      <c r="J79" s="12"/>
      <c r="K79" s="12"/>
      <c r="L79" s="12"/>
      <c r="M79" s="12"/>
      <c r="N79" s="32"/>
      <c r="O79" s="32"/>
      <c r="P79" s="32"/>
      <c r="Q79" s="32"/>
      <c r="R79" s="32"/>
    </row>
    <row r="80" spans="1:23" ht="12.95" customHeight="1" x14ac:dyDescent="0.25">
      <c r="A80" s="55" t="s">
        <v>49</v>
      </c>
      <c r="B80" s="56"/>
      <c r="C80" s="56"/>
      <c r="D80" s="56"/>
      <c r="E80" s="56"/>
      <c r="F80" s="56"/>
      <c r="G80" s="56"/>
      <c r="H80" s="56"/>
      <c r="I80" s="56"/>
      <c r="J80" s="56"/>
      <c r="K80" s="57"/>
      <c r="L80" s="53"/>
      <c r="M80" s="53"/>
      <c r="N80" s="53"/>
      <c r="O80" s="53"/>
      <c r="P80" s="54"/>
      <c r="Q80" s="54"/>
      <c r="R80" s="54"/>
      <c r="S80" s="54"/>
      <c r="T80" s="54"/>
      <c r="U80" s="54"/>
      <c r="V80" s="54"/>
      <c r="W80" s="54"/>
    </row>
    <row r="81" spans="1:119" ht="12.95" customHeight="1" x14ac:dyDescent="0.2">
      <c r="A81" s="11"/>
      <c r="B81" s="11"/>
      <c r="C81" s="11"/>
      <c r="D81" s="11"/>
      <c r="E81" s="11"/>
      <c r="F81" s="11"/>
      <c r="G81" s="11"/>
      <c r="H81" s="11"/>
      <c r="I81" s="12"/>
      <c r="J81" s="12"/>
      <c r="K81" s="12"/>
      <c r="L81" s="12"/>
      <c r="M81" s="12"/>
      <c r="N81" s="32"/>
      <c r="O81" s="32"/>
      <c r="P81" s="32"/>
      <c r="Q81" s="32"/>
      <c r="R81" s="32"/>
    </row>
    <row r="82" spans="1:119" ht="12.95" customHeight="1" x14ac:dyDescent="0.2">
      <c r="A82" s="11" t="s">
        <v>16</v>
      </c>
      <c r="B82" s="11"/>
      <c r="C82" s="11"/>
      <c r="D82" s="11"/>
      <c r="E82" s="11"/>
      <c r="F82" s="11"/>
      <c r="G82" s="11"/>
      <c r="H82" s="11"/>
      <c r="I82" s="17">
        <f>IF($I$24='Data validation'!$E$7,$I$25+$I$25/$I$27,$I$25)</f>
        <v>154.50867052023122</v>
      </c>
      <c r="J82" s="12"/>
      <c r="K82" s="12"/>
      <c r="L82" s="12"/>
      <c r="M82" s="12"/>
      <c r="N82" s="32"/>
      <c r="O82" s="32"/>
      <c r="P82" s="32"/>
      <c r="Q82" s="32"/>
      <c r="R82" s="32"/>
    </row>
    <row r="83" spans="1:119" ht="12.95" customHeight="1" x14ac:dyDescent="0.2">
      <c r="A83" s="11" t="s">
        <v>19</v>
      </c>
      <c r="B83" s="11"/>
      <c r="C83" s="11"/>
      <c r="D83" s="11"/>
      <c r="E83" s="11"/>
      <c r="F83" s="11"/>
      <c r="G83" s="11"/>
      <c r="H83" s="11"/>
      <c r="I83" s="17">
        <f>SUMPRODUCT($I$37:$W$37,$I$77:$W$77)</f>
        <v>48.430556741997641</v>
      </c>
      <c r="J83" s="15"/>
      <c r="K83" s="15"/>
      <c r="L83" s="15"/>
      <c r="M83" s="12"/>
      <c r="N83" s="12"/>
      <c r="O83" s="12"/>
    </row>
    <row r="84" spans="1:119" ht="12.95" customHeight="1" x14ac:dyDescent="0.2">
      <c r="A84" s="11" t="s">
        <v>178</v>
      </c>
      <c r="B84" s="11"/>
      <c r="C84" s="11"/>
      <c r="D84" s="11"/>
      <c r="E84" s="11"/>
      <c r="F84" s="11"/>
      <c r="G84" s="11"/>
      <c r="H84" s="11"/>
      <c r="I84" s="48">
        <f>I$83/I$82</f>
        <v>0.31344879597327319</v>
      </c>
      <c r="J84" s="12"/>
      <c r="K84" s="12"/>
      <c r="L84" s="12"/>
      <c r="M84" s="12"/>
      <c r="N84" s="32"/>
      <c r="O84" s="32"/>
      <c r="P84" s="32"/>
      <c r="Q84" s="32"/>
      <c r="R84" s="32"/>
    </row>
    <row r="85" spans="1:119" ht="12.95" customHeight="1" x14ac:dyDescent="0.2">
      <c r="A85" s="11"/>
      <c r="B85" s="11"/>
      <c r="C85" s="11"/>
      <c r="D85" s="11"/>
      <c r="E85" s="11"/>
      <c r="F85" s="11"/>
      <c r="G85" s="11"/>
      <c r="H85" s="11"/>
      <c r="I85" s="16"/>
      <c r="J85" s="15"/>
      <c r="K85" s="15"/>
      <c r="L85" s="15"/>
      <c r="M85" s="12"/>
      <c r="N85" s="12"/>
      <c r="O85" s="12"/>
    </row>
    <row r="86" spans="1:119" s="188" customFormat="1" ht="12.95" customHeight="1" x14ac:dyDescent="0.25">
      <c r="A86" s="49" t="s">
        <v>192</v>
      </c>
      <c r="B86" s="55"/>
      <c r="C86" s="55"/>
      <c r="D86" s="55"/>
      <c r="E86" s="55"/>
      <c r="F86" s="55"/>
      <c r="G86" s="55"/>
      <c r="H86" s="55"/>
      <c r="I86" s="55"/>
      <c r="J86" s="55"/>
      <c r="K86" s="58"/>
      <c r="L86" s="50"/>
      <c r="M86" s="50"/>
      <c r="N86" s="50"/>
      <c r="O86" s="50"/>
      <c r="P86" s="51"/>
      <c r="Q86" s="51"/>
      <c r="R86" s="51"/>
      <c r="S86" s="51"/>
      <c r="T86" s="51"/>
      <c r="U86" s="51"/>
      <c r="V86" s="51"/>
      <c r="W86" s="51"/>
    </row>
    <row r="87" spans="1:119" ht="12.95" customHeight="1" x14ac:dyDescent="0.2">
      <c r="A87" s="7"/>
      <c r="B87" s="21"/>
      <c r="C87" s="21"/>
      <c r="D87" s="21"/>
      <c r="E87" s="141" t="s">
        <v>159</v>
      </c>
      <c r="F87" s="21"/>
      <c r="G87" s="21"/>
      <c r="H87" s="21"/>
      <c r="I87" s="21"/>
      <c r="J87" s="21"/>
      <c r="K87" s="13"/>
      <c r="L87" s="8"/>
      <c r="M87" s="8"/>
      <c r="N87" s="8"/>
      <c r="O87" s="8"/>
    </row>
    <row r="88" spans="1:119" ht="12.95" customHeight="1" x14ac:dyDescent="0.2">
      <c r="A88" s="22" t="s">
        <v>170</v>
      </c>
      <c r="F88" s="3" t="s">
        <v>8</v>
      </c>
      <c r="G88" s="3" t="s">
        <v>7</v>
      </c>
      <c r="H88" s="3"/>
      <c r="L88" s="64">
        <v>1</v>
      </c>
      <c r="M88" s="25">
        <v>2</v>
      </c>
      <c r="N88" s="25">
        <v>3</v>
      </c>
      <c r="O88" s="25">
        <v>4</v>
      </c>
      <c r="P88" s="65">
        <v>5</v>
      </c>
      <c r="Q88" s="64">
        <f>P88+1</f>
        <v>6</v>
      </c>
      <c r="R88" s="25">
        <f>Q88+1</f>
        <v>7</v>
      </c>
      <c r="S88" s="25">
        <f>R88+1</f>
        <v>8</v>
      </c>
      <c r="T88" s="25">
        <f>S88+1</f>
        <v>9</v>
      </c>
      <c r="U88" s="65">
        <f>T88+1</f>
        <v>10</v>
      </c>
    </row>
    <row r="89" spans="1:119" ht="12.95" customHeight="1" x14ac:dyDescent="0.2">
      <c r="A89" s="178">
        <f>I84*100</f>
        <v>31.344879597327317</v>
      </c>
      <c r="B89" s="3" t="s">
        <v>7</v>
      </c>
      <c r="C89" s="3" t="s">
        <v>8</v>
      </c>
      <c r="E89" s="3" t="s">
        <v>162</v>
      </c>
      <c r="F89" s="3" t="s">
        <v>160</v>
      </c>
      <c r="G89" s="3" t="s">
        <v>161</v>
      </c>
      <c r="J89" s="2" t="s">
        <v>1</v>
      </c>
      <c r="K89" s="198">
        <v>1</v>
      </c>
    </row>
    <row r="90" spans="1:119" ht="12.95" customHeight="1" x14ac:dyDescent="0.2">
      <c r="A90" s="3">
        <v>1</v>
      </c>
      <c r="B90" s="178">
        <f t="dataTable" ref="B90:C94" dt2D="1" dtr="1" r1="I24" r2="I26"/>
        <v>33.066073959813288</v>
      </c>
      <c r="C90" s="178">
        <v>100</v>
      </c>
      <c r="E90" s="3" t="s">
        <v>1</v>
      </c>
      <c r="F90" s="198">
        <v>-50</v>
      </c>
      <c r="G90" s="198">
        <v>20</v>
      </c>
      <c r="H90" s="3" t="s">
        <v>163</v>
      </c>
      <c r="K90" s="176" t="s">
        <v>160</v>
      </c>
      <c r="L90" s="15">
        <f t="shared" ref="L90:U90" si="13">IF($K$89=L$88,$F$90,)</f>
        <v>-50</v>
      </c>
      <c r="M90" s="15">
        <f t="shared" si="13"/>
        <v>0</v>
      </c>
      <c r="N90" s="15">
        <f t="shared" si="13"/>
        <v>0</v>
      </c>
      <c r="O90" s="15">
        <f t="shared" si="13"/>
        <v>0</v>
      </c>
      <c r="P90" s="15">
        <f t="shared" si="13"/>
        <v>0</v>
      </c>
      <c r="Q90" s="15">
        <f t="shared" si="13"/>
        <v>0</v>
      </c>
      <c r="R90" s="15">
        <f t="shared" si="13"/>
        <v>0</v>
      </c>
      <c r="S90" s="15">
        <f t="shared" si="13"/>
        <v>0</v>
      </c>
      <c r="T90" s="15">
        <f t="shared" si="13"/>
        <v>0</v>
      </c>
      <c r="U90" s="15">
        <f t="shared" si="13"/>
        <v>0</v>
      </c>
    </row>
    <row r="91" spans="1:119" ht="12.95" customHeight="1" x14ac:dyDescent="0.2">
      <c r="A91" s="3">
        <v>2</v>
      </c>
      <c r="B91" s="178">
        <v>33.066073959813288</v>
      </c>
      <c r="C91" s="178">
        <v>100</v>
      </c>
      <c r="E91" s="3">
        <v>1</v>
      </c>
      <c r="F91" s="157">
        <f>$F$90*C98/100</f>
        <v>-16.533036979906608</v>
      </c>
      <c r="G91" s="157">
        <f>($G$90+$G$90/$I$27)*B106/100</f>
        <v>102.17990253708777</v>
      </c>
      <c r="H91" s="157">
        <f>F91+G91</f>
        <v>85.646865557181158</v>
      </c>
      <c r="K91" s="176" t="s">
        <v>164</v>
      </c>
      <c r="L91" s="15">
        <f t="shared" ref="L91:U91" si="14">IF(AND(L$88&gt;=$K$89,L$88&lt;6),$G$90,)</f>
        <v>20</v>
      </c>
      <c r="M91" s="15">
        <f t="shared" si="14"/>
        <v>20</v>
      </c>
      <c r="N91" s="15">
        <f t="shared" si="14"/>
        <v>20</v>
      </c>
      <c r="O91" s="15">
        <f t="shared" si="14"/>
        <v>20</v>
      </c>
      <c r="P91" s="15">
        <f t="shared" si="14"/>
        <v>20</v>
      </c>
      <c r="Q91" s="15">
        <f t="shared" si="14"/>
        <v>0</v>
      </c>
      <c r="R91" s="15">
        <f t="shared" si="14"/>
        <v>0</v>
      </c>
      <c r="S91" s="15">
        <f t="shared" si="14"/>
        <v>0</v>
      </c>
      <c r="T91" s="15">
        <f t="shared" si="14"/>
        <v>0</v>
      </c>
      <c r="U91" s="15">
        <f t="shared" si="14"/>
        <v>0</v>
      </c>
    </row>
    <row r="92" spans="1:119" ht="12.95" customHeight="1" x14ac:dyDescent="0.2">
      <c r="A92" s="3">
        <v>3</v>
      </c>
      <c r="B92" s="178">
        <v>33.066073959813288</v>
      </c>
      <c r="C92" s="178">
        <v>100</v>
      </c>
      <c r="E92" s="3">
        <v>2</v>
      </c>
      <c r="F92" s="157">
        <f>$F$90*C99/100</f>
        <v>-16.533036979906608</v>
      </c>
      <c r="G92" s="157">
        <f>($G$90+$G$90/$I$27)*B107/100</f>
        <v>102.17990253708777</v>
      </c>
      <c r="H92" s="157">
        <f>F92+G92</f>
        <v>85.646865557181158</v>
      </c>
      <c r="K92" s="176" t="s">
        <v>165</v>
      </c>
      <c r="L92" s="15">
        <f t="shared" ref="L92:U92" si="15">IF(L$88&gt;5,$G$90,)</f>
        <v>0</v>
      </c>
      <c r="M92" s="15">
        <f t="shared" si="15"/>
        <v>0</v>
      </c>
      <c r="N92" s="15">
        <f t="shared" si="15"/>
        <v>0</v>
      </c>
      <c r="O92" s="15">
        <f t="shared" si="15"/>
        <v>0</v>
      </c>
      <c r="P92" s="15">
        <f t="shared" si="15"/>
        <v>0</v>
      </c>
      <c r="Q92" s="15">
        <f t="shared" si="15"/>
        <v>20</v>
      </c>
      <c r="R92" s="15">
        <f t="shared" si="15"/>
        <v>20</v>
      </c>
      <c r="S92" s="15">
        <f t="shared" si="15"/>
        <v>20</v>
      </c>
      <c r="T92" s="15">
        <f t="shared" si="15"/>
        <v>20</v>
      </c>
      <c r="U92" s="15">
        <f t="shared" si="15"/>
        <v>20</v>
      </c>
    </row>
    <row r="93" spans="1:119" ht="12.95" customHeight="1" x14ac:dyDescent="0.2">
      <c r="A93" s="3">
        <v>4</v>
      </c>
      <c r="B93" s="178">
        <v>33.066073959813288</v>
      </c>
      <c r="C93" s="178">
        <v>187.47462710966059</v>
      </c>
      <c r="E93" s="3">
        <v>3</v>
      </c>
      <c r="F93" s="157">
        <f>$F$90*C100/100</f>
        <v>-16.533036979906608</v>
      </c>
      <c r="G93" s="157">
        <f>($G$90+$G$90/$I$27)*B108/100</f>
        <v>102.17990253708777</v>
      </c>
      <c r="H93" s="157">
        <f>F93+G93</f>
        <v>85.646865557181158</v>
      </c>
    </row>
    <row r="94" spans="1:119" s="192" customFormat="1" ht="12.95" customHeight="1" x14ac:dyDescent="0.2">
      <c r="A94" s="3">
        <v>5</v>
      </c>
      <c r="B94" s="178">
        <v>31.344879597327317</v>
      </c>
      <c r="C94" s="178">
        <v>484.3055674199764</v>
      </c>
      <c r="D94" s="2"/>
      <c r="E94" s="3">
        <v>4</v>
      </c>
      <c r="F94" s="157">
        <f>$F$90*C101/100</f>
        <v>14.767901123435504</v>
      </c>
      <c r="G94" s="157">
        <f>($G$90+$G$90/$I$27)*B109/100</f>
        <v>102.17990253708777</v>
      </c>
      <c r="H94" s="157">
        <f>F94+G94</f>
        <v>116.94780366052328</v>
      </c>
      <c r="I94" s="2"/>
      <c r="J94" s="2" t="s">
        <v>1</v>
      </c>
      <c r="K94" s="198">
        <v>5</v>
      </c>
      <c r="L94" s="2"/>
      <c r="M94" s="2"/>
      <c r="N94" s="2"/>
      <c r="O94" s="2"/>
      <c r="P94" s="2"/>
      <c r="Q94" s="2"/>
      <c r="R94" s="2"/>
      <c r="S94" s="2"/>
      <c r="T94" s="2"/>
      <c r="U94" s="2"/>
      <c r="V94" s="2"/>
      <c r="W94" s="2"/>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c r="CH94" s="9"/>
      <c r="CI94" s="9"/>
      <c r="CJ94" s="9"/>
      <c r="CK94" s="9"/>
      <c r="CL94" s="9"/>
      <c r="CM94" s="9"/>
      <c r="CN94" s="9"/>
      <c r="CO94" s="9"/>
      <c r="CP94" s="9"/>
      <c r="CQ94" s="9"/>
      <c r="CR94" s="9"/>
      <c r="CS94" s="9"/>
      <c r="CT94" s="9"/>
      <c r="CU94" s="9"/>
      <c r="CV94" s="9"/>
      <c r="CW94" s="9"/>
      <c r="CX94" s="9"/>
      <c r="CY94" s="9"/>
      <c r="CZ94" s="9"/>
      <c r="DA94" s="9"/>
      <c r="DB94" s="9"/>
      <c r="DC94" s="9"/>
      <c r="DD94" s="9"/>
      <c r="DE94" s="9"/>
      <c r="DF94" s="9"/>
      <c r="DG94" s="9"/>
      <c r="DH94" s="9"/>
      <c r="DI94" s="9"/>
      <c r="DJ94" s="9"/>
      <c r="DK94" s="9"/>
      <c r="DL94" s="9"/>
      <c r="DM94" s="9"/>
      <c r="DN94" s="9"/>
      <c r="DO94" s="9"/>
    </row>
    <row r="95" spans="1:119" s="192" customFormat="1" ht="12.95" customHeight="1" x14ac:dyDescent="0.2">
      <c r="A95" s="2"/>
      <c r="B95" s="2"/>
      <c r="C95" s="2"/>
      <c r="D95" s="2"/>
      <c r="E95" s="3">
        <v>5</v>
      </c>
      <c r="F95" s="157">
        <f>$F$90*C102/100</f>
        <v>-50</v>
      </c>
      <c r="G95" s="157">
        <f>($G$90+$G$90/$I$27)*B110/100</f>
        <v>96.861113483995283</v>
      </c>
      <c r="H95" s="157">
        <f>F95+G95</f>
        <v>46.861113483995283</v>
      </c>
      <c r="I95" s="2"/>
      <c r="J95" s="2"/>
      <c r="K95" s="176" t="s">
        <v>160</v>
      </c>
      <c r="L95" s="15">
        <f t="shared" ref="L95:U95" si="16">IF($K$94=L$88,$F$90,)</f>
        <v>0</v>
      </c>
      <c r="M95" s="15">
        <f t="shared" si="16"/>
        <v>0</v>
      </c>
      <c r="N95" s="15">
        <f t="shared" si="16"/>
        <v>0</v>
      </c>
      <c r="O95" s="15">
        <f t="shared" si="16"/>
        <v>0</v>
      </c>
      <c r="P95" s="15">
        <f t="shared" si="16"/>
        <v>-50</v>
      </c>
      <c r="Q95" s="15">
        <f t="shared" si="16"/>
        <v>0</v>
      </c>
      <c r="R95" s="15">
        <f t="shared" si="16"/>
        <v>0</v>
      </c>
      <c r="S95" s="15">
        <f t="shared" si="16"/>
        <v>0</v>
      </c>
      <c r="T95" s="15">
        <f t="shared" si="16"/>
        <v>0</v>
      </c>
      <c r="U95" s="15">
        <f t="shared" si="16"/>
        <v>0</v>
      </c>
      <c r="V95" s="2"/>
      <c r="W95" s="2"/>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c r="CH95" s="9"/>
      <c r="CI95" s="9"/>
      <c r="CJ95" s="9"/>
      <c r="CK95" s="9"/>
      <c r="CL95" s="9"/>
      <c r="CM95" s="9"/>
      <c r="CN95" s="9"/>
      <c r="CO95" s="9"/>
      <c r="CP95" s="9"/>
      <c r="CQ95" s="9"/>
      <c r="CR95" s="9"/>
      <c r="CS95" s="9"/>
      <c r="CT95" s="9"/>
      <c r="CU95" s="9"/>
      <c r="CV95" s="9"/>
      <c r="CW95" s="9"/>
      <c r="CX95" s="9"/>
      <c r="CY95" s="9"/>
      <c r="CZ95" s="9"/>
      <c r="DA95" s="9"/>
      <c r="DB95" s="9"/>
      <c r="DC95" s="9"/>
      <c r="DD95" s="9"/>
      <c r="DE95" s="9"/>
      <c r="DF95" s="9"/>
      <c r="DG95" s="9"/>
      <c r="DH95" s="9"/>
      <c r="DI95" s="9"/>
      <c r="DJ95" s="9"/>
      <c r="DK95" s="9"/>
      <c r="DL95" s="9"/>
      <c r="DM95" s="9"/>
      <c r="DN95" s="9"/>
      <c r="DO95" s="9"/>
    </row>
    <row r="96" spans="1:119" s="192" customFormat="1" ht="12.95" customHeight="1" x14ac:dyDescent="0.2">
      <c r="A96" s="22" t="s">
        <v>171</v>
      </c>
      <c r="B96" s="2"/>
      <c r="C96" s="2"/>
      <c r="D96" s="2"/>
      <c r="E96" s="67"/>
      <c r="F96" s="67"/>
      <c r="G96" s="67"/>
      <c r="H96" s="67"/>
      <c r="I96" s="2"/>
      <c r="J96" s="2"/>
      <c r="K96" s="176" t="s">
        <v>164</v>
      </c>
      <c r="L96" s="15">
        <f t="shared" ref="L96:U96" si="17">IF(AND(L$88&gt;=$K$94,L$88&lt;6),$G$90,)</f>
        <v>0</v>
      </c>
      <c r="M96" s="15">
        <f t="shared" si="17"/>
        <v>0</v>
      </c>
      <c r="N96" s="15">
        <f t="shared" si="17"/>
        <v>0</v>
      </c>
      <c r="O96" s="15">
        <f t="shared" si="17"/>
        <v>0</v>
      </c>
      <c r="P96" s="15">
        <f t="shared" si="17"/>
        <v>20</v>
      </c>
      <c r="Q96" s="15">
        <f t="shared" si="17"/>
        <v>0</v>
      </c>
      <c r="R96" s="15">
        <f t="shared" si="17"/>
        <v>0</v>
      </c>
      <c r="S96" s="15">
        <f t="shared" si="17"/>
        <v>0</v>
      </c>
      <c r="T96" s="15">
        <f t="shared" si="17"/>
        <v>0</v>
      </c>
      <c r="U96" s="15">
        <f t="shared" si="17"/>
        <v>0</v>
      </c>
      <c r="V96" s="2"/>
      <c r="W96" s="2"/>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c r="BZ96" s="9"/>
      <c r="CA96" s="9"/>
      <c r="CB96" s="9"/>
      <c r="CC96" s="9"/>
      <c r="CD96" s="9"/>
      <c r="CE96" s="9"/>
      <c r="CF96" s="9"/>
      <c r="CG96" s="9"/>
      <c r="CH96" s="9"/>
      <c r="CI96" s="9"/>
      <c r="CJ96" s="9"/>
      <c r="CK96" s="9"/>
      <c r="CL96" s="9"/>
      <c r="CM96" s="9"/>
      <c r="CN96" s="9"/>
      <c r="CO96" s="9"/>
      <c r="CP96" s="9"/>
      <c r="CQ96" s="9"/>
      <c r="CR96" s="9"/>
      <c r="CS96" s="9"/>
      <c r="CT96" s="9"/>
      <c r="CU96" s="9"/>
      <c r="CV96" s="9"/>
      <c r="CW96" s="9"/>
      <c r="CX96" s="9"/>
      <c r="CY96" s="9"/>
      <c r="CZ96" s="9"/>
      <c r="DA96" s="9"/>
      <c r="DB96" s="9"/>
      <c r="DC96" s="9"/>
      <c r="DD96" s="9"/>
      <c r="DE96" s="9"/>
      <c r="DF96" s="9"/>
      <c r="DG96" s="9"/>
      <c r="DH96" s="9"/>
      <c r="DI96" s="9"/>
      <c r="DJ96" s="9"/>
      <c r="DK96" s="9"/>
      <c r="DL96" s="9"/>
      <c r="DM96" s="9"/>
      <c r="DN96" s="9"/>
      <c r="DO96" s="9"/>
    </row>
    <row r="97" spans="1:119" s="192" customFormat="1" ht="12.95" customHeight="1" x14ac:dyDescent="0.2">
      <c r="A97" s="4"/>
      <c r="B97" s="3" t="s">
        <v>7</v>
      </c>
      <c r="C97" s="3" t="s">
        <v>8</v>
      </c>
      <c r="D97" s="2"/>
      <c r="E97" s="2"/>
      <c r="F97" s="2"/>
      <c r="G97" s="2"/>
      <c r="H97" s="2"/>
      <c r="I97" s="2"/>
      <c r="J97" s="2"/>
      <c r="K97" s="176" t="s">
        <v>165</v>
      </c>
      <c r="L97" s="15">
        <f t="shared" ref="L97:U97" si="18">IF(L$88&gt;5,$G$90,)</f>
        <v>0</v>
      </c>
      <c r="M97" s="15">
        <f t="shared" si="18"/>
        <v>0</v>
      </c>
      <c r="N97" s="15">
        <f t="shared" si="18"/>
        <v>0</v>
      </c>
      <c r="O97" s="15">
        <f t="shared" si="18"/>
        <v>0</v>
      </c>
      <c r="P97" s="15">
        <f t="shared" si="18"/>
        <v>0</v>
      </c>
      <c r="Q97" s="15">
        <f t="shared" si="18"/>
        <v>20</v>
      </c>
      <c r="R97" s="15">
        <f t="shared" si="18"/>
        <v>20</v>
      </c>
      <c r="S97" s="15">
        <f t="shared" si="18"/>
        <v>20</v>
      </c>
      <c r="T97" s="15">
        <f t="shared" si="18"/>
        <v>20</v>
      </c>
      <c r="U97" s="15">
        <f t="shared" si="18"/>
        <v>20</v>
      </c>
      <c r="V97" s="2"/>
      <c r="W97" s="2"/>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9"/>
      <c r="BZ97" s="9"/>
      <c r="CA97" s="9"/>
      <c r="CB97" s="9"/>
      <c r="CC97" s="9"/>
      <c r="CD97" s="9"/>
      <c r="CE97" s="9"/>
      <c r="CF97" s="9"/>
      <c r="CG97" s="9"/>
      <c r="CH97" s="9"/>
      <c r="CI97" s="9"/>
      <c r="CJ97" s="9"/>
      <c r="CK97" s="9"/>
      <c r="CL97" s="9"/>
      <c r="CM97" s="9"/>
      <c r="CN97" s="9"/>
      <c r="CO97" s="9"/>
      <c r="CP97" s="9"/>
      <c r="CQ97" s="9"/>
      <c r="CR97" s="9"/>
      <c r="CS97" s="9"/>
      <c r="CT97" s="9"/>
      <c r="CU97" s="9"/>
      <c r="CV97" s="9"/>
      <c r="CW97" s="9"/>
      <c r="CX97" s="9"/>
      <c r="CY97" s="9"/>
      <c r="CZ97" s="9"/>
      <c r="DA97" s="9"/>
      <c r="DB97" s="9"/>
      <c r="DC97" s="9"/>
      <c r="DD97" s="9"/>
      <c r="DE97" s="9"/>
      <c r="DF97" s="9"/>
      <c r="DG97" s="9"/>
      <c r="DH97" s="9"/>
      <c r="DI97" s="9"/>
      <c r="DJ97" s="9"/>
      <c r="DK97" s="9"/>
      <c r="DL97" s="9"/>
      <c r="DM97" s="9"/>
      <c r="DN97" s="9"/>
      <c r="DO97" s="9"/>
    </row>
    <row r="98" spans="1:119" s="192" customFormat="1" ht="12.95" customHeight="1" x14ac:dyDescent="0.2">
      <c r="A98" s="3">
        <v>1</v>
      </c>
      <c r="B98" s="178">
        <v>28.434246277832365</v>
      </c>
      <c r="C98" s="178">
        <v>33.066073959813217</v>
      </c>
      <c r="D98" s="2"/>
      <c r="E98" s="2"/>
      <c r="F98" s="2"/>
      <c r="G98" s="2"/>
      <c r="H98" s="2"/>
      <c r="I98" s="2"/>
      <c r="J98" s="67"/>
      <c r="K98" s="67"/>
      <c r="L98" s="67"/>
      <c r="M98" s="67"/>
      <c r="N98" s="67"/>
      <c r="O98" s="67"/>
      <c r="P98" s="67"/>
      <c r="Q98" s="67"/>
      <c r="R98" s="67"/>
      <c r="S98" s="67"/>
      <c r="T98" s="67"/>
      <c r="U98" s="67"/>
      <c r="V98" s="2"/>
      <c r="W98" s="2"/>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9"/>
      <c r="BZ98" s="9"/>
      <c r="CA98" s="9"/>
      <c r="CB98" s="9"/>
      <c r="CC98" s="9"/>
      <c r="CD98" s="9"/>
      <c r="CE98" s="9"/>
      <c r="CF98" s="9"/>
      <c r="CG98" s="9"/>
      <c r="CH98" s="9"/>
      <c r="CI98" s="9"/>
      <c r="CJ98" s="9"/>
      <c r="CK98" s="9"/>
      <c r="CL98" s="9"/>
      <c r="CM98" s="9"/>
      <c r="CN98" s="9"/>
      <c r="CO98" s="9"/>
      <c r="CP98" s="9"/>
      <c r="CQ98" s="9"/>
      <c r="CR98" s="9"/>
      <c r="CS98" s="9"/>
      <c r="CT98" s="9"/>
      <c r="CU98" s="9"/>
      <c r="CV98" s="9"/>
      <c r="CW98" s="9"/>
      <c r="CX98" s="9"/>
      <c r="CY98" s="9"/>
      <c r="CZ98" s="9"/>
      <c r="DA98" s="9"/>
      <c r="DB98" s="9"/>
      <c r="DC98" s="9"/>
      <c r="DD98" s="9"/>
      <c r="DE98" s="9"/>
      <c r="DF98" s="9"/>
      <c r="DG98" s="9"/>
      <c r="DH98" s="9"/>
      <c r="DI98" s="9"/>
      <c r="DJ98" s="9"/>
      <c r="DK98" s="9"/>
      <c r="DL98" s="9"/>
      <c r="DM98" s="9"/>
      <c r="DN98" s="9"/>
      <c r="DO98" s="9"/>
    </row>
    <row r="99" spans="1:119" s="192" customFormat="1" ht="12.95" customHeight="1" x14ac:dyDescent="0.2">
      <c r="A99" s="3">
        <v>2</v>
      </c>
      <c r="B99" s="178">
        <v>23.481896120258362</v>
      </c>
      <c r="C99" s="178">
        <v>33.066073959813217</v>
      </c>
      <c r="D99" s="2"/>
      <c r="E99" s="2"/>
      <c r="F99" s="2"/>
      <c r="G99" s="2"/>
      <c r="H99" s="2"/>
      <c r="I99" s="2"/>
      <c r="J99" s="2"/>
      <c r="K99" s="2"/>
      <c r="L99" s="2"/>
      <c r="M99" s="2"/>
      <c r="N99" s="2"/>
      <c r="O99" s="2"/>
      <c r="P99" s="2"/>
      <c r="Q99" s="2"/>
      <c r="R99" s="2"/>
      <c r="S99" s="2"/>
      <c r="T99" s="2"/>
      <c r="U99" s="2"/>
      <c r="V99" s="2"/>
      <c r="W99" s="2"/>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9"/>
      <c r="BZ99" s="9"/>
      <c r="CA99" s="9"/>
      <c r="CB99" s="9"/>
      <c r="CC99" s="9"/>
      <c r="CD99" s="9"/>
      <c r="CE99" s="9"/>
      <c r="CF99" s="9"/>
      <c r="CG99" s="9"/>
      <c r="CH99" s="9"/>
      <c r="CI99" s="9"/>
      <c r="CJ99" s="9"/>
      <c r="CK99" s="9"/>
      <c r="CL99" s="9"/>
      <c r="CM99" s="9"/>
      <c r="CN99" s="9"/>
      <c r="CO99" s="9"/>
      <c r="CP99" s="9"/>
      <c r="CQ99" s="9"/>
      <c r="CR99" s="9"/>
      <c r="CS99" s="9"/>
      <c r="CT99" s="9"/>
      <c r="CU99" s="9"/>
      <c r="CV99" s="9"/>
      <c r="CW99" s="9"/>
      <c r="CX99" s="9"/>
      <c r="CY99" s="9"/>
      <c r="CZ99" s="9"/>
      <c r="DA99" s="9"/>
      <c r="DB99" s="9"/>
      <c r="DC99" s="9"/>
      <c r="DD99" s="9"/>
      <c r="DE99" s="9"/>
      <c r="DF99" s="9"/>
      <c r="DG99" s="9"/>
      <c r="DH99" s="9"/>
      <c r="DI99" s="9"/>
      <c r="DJ99" s="9"/>
      <c r="DK99" s="9"/>
      <c r="DL99" s="9"/>
      <c r="DM99" s="9"/>
      <c r="DN99" s="9"/>
      <c r="DO99" s="9"/>
    </row>
    <row r="100" spans="1:119" s="192" customFormat="1" ht="12.95" customHeight="1" x14ac:dyDescent="0.2">
      <c r="A100" s="3">
        <v>3</v>
      </c>
      <c r="B100" s="178">
        <v>18.186843331780235</v>
      </c>
      <c r="C100" s="178">
        <v>33.066073959813217</v>
      </c>
      <c r="D100" s="2"/>
      <c r="E100" s="2"/>
      <c r="F100" s="2"/>
      <c r="G100" s="2"/>
      <c r="H100" s="2"/>
      <c r="I100" s="2"/>
      <c r="J100" s="2"/>
      <c r="K100" s="2"/>
      <c r="L100" s="2"/>
      <c r="M100" s="2"/>
      <c r="N100" s="2"/>
      <c r="O100" s="2"/>
      <c r="P100" s="2"/>
      <c r="Q100" s="2"/>
      <c r="R100" s="2"/>
      <c r="S100" s="2"/>
      <c r="T100" s="2"/>
      <c r="U100" s="2"/>
      <c r="V100" s="2"/>
      <c r="W100" s="2"/>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c r="BZ100" s="9"/>
      <c r="CA100" s="9"/>
      <c r="CB100" s="9"/>
      <c r="CC100" s="9"/>
      <c r="CD100" s="9"/>
      <c r="CE100" s="9"/>
      <c r="CF100" s="9"/>
      <c r="CG100" s="9"/>
      <c r="CH100" s="9"/>
      <c r="CI100" s="9"/>
      <c r="CJ100" s="9"/>
      <c r="CK100" s="9"/>
      <c r="CL100" s="9"/>
      <c r="CM100" s="9"/>
      <c r="CN100" s="9"/>
      <c r="CO100" s="9"/>
      <c r="CP100" s="9"/>
      <c r="CQ100" s="9"/>
      <c r="CR100" s="9"/>
      <c r="CS100" s="9"/>
      <c r="CT100" s="9"/>
      <c r="CU100" s="9"/>
      <c r="CV100" s="9"/>
      <c r="CW100" s="9"/>
      <c r="CX100" s="9"/>
      <c r="CY100" s="9"/>
      <c r="CZ100" s="9"/>
      <c r="DA100" s="9"/>
      <c r="DB100" s="9"/>
      <c r="DC100" s="9"/>
      <c r="DD100" s="9"/>
      <c r="DE100" s="9"/>
      <c r="DF100" s="9"/>
      <c r="DG100" s="9"/>
      <c r="DH100" s="9"/>
      <c r="DI100" s="9"/>
      <c r="DJ100" s="9"/>
      <c r="DK100" s="9"/>
      <c r="DL100" s="9"/>
      <c r="DM100" s="9"/>
      <c r="DN100" s="9"/>
      <c r="DO100" s="9"/>
    </row>
    <row r="101" spans="1:119" s="192" customFormat="1" ht="12.95" customHeight="1" x14ac:dyDescent="0.2">
      <c r="A101" s="3">
        <v>4</v>
      </c>
      <c r="B101" s="178">
        <v>12.525372890339428</v>
      </c>
      <c r="C101" s="178">
        <v>-29.535802246871008</v>
      </c>
      <c r="D101" s="2"/>
      <c r="E101" s="2"/>
      <c r="F101" s="2"/>
      <c r="G101" s="2"/>
      <c r="H101" s="2"/>
      <c r="I101" s="2"/>
      <c r="J101" s="2"/>
      <c r="K101" s="2"/>
      <c r="L101" s="2"/>
      <c r="M101" s="2"/>
      <c r="N101" s="2"/>
      <c r="O101" s="2"/>
      <c r="P101" s="2"/>
      <c r="Q101" s="2"/>
      <c r="R101" s="2"/>
      <c r="S101" s="2"/>
      <c r="T101" s="2"/>
      <c r="U101" s="2"/>
      <c r="V101" s="2"/>
      <c r="W101" s="2"/>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9"/>
      <c r="BO101" s="9"/>
      <c r="BP101" s="9"/>
      <c r="BQ101" s="9"/>
      <c r="BR101" s="9"/>
      <c r="BS101" s="9"/>
      <c r="BT101" s="9"/>
      <c r="BU101" s="9"/>
      <c r="BV101" s="9"/>
      <c r="BW101" s="9"/>
      <c r="BX101" s="9"/>
      <c r="BY101" s="9"/>
      <c r="BZ101" s="9"/>
      <c r="CA101" s="9"/>
      <c r="CB101" s="9"/>
      <c r="CC101" s="9"/>
      <c r="CD101" s="9"/>
      <c r="CE101" s="9"/>
      <c r="CF101" s="9"/>
      <c r="CG101" s="9"/>
      <c r="CH101" s="9"/>
      <c r="CI101" s="9"/>
      <c r="CJ101" s="9"/>
      <c r="CK101" s="9"/>
      <c r="CL101" s="9"/>
      <c r="CM101" s="9"/>
      <c r="CN101" s="9"/>
      <c r="CO101" s="9"/>
      <c r="CP101" s="9"/>
      <c r="CQ101" s="9"/>
      <c r="CR101" s="9"/>
      <c r="CS101" s="9"/>
      <c r="CT101" s="9"/>
      <c r="CU101" s="9"/>
      <c r="CV101" s="9"/>
      <c r="CW101" s="9"/>
      <c r="CX101" s="9"/>
      <c r="CY101" s="9"/>
      <c r="CZ101" s="9"/>
      <c r="DA101" s="9"/>
      <c r="DB101" s="9"/>
      <c r="DC101" s="9"/>
      <c r="DD101" s="9"/>
      <c r="DE101" s="9"/>
      <c r="DF101" s="9"/>
      <c r="DG101" s="9"/>
      <c r="DH101" s="9"/>
      <c r="DI101" s="9"/>
      <c r="DJ101" s="9"/>
      <c r="DK101" s="9"/>
      <c r="DL101" s="9"/>
      <c r="DM101" s="9"/>
      <c r="DN101" s="9"/>
      <c r="DO101" s="9"/>
    </row>
    <row r="102" spans="1:119" s="192" customFormat="1" ht="12.95" customHeight="1" x14ac:dyDescent="0.2">
      <c r="A102" s="3">
        <v>5</v>
      </c>
      <c r="B102" s="178">
        <v>6.472128694350916</v>
      </c>
      <c r="C102" s="178">
        <v>100</v>
      </c>
      <c r="D102" s="2"/>
      <c r="E102" s="2"/>
      <c r="F102" s="2"/>
      <c r="G102" s="2"/>
      <c r="H102" s="2"/>
      <c r="I102" s="2"/>
      <c r="J102" s="2"/>
      <c r="K102" s="2"/>
      <c r="L102" s="2"/>
      <c r="M102" s="2"/>
      <c r="N102" s="2"/>
      <c r="O102" s="2"/>
      <c r="P102" s="2"/>
      <c r="Q102" s="2"/>
      <c r="R102" s="2"/>
      <c r="S102" s="2"/>
      <c r="T102" s="2"/>
      <c r="U102" s="2"/>
      <c r="V102" s="2"/>
      <c r="W102" s="2"/>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9"/>
      <c r="BX102" s="9"/>
      <c r="BY102" s="9"/>
      <c r="BZ102" s="9"/>
      <c r="CA102" s="9"/>
      <c r="CB102" s="9"/>
      <c r="CC102" s="9"/>
      <c r="CD102" s="9"/>
      <c r="CE102" s="9"/>
      <c r="CF102" s="9"/>
      <c r="CG102" s="9"/>
      <c r="CH102" s="9"/>
      <c r="CI102" s="9"/>
      <c r="CJ102" s="9"/>
      <c r="CK102" s="9"/>
      <c r="CL102" s="9"/>
      <c r="CM102" s="9"/>
      <c r="CN102" s="9"/>
      <c r="CO102" s="9"/>
      <c r="CP102" s="9"/>
      <c r="CQ102" s="9"/>
      <c r="CR102" s="9"/>
      <c r="CS102" s="9"/>
      <c r="CT102" s="9"/>
      <c r="CU102" s="9"/>
      <c r="CV102" s="9"/>
      <c r="CW102" s="9"/>
      <c r="CX102" s="9"/>
      <c r="CY102" s="9"/>
      <c r="CZ102" s="9"/>
      <c r="DA102" s="9"/>
      <c r="DB102" s="9"/>
      <c r="DC102" s="9"/>
      <c r="DD102" s="9"/>
      <c r="DE102" s="9"/>
      <c r="DF102" s="9"/>
      <c r="DG102" s="9"/>
      <c r="DH102" s="9"/>
      <c r="DI102" s="9"/>
      <c r="DJ102" s="9"/>
      <c r="DK102" s="9"/>
      <c r="DL102" s="9"/>
      <c r="DM102" s="9"/>
      <c r="DN102" s="9"/>
      <c r="DO102" s="9"/>
    </row>
    <row r="103" spans="1:119" s="192" customFormat="1" ht="12.9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9"/>
      <c r="BB103" s="9"/>
      <c r="BC103" s="9"/>
      <c r="BD103" s="9"/>
      <c r="BE103" s="9"/>
      <c r="BF103" s="9"/>
      <c r="BG103" s="9"/>
      <c r="BH103" s="9"/>
      <c r="BI103" s="9"/>
      <c r="BJ103" s="9"/>
      <c r="BK103" s="9"/>
      <c r="BL103" s="9"/>
      <c r="BM103" s="9"/>
      <c r="BN103" s="9"/>
      <c r="BO103" s="9"/>
      <c r="BP103" s="9"/>
      <c r="BQ103" s="9"/>
      <c r="BR103" s="9"/>
      <c r="BS103" s="9"/>
      <c r="BT103" s="9"/>
      <c r="BU103" s="9"/>
      <c r="BV103" s="9"/>
      <c r="BW103" s="9"/>
      <c r="BX103" s="9"/>
      <c r="BY103" s="9"/>
      <c r="BZ103" s="9"/>
      <c r="CA103" s="9"/>
      <c r="CB103" s="9"/>
      <c r="CC103" s="9"/>
      <c r="CD103" s="9"/>
      <c r="CE103" s="9"/>
      <c r="CF103" s="9"/>
      <c r="CG103" s="9"/>
      <c r="CH103" s="9"/>
      <c r="CI103" s="9"/>
      <c r="CJ103" s="9"/>
      <c r="CK103" s="9"/>
      <c r="CL103" s="9"/>
      <c r="CM103" s="9"/>
      <c r="CN103" s="9"/>
      <c r="CO103" s="9"/>
      <c r="CP103" s="9"/>
      <c r="CQ103" s="9"/>
      <c r="CR103" s="9"/>
      <c r="CS103" s="9"/>
      <c r="CT103" s="9"/>
      <c r="CU103" s="9"/>
      <c r="CV103" s="9"/>
      <c r="CW103" s="9"/>
      <c r="CX103" s="9"/>
      <c r="CY103" s="9"/>
      <c r="CZ103" s="9"/>
      <c r="DA103" s="9"/>
      <c r="DB103" s="9"/>
      <c r="DC103" s="9"/>
      <c r="DD103" s="9"/>
      <c r="DE103" s="9"/>
      <c r="DF103" s="9"/>
      <c r="DG103" s="9"/>
      <c r="DH103" s="9"/>
      <c r="DI103" s="9"/>
      <c r="DJ103" s="9"/>
      <c r="DK103" s="9"/>
      <c r="DL103" s="9"/>
      <c r="DM103" s="9"/>
      <c r="DN103" s="9"/>
      <c r="DO103" s="9"/>
    </row>
    <row r="104" spans="1:119" s="192" customFormat="1" ht="12.95" customHeight="1" x14ac:dyDescent="0.2">
      <c r="A104" s="22" t="s">
        <v>173</v>
      </c>
      <c r="B104" s="2"/>
      <c r="C104" s="2"/>
      <c r="D104" s="2"/>
      <c r="E104" s="2"/>
      <c r="F104" s="2"/>
      <c r="G104" s="2"/>
      <c r="H104" s="139"/>
      <c r="I104" s="2"/>
      <c r="J104" s="2"/>
      <c r="K104" s="2"/>
      <c r="L104" s="2"/>
      <c r="M104" s="2"/>
      <c r="N104" s="2"/>
      <c r="O104" s="2"/>
      <c r="P104" s="2"/>
      <c r="Q104" s="2"/>
      <c r="R104" s="2"/>
      <c r="S104" s="2"/>
      <c r="T104" s="2"/>
      <c r="U104" s="2"/>
      <c r="V104" s="2"/>
      <c r="W104" s="2"/>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9"/>
      <c r="BO104" s="9"/>
      <c r="BP104" s="9"/>
      <c r="BQ104" s="9"/>
      <c r="BR104" s="9"/>
      <c r="BS104" s="9"/>
      <c r="BT104" s="9"/>
      <c r="BU104" s="9"/>
      <c r="BV104" s="9"/>
      <c r="BW104" s="9"/>
      <c r="BX104" s="9"/>
      <c r="BY104" s="9"/>
      <c r="BZ104" s="9"/>
      <c r="CA104" s="9"/>
      <c r="CB104" s="9"/>
      <c r="CC104" s="9"/>
      <c r="CD104" s="9"/>
      <c r="CE104" s="9"/>
      <c r="CF104" s="9"/>
      <c r="CG104" s="9"/>
      <c r="CH104" s="9"/>
      <c r="CI104" s="9"/>
      <c r="CJ104" s="9"/>
      <c r="CK104" s="9"/>
      <c r="CL104" s="9"/>
      <c r="CM104" s="9"/>
      <c r="CN104" s="9"/>
      <c r="CO104" s="9"/>
      <c r="CP104" s="9"/>
      <c r="CQ104" s="9"/>
      <c r="CR104" s="9"/>
      <c r="CS104" s="9"/>
      <c r="CT104" s="9"/>
      <c r="CU104" s="9"/>
      <c r="CV104" s="9"/>
      <c r="CW104" s="9"/>
      <c r="CX104" s="9"/>
      <c r="CY104" s="9"/>
      <c r="CZ104" s="9"/>
      <c r="DA104" s="9"/>
      <c r="DB104" s="9"/>
      <c r="DC104" s="9"/>
      <c r="DD104" s="9"/>
      <c r="DE104" s="9"/>
      <c r="DF104" s="9"/>
      <c r="DG104" s="9"/>
      <c r="DH104" s="9"/>
      <c r="DI104" s="9"/>
      <c r="DJ104" s="9"/>
      <c r="DK104" s="9"/>
      <c r="DL104" s="9"/>
      <c r="DM104" s="9"/>
      <c r="DN104" s="9"/>
      <c r="DO104" s="9"/>
    </row>
    <row r="105" spans="1:119" s="192" customFormat="1" ht="12.95" customHeight="1" x14ac:dyDescent="0.2">
      <c r="A105" s="4"/>
      <c r="B105" s="3" t="s">
        <v>7</v>
      </c>
      <c r="C105" s="3" t="s">
        <v>8</v>
      </c>
      <c r="D105" s="2"/>
      <c r="E105" s="2"/>
      <c r="F105" s="2"/>
      <c r="G105" s="2"/>
      <c r="H105" s="2"/>
      <c r="I105" s="2"/>
      <c r="J105" s="2"/>
      <c r="K105" s="2"/>
      <c r="L105" s="2"/>
      <c r="M105" s="2"/>
      <c r="N105" s="2"/>
      <c r="O105" s="2"/>
      <c r="P105" s="2"/>
      <c r="Q105" s="2"/>
      <c r="R105" s="2"/>
      <c r="S105" s="2"/>
      <c r="T105" s="2"/>
      <c r="U105" s="2"/>
      <c r="V105" s="2"/>
      <c r="W105" s="2"/>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9"/>
      <c r="BB105" s="9"/>
      <c r="BC105" s="9"/>
      <c r="BD105" s="9"/>
      <c r="BE105" s="9"/>
      <c r="BF105" s="9"/>
      <c r="BG105" s="9"/>
      <c r="BH105" s="9"/>
      <c r="BI105" s="9"/>
      <c r="BJ105" s="9"/>
      <c r="BK105" s="9"/>
      <c r="BL105" s="9"/>
      <c r="BM105" s="9"/>
      <c r="BN105" s="9"/>
      <c r="BO105" s="9"/>
      <c r="BP105" s="9"/>
      <c r="BQ105" s="9"/>
      <c r="BR105" s="9"/>
      <c r="BS105" s="9"/>
      <c r="BT105" s="9"/>
      <c r="BU105" s="9"/>
      <c r="BV105" s="9"/>
      <c r="BW105" s="9"/>
      <c r="BX105" s="9"/>
      <c r="BY105" s="9"/>
      <c r="BZ105" s="9"/>
      <c r="CA105" s="9"/>
      <c r="CB105" s="9"/>
      <c r="CC105" s="9"/>
      <c r="CD105" s="9"/>
      <c r="CE105" s="9"/>
      <c r="CF105" s="9"/>
      <c r="CG105" s="9"/>
      <c r="CH105" s="9"/>
      <c r="CI105" s="9"/>
      <c r="CJ105" s="9"/>
      <c r="CK105" s="9"/>
      <c r="CL105" s="9"/>
      <c r="CM105" s="9"/>
      <c r="CN105" s="9"/>
      <c r="CO105" s="9"/>
      <c r="CP105" s="9"/>
      <c r="CQ105" s="9"/>
      <c r="CR105" s="9"/>
      <c r="CS105" s="9"/>
      <c r="CT105" s="9"/>
      <c r="CU105" s="9"/>
      <c r="CV105" s="9"/>
      <c r="CW105" s="9"/>
      <c r="CX105" s="9"/>
      <c r="CY105" s="9"/>
      <c r="CZ105" s="9"/>
      <c r="DA105" s="9"/>
      <c r="DB105" s="9"/>
      <c r="DC105" s="9"/>
      <c r="DD105" s="9"/>
      <c r="DE105" s="9"/>
      <c r="DF105" s="9"/>
      <c r="DG105" s="9"/>
      <c r="DH105" s="9"/>
      <c r="DI105" s="9"/>
      <c r="DJ105" s="9"/>
      <c r="DK105" s="9"/>
      <c r="DL105" s="9"/>
      <c r="DM105" s="9"/>
      <c r="DN105" s="9"/>
      <c r="DO105" s="9"/>
    </row>
    <row r="106" spans="1:119" s="192" customFormat="1" ht="12.95" customHeight="1" x14ac:dyDescent="0.2">
      <c r="A106" s="3">
        <v>1</v>
      </c>
      <c r="B106" s="178">
        <v>33.066073959813288</v>
      </c>
      <c r="C106" s="178">
        <v>100</v>
      </c>
      <c r="D106" s="2"/>
      <c r="E106" s="2"/>
      <c r="F106" s="2"/>
      <c r="G106" s="2"/>
      <c r="H106" s="2"/>
      <c r="I106" s="2"/>
      <c r="J106" s="2"/>
      <c r="K106" s="2"/>
      <c r="L106" s="2"/>
      <c r="M106" s="2"/>
      <c r="N106" s="2"/>
      <c r="O106" s="2"/>
      <c r="P106" s="2"/>
      <c r="Q106" s="2"/>
      <c r="R106" s="2"/>
      <c r="S106" s="2"/>
      <c r="T106" s="2"/>
      <c r="U106" s="2"/>
      <c r="V106" s="2"/>
      <c r="W106" s="2"/>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c r="BZ106" s="9"/>
      <c r="CA106" s="9"/>
      <c r="CB106" s="9"/>
      <c r="CC106" s="9"/>
      <c r="CD106" s="9"/>
      <c r="CE106" s="9"/>
      <c r="CF106" s="9"/>
      <c r="CG106" s="9"/>
      <c r="CH106" s="9"/>
      <c r="CI106" s="9"/>
      <c r="CJ106" s="9"/>
      <c r="CK106" s="9"/>
      <c r="CL106" s="9"/>
      <c r="CM106" s="9"/>
      <c r="CN106" s="9"/>
      <c r="CO106" s="9"/>
      <c r="CP106" s="9"/>
      <c r="CQ106" s="9"/>
      <c r="CR106" s="9"/>
      <c r="CS106" s="9"/>
      <c r="CT106" s="9"/>
      <c r="CU106" s="9"/>
      <c r="CV106" s="9"/>
      <c r="CW106" s="9"/>
      <c r="CX106" s="9"/>
      <c r="CY106" s="9"/>
      <c r="CZ106" s="9"/>
      <c r="DA106" s="9"/>
      <c r="DB106" s="9"/>
      <c r="DC106" s="9"/>
      <c r="DD106" s="9"/>
      <c r="DE106" s="9"/>
      <c r="DF106" s="9"/>
      <c r="DG106" s="9"/>
      <c r="DH106" s="9"/>
      <c r="DI106" s="9"/>
      <c r="DJ106" s="9"/>
      <c r="DK106" s="9"/>
      <c r="DL106" s="9"/>
      <c r="DM106" s="9"/>
      <c r="DN106" s="9"/>
      <c r="DO106" s="9"/>
    </row>
    <row r="107" spans="1:119" s="192" customFormat="1" ht="12.95" customHeight="1" x14ac:dyDescent="0.2">
      <c r="A107" s="3">
        <v>2</v>
      </c>
      <c r="B107" s="178">
        <v>33.066073959813288</v>
      </c>
      <c r="C107" s="178">
        <v>100</v>
      </c>
      <c r="D107" s="2"/>
      <c r="E107" s="2"/>
      <c r="F107" s="2"/>
      <c r="G107" s="2"/>
      <c r="H107" s="2"/>
      <c r="I107" s="2"/>
      <c r="J107" s="2"/>
      <c r="K107" s="2"/>
      <c r="L107" s="2"/>
      <c r="M107" s="2"/>
      <c r="N107" s="2"/>
      <c r="O107" s="2"/>
      <c r="P107" s="2"/>
      <c r="Q107" s="2"/>
      <c r="R107" s="2"/>
      <c r="S107" s="2"/>
      <c r="T107" s="2"/>
      <c r="U107" s="2"/>
      <c r="V107" s="2"/>
      <c r="W107" s="2"/>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c r="CA107" s="9"/>
      <c r="CB107" s="9"/>
      <c r="CC107" s="9"/>
      <c r="CD107" s="9"/>
      <c r="CE107" s="9"/>
      <c r="CF107" s="9"/>
      <c r="CG107" s="9"/>
      <c r="CH107" s="9"/>
      <c r="CI107" s="9"/>
      <c r="CJ107" s="9"/>
      <c r="CK107" s="9"/>
      <c r="CL107" s="9"/>
      <c r="CM107" s="9"/>
      <c r="CN107" s="9"/>
      <c r="CO107" s="9"/>
      <c r="CP107" s="9"/>
      <c r="CQ107" s="9"/>
      <c r="CR107" s="9"/>
      <c r="CS107" s="9"/>
      <c r="CT107" s="9"/>
      <c r="CU107" s="9"/>
      <c r="CV107" s="9"/>
      <c r="CW107" s="9"/>
      <c r="CX107" s="9"/>
      <c r="CY107" s="9"/>
      <c r="CZ107" s="9"/>
      <c r="DA107" s="9"/>
      <c r="DB107" s="9"/>
      <c r="DC107" s="9"/>
      <c r="DD107" s="9"/>
      <c r="DE107" s="9"/>
      <c r="DF107" s="9"/>
      <c r="DG107" s="9"/>
      <c r="DH107" s="9"/>
      <c r="DI107" s="9"/>
      <c r="DJ107" s="9"/>
      <c r="DK107" s="9"/>
      <c r="DL107" s="9"/>
      <c r="DM107" s="9"/>
      <c r="DN107" s="9"/>
      <c r="DO107" s="9"/>
    </row>
    <row r="108" spans="1:119" s="192" customFormat="1" ht="12.95" customHeight="1" x14ac:dyDescent="0.2">
      <c r="A108" s="3">
        <v>3</v>
      </c>
      <c r="B108" s="178">
        <v>33.066073959813288</v>
      </c>
      <c r="C108" s="178">
        <v>100</v>
      </c>
      <c r="D108" s="2"/>
      <c r="E108" s="2"/>
      <c r="F108" s="2"/>
      <c r="G108" s="2"/>
      <c r="H108" s="2"/>
      <c r="I108" s="2"/>
      <c r="J108" s="2"/>
      <c r="K108" s="2"/>
      <c r="L108" s="2"/>
      <c r="M108" s="2"/>
      <c r="N108" s="2"/>
      <c r="O108" s="2"/>
      <c r="P108" s="2"/>
      <c r="Q108" s="2"/>
      <c r="R108" s="2"/>
      <c r="S108" s="2"/>
      <c r="T108" s="2"/>
      <c r="U108" s="2"/>
      <c r="V108" s="2"/>
      <c r="W108" s="2"/>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c r="BE108" s="9"/>
      <c r="BF108" s="9"/>
      <c r="BG108" s="9"/>
      <c r="BH108" s="9"/>
      <c r="BI108" s="9"/>
      <c r="BJ108" s="9"/>
      <c r="BK108" s="9"/>
      <c r="BL108" s="9"/>
      <c r="BM108" s="9"/>
      <c r="BN108" s="9"/>
      <c r="BO108" s="9"/>
      <c r="BP108" s="9"/>
      <c r="BQ108" s="9"/>
      <c r="BR108" s="9"/>
      <c r="BS108" s="9"/>
      <c r="BT108" s="9"/>
      <c r="BU108" s="9"/>
      <c r="BV108" s="9"/>
      <c r="BW108" s="9"/>
      <c r="BX108" s="9"/>
      <c r="BY108" s="9"/>
      <c r="BZ108" s="9"/>
      <c r="CA108" s="9"/>
      <c r="CB108" s="9"/>
      <c r="CC108" s="9"/>
      <c r="CD108" s="9"/>
      <c r="CE108" s="9"/>
      <c r="CF108" s="9"/>
      <c r="CG108" s="9"/>
      <c r="CH108" s="9"/>
      <c r="CI108" s="9"/>
      <c r="CJ108" s="9"/>
      <c r="CK108" s="9"/>
      <c r="CL108" s="9"/>
      <c r="CM108" s="9"/>
      <c r="CN108" s="9"/>
      <c r="CO108" s="9"/>
      <c r="CP108" s="9"/>
      <c r="CQ108" s="9"/>
      <c r="CR108" s="9"/>
      <c r="CS108" s="9"/>
      <c r="CT108" s="9"/>
      <c r="CU108" s="9"/>
      <c r="CV108" s="9"/>
      <c r="CW108" s="9"/>
      <c r="CX108" s="9"/>
      <c r="CY108" s="9"/>
      <c r="CZ108" s="9"/>
      <c r="DA108" s="9"/>
      <c r="DB108" s="9"/>
      <c r="DC108" s="9"/>
      <c r="DD108" s="9"/>
      <c r="DE108" s="9"/>
      <c r="DF108" s="9"/>
      <c r="DG108" s="9"/>
      <c r="DH108" s="9"/>
      <c r="DI108" s="9"/>
      <c r="DJ108" s="9"/>
      <c r="DK108" s="9"/>
      <c r="DL108" s="9"/>
      <c r="DM108" s="9"/>
      <c r="DN108" s="9"/>
      <c r="DO108" s="9"/>
    </row>
    <row r="109" spans="1:119" s="192" customFormat="1" ht="12.95" customHeight="1" x14ac:dyDescent="0.2">
      <c r="A109" s="3">
        <v>4</v>
      </c>
      <c r="B109" s="178">
        <v>33.066073959813288</v>
      </c>
      <c r="C109" s="178">
        <v>187.47462710966059</v>
      </c>
      <c r="D109" s="2"/>
      <c r="E109" s="2"/>
      <c r="F109" s="2"/>
      <c r="G109" s="2"/>
      <c r="H109" s="2"/>
      <c r="I109" s="2"/>
      <c r="J109" s="2"/>
      <c r="K109" s="2"/>
      <c r="L109" s="2"/>
      <c r="M109" s="2"/>
      <c r="N109" s="2"/>
      <c r="O109" s="2"/>
      <c r="P109" s="2"/>
      <c r="Q109" s="2"/>
      <c r="R109" s="2"/>
      <c r="S109" s="2"/>
      <c r="T109" s="2"/>
      <c r="U109" s="2"/>
      <c r="V109" s="2"/>
      <c r="W109" s="2"/>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c r="BY109" s="9"/>
      <c r="BZ109" s="9"/>
      <c r="CA109" s="9"/>
      <c r="CB109" s="9"/>
      <c r="CC109" s="9"/>
      <c r="CD109" s="9"/>
      <c r="CE109" s="9"/>
      <c r="CF109" s="9"/>
      <c r="CG109" s="9"/>
      <c r="CH109" s="9"/>
      <c r="CI109" s="9"/>
      <c r="CJ109" s="9"/>
      <c r="CK109" s="9"/>
      <c r="CL109" s="9"/>
      <c r="CM109" s="9"/>
      <c r="CN109" s="9"/>
      <c r="CO109" s="9"/>
      <c r="CP109" s="9"/>
      <c r="CQ109" s="9"/>
      <c r="CR109" s="9"/>
      <c r="CS109" s="9"/>
      <c r="CT109" s="9"/>
      <c r="CU109" s="9"/>
      <c r="CV109" s="9"/>
      <c r="CW109" s="9"/>
      <c r="CX109" s="9"/>
      <c r="CY109" s="9"/>
      <c r="CZ109" s="9"/>
      <c r="DA109" s="9"/>
      <c r="DB109" s="9"/>
      <c r="DC109" s="9"/>
      <c r="DD109" s="9"/>
      <c r="DE109" s="9"/>
      <c r="DF109" s="9"/>
      <c r="DG109" s="9"/>
      <c r="DH109" s="9"/>
      <c r="DI109" s="9"/>
      <c r="DJ109" s="9"/>
      <c r="DK109" s="9"/>
      <c r="DL109" s="9"/>
      <c r="DM109" s="9"/>
      <c r="DN109" s="9"/>
      <c r="DO109" s="9"/>
    </row>
    <row r="110" spans="1:119" s="192" customFormat="1" ht="12.95" customHeight="1" x14ac:dyDescent="0.2">
      <c r="A110" s="3">
        <v>5</v>
      </c>
      <c r="B110" s="178">
        <v>31.344879597327317</v>
      </c>
      <c r="C110" s="178">
        <v>484.3055674199764</v>
      </c>
      <c r="D110" s="2"/>
      <c r="E110" s="2"/>
      <c r="F110" s="2"/>
      <c r="G110" s="2"/>
      <c r="H110" s="2"/>
      <c r="I110" s="2"/>
      <c r="J110" s="2"/>
      <c r="K110" s="2"/>
      <c r="L110" s="2"/>
      <c r="M110" s="2"/>
      <c r="N110" s="2"/>
      <c r="O110" s="2"/>
      <c r="P110" s="2"/>
      <c r="Q110" s="2"/>
      <c r="R110" s="2"/>
      <c r="S110" s="2"/>
      <c r="T110" s="2"/>
      <c r="U110" s="2"/>
      <c r="V110" s="2"/>
      <c r="W110" s="2"/>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9"/>
      <c r="BV110" s="9"/>
      <c r="BW110" s="9"/>
      <c r="BX110" s="9"/>
      <c r="BY110" s="9"/>
      <c r="BZ110" s="9"/>
      <c r="CA110" s="9"/>
      <c r="CB110" s="9"/>
      <c r="CC110" s="9"/>
      <c r="CD110" s="9"/>
      <c r="CE110" s="9"/>
      <c r="CF110" s="9"/>
      <c r="CG110" s="9"/>
      <c r="CH110" s="9"/>
      <c r="CI110" s="9"/>
      <c r="CJ110" s="9"/>
      <c r="CK110" s="9"/>
      <c r="CL110" s="9"/>
      <c r="CM110" s="9"/>
      <c r="CN110" s="9"/>
      <c r="CO110" s="9"/>
      <c r="CP110" s="9"/>
      <c r="CQ110" s="9"/>
      <c r="CR110" s="9"/>
      <c r="CS110" s="9"/>
      <c r="CT110" s="9"/>
      <c r="CU110" s="9"/>
      <c r="CV110" s="9"/>
      <c r="CW110" s="9"/>
      <c r="CX110" s="9"/>
      <c r="CY110" s="9"/>
      <c r="CZ110" s="9"/>
      <c r="DA110" s="9"/>
      <c r="DB110" s="9"/>
      <c r="DC110" s="9"/>
      <c r="DD110" s="9"/>
      <c r="DE110" s="9"/>
      <c r="DF110" s="9"/>
      <c r="DG110" s="9"/>
      <c r="DH110" s="9"/>
      <c r="DI110" s="9"/>
      <c r="DJ110" s="9"/>
      <c r="DK110" s="9"/>
      <c r="DL110" s="9"/>
      <c r="DM110" s="9"/>
      <c r="DN110" s="9"/>
      <c r="DO110" s="9"/>
    </row>
    <row r="111" spans="1:119" s="192" customFormat="1" ht="12.9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c r="BH111" s="9"/>
      <c r="BI111" s="9"/>
      <c r="BJ111" s="9"/>
      <c r="BK111" s="9"/>
      <c r="BL111" s="9"/>
      <c r="BM111" s="9"/>
      <c r="BN111" s="9"/>
      <c r="BO111" s="9"/>
      <c r="BP111" s="9"/>
      <c r="BQ111" s="9"/>
      <c r="BR111" s="9"/>
      <c r="BS111" s="9"/>
      <c r="BT111" s="9"/>
      <c r="BU111" s="9"/>
      <c r="BV111" s="9"/>
      <c r="BW111" s="9"/>
      <c r="BX111" s="9"/>
      <c r="BY111" s="9"/>
      <c r="BZ111" s="9"/>
      <c r="CA111" s="9"/>
      <c r="CB111" s="9"/>
      <c r="CC111" s="9"/>
      <c r="CD111" s="9"/>
      <c r="CE111" s="9"/>
      <c r="CF111" s="9"/>
      <c r="CG111" s="9"/>
      <c r="CH111" s="9"/>
      <c r="CI111" s="9"/>
      <c r="CJ111" s="9"/>
      <c r="CK111" s="9"/>
      <c r="CL111" s="9"/>
      <c r="CM111" s="9"/>
      <c r="CN111" s="9"/>
      <c r="CO111" s="9"/>
      <c r="CP111" s="9"/>
      <c r="CQ111" s="9"/>
      <c r="CR111" s="9"/>
      <c r="CS111" s="9"/>
      <c r="CT111" s="9"/>
      <c r="CU111" s="9"/>
      <c r="CV111" s="9"/>
      <c r="CW111" s="9"/>
      <c r="CX111" s="9"/>
      <c r="CY111" s="9"/>
      <c r="CZ111" s="9"/>
      <c r="DA111" s="9"/>
      <c r="DB111" s="9"/>
      <c r="DC111" s="9"/>
      <c r="DD111" s="9"/>
      <c r="DE111" s="9"/>
      <c r="DF111" s="9"/>
      <c r="DG111" s="9"/>
      <c r="DH111" s="9"/>
      <c r="DI111" s="9"/>
      <c r="DJ111" s="9"/>
      <c r="DK111" s="9"/>
      <c r="DL111" s="9"/>
      <c r="DM111" s="9"/>
      <c r="DN111" s="9"/>
      <c r="DO111" s="9"/>
    </row>
    <row r="112" spans="1:119" s="192" customFormat="1" ht="12.9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c r="BM112" s="9"/>
      <c r="BN112" s="9"/>
      <c r="BO112" s="9"/>
      <c r="BP112" s="9"/>
      <c r="BQ112" s="9"/>
      <c r="BR112" s="9"/>
      <c r="BS112" s="9"/>
      <c r="BT112" s="9"/>
      <c r="BU112" s="9"/>
      <c r="BV112" s="9"/>
      <c r="BW112" s="9"/>
      <c r="BX112" s="9"/>
      <c r="BY112" s="9"/>
      <c r="BZ112" s="9"/>
      <c r="CA112" s="9"/>
      <c r="CB112" s="9"/>
      <c r="CC112" s="9"/>
      <c r="CD112" s="9"/>
      <c r="CE112" s="9"/>
      <c r="CF112" s="9"/>
      <c r="CG112" s="9"/>
      <c r="CH112" s="9"/>
      <c r="CI112" s="9"/>
      <c r="CJ112" s="9"/>
      <c r="CK112" s="9"/>
      <c r="CL112" s="9"/>
      <c r="CM112" s="9"/>
      <c r="CN112" s="9"/>
      <c r="CO112" s="9"/>
      <c r="CP112" s="9"/>
      <c r="CQ112" s="9"/>
      <c r="CR112" s="9"/>
      <c r="CS112" s="9"/>
      <c r="CT112" s="9"/>
      <c r="CU112" s="9"/>
      <c r="CV112" s="9"/>
      <c r="CW112" s="9"/>
      <c r="CX112" s="9"/>
      <c r="CY112" s="9"/>
      <c r="CZ112" s="9"/>
      <c r="DA112" s="9"/>
      <c r="DB112" s="9"/>
      <c r="DC112" s="9"/>
      <c r="DD112" s="9"/>
      <c r="DE112" s="9"/>
      <c r="DF112" s="9"/>
      <c r="DG112" s="9"/>
      <c r="DH112" s="9"/>
      <c r="DI112" s="9"/>
      <c r="DJ112" s="9"/>
      <c r="DK112" s="9"/>
      <c r="DL112" s="9"/>
      <c r="DM112" s="9"/>
      <c r="DN112" s="9"/>
      <c r="DO112" s="9"/>
    </row>
    <row r="113" spans="1:119" s="192" customFormat="1" ht="12.9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c r="BR113" s="9"/>
      <c r="BS113" s="9"/>
      <c r="BT113" s="9"/>
      <c r="BU113" s="9"/>
      <c r="BV113" s="9"/>
      <c r="BW113" s="9"/>
      <c r="BX113" s="9"/>
      <c r="BY113" s="9"/>
      <c r="BZ113" s="9"/>
      <c r="CA113" s="9"/>
      <c r="CB113" s="9"/>
      <c r="CC113" s="9"/>
      <c r="CD113" s="9"/>
      <c r="CE113" s="9"/>
      <c r="CF113" s="9"/>
      <c r="CG113" s="9"/>
      <c r="CH113" s="9"/>
      <c r="CI113" s="9"/>
      <c r="CJ113" s="9"/>
      <c r="CK113" s="9"/>
      <c r="CL113" s="9"/>
      <c r="CM113" s="9"/>
      <c r="CN113" s="9"/>
      <c r="CO113" s="9"/>
      <c r="CP113" s="9"/>
      <c r="CQ113" s="9"/>
      <c r="CR113" s="9"/>
      <c r="CS113" s="9"/>
      <c r="CT113" s="9"/>
      <c r="CU113" s="9"/>
      <c r="CV113" s="9"/>
      <c r="CW113" s="9"/>
      <c r="CX113" s="9"/>
      <c r="CY113" s="9"/>
      <c r="CZ113" s="9"/>
      <c r="DA113" s="9"/>
      <c r="DB113" s="9"/>
      <c r="DC113" s="9"/>
      <c r="DD113" s="9"/>
      <c r="DE113" s="9"/>
      <c r="DF113" s="9"/>
      <c r="DG113" s="9"/>
      <c r="DH113" s="9"/>
      <c r="DI113" s="9"/>
      <c r="DJ113" s="9"/>
      <c r="DK113" s="9"/>
      <c r="DL113" s="9"/>
      <c r="DM113" s="9"/>
      <c r="DN113" s="9"/>
      <c r="DO113" s="9"/>
    </row>
    <row r="114" spans="1:119" s="192" customFormat="1" ht="12.9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c r="BY114" s="9"/>
      <c r="BZ114" s="9"/>
      <c r="CA114" s="9"/>
      <c r="CB114" s="9"/>
      <c r="CC114" s="9"/>
      <c r="CD114" s="9"/>
      <c r="CE114" s="9"/>
      <c r="CF114" s="9"/>
      <c r="CG114" s="9"/>
      <c r="CH114" s="9"/>
      <c r="CI114" s="9"/>
      <c r="CJ114" s="9"/>
      <c r="CK114" s="9"/>
      <c r="CL114" s="9"/>
      <c r="CM114" s="9"/>
      <c r="CN114" s="9"/>
      <c r="CO114" s="9"/>
      <c r="CP114" s="9"/>
      <c r="CQ114" s="9"/>
      <c r="CR114" s="9"/>
      <c r="CS114" s="9"/>
      <c r="CT114" s="9"/>
      <c r="CU114" s="9"/>
      <c r="CV114" s="9"/>
      <c r="CW114" s="9"/>
      <c r="CX114" s="9"/>
      <c r="CY114" s="9"/>
      <c r="CZ114" s="9"/>
      <c r="DA114" s="9"/>
      <c r="DB114" s="9"/>
      <c r="DC114" s="9"/>
      <c r="DD114" s="9"/>
      <c r="DE114" s="9"/>
      <c r="DF114" s="9"/>
      <c r="DG114" s="9"/>
      <c r="DH114" s="9"/>
      <c r="DI114" s="9"/>
      <c r="DJ114" s="9"/>
      <c r="DK114" s="9"/>
      <c r="DL114" s="9"/>
      <c r="DM114" s="9"/>
      <c r="DN114" s="9"/>
      <c r="DO114" s="9"/>
    </row>
    <row r="115" spans="1:119" s="192" customFormat="1" ht="12.9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c r="BJ115" s="9"/>
      <c r="BK115" s="9"/>
      <c r="BL115" s="9"/>
      <c r="BM115" s="9"/>
      <c r="BN115" s="9"/>
      <c r="BO115" s="9"/>
      <c r="BP115" s="9"/>
      <c r="BQ115" s="9"/>
      <c r="BR115" s="9"/>
      <c r="BS115" s="9"/>
      <c r="BT115" s="9"/>
      <c r="BU115" s="9"/>
      <c r="BV115" s="9"/>
      <c r="BW115" s="9"/>
      <c r="BX115" s="9"/>
      <c r="BY115" s="9"/>
      <c r="BZ115" s="9"/>
      <c r="CA115" s="9"/>
      <c r="CB115" s="9"/>
      <c r="CC115" s="9"/>
      <c r="CD115" s="9"/>
      <c r="CE115" s="9"/>
      <c r="CF115" s="9"/>
      <c r="CG115" s="9"/>
      <c r="CH115" s="9"/>
      <c r="CI115" s="9"/>
      <c r="CJ115" s="9"/>
      <c r="CK115" s="9"/>
      <c r="CL115" s="9"/>
      <c r="CM115" s="9"/>
      <c r="CN115" s="9"/>
      <c r="CO115" s="9"/>
      <c r="CP115" s="9"/>
      <c r="CQ115" s="9"/>
      <c r="CR115" s="9"/>
      <c r="CS115" s="9"/>
      <c r="CT115" s="9"/>
      <c r="CU115" s="9"/>
      <c r="CV115" s="9"/>
      <c r="CW115" s="9"/>
      <c r="CX115" s="9"/>
      <c r="CY115" s="9"/>
      <c r="CZ115" s="9"/>
      <c r="DA115" s="9"/>
      <c r="DB115" s="9"/>
      <c r="DC115" s="9"/>
      <c r="DD115" s="9"/>
      <c r="DE115" s="9"/>
      <c r="DF115" s="9"/>
      <c r="DG115" s="9"/>
      <c r="DH115" s="9"/>
      <c r="DI115" s="9"/>
      <c r="DJ115" s="9"/>
      <c r="DK115" s="9"/>
      <c r="DL115" s="9"/>
      <c r="DM115" s="9"/>
      <c r="DN115" s="9"/>
      <c r="DO115" s="9"/>
    </row>
    <row r="116" spans="1:119" s="192" customFormat="1" ht="12.9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c r="BY116" s="9"/>
      <c r="BZ116" s="9"/>
      <c r="CA116" s="9"/>
      <c r="CB116" s="9"/>
      <c r="CC116" s="9"/>
      <c r="CD116" s="9"/>
      <c r="CE116" s="9"/>
      <c r="CF116" s="9"/>
      <c r="CG116" s="9"/>
      <c r="CH116" s="9"/>
      <c r="CI116" s="9"/>
      <c r="CJ116" s="9"/>
      <c r="CK116" s="9"/>
      <c r="CL116" s="9"/>
      <c r="CM116" s="9"/>
      <c r="CN116" s="9"/>
      <c r="CO116" s="9"/>
      <c r="CP116" s="9"/>
      <c r="CQ116" s="9"/>
      <c r="CR116" s="9"/>
      <c r="CS116" s="9"/>
      <c r="CT116" s="9"/>
      <c r="CU116" s="9"/>
      <c r="CV116" s="9"/>
      <c r="CW116" s="9"/>
      <c r="CX116" s="9"/>
      <c r="CY116" s="9"/>
      <c r="CZ116" s="9"/>
      <c r="DA116" s="9"/>
      <c r="DB116" s="9"/>
      <c r="DC116" s="9"/>
      <c r="DD116" s="9"/>
      <c r="DE116" s="9"/>
      <c r="DF116" s="9"/>
      <c r="DG116" s="9"/>
      <c r="DH116" s="9"/>
      <c r="DI116" s="9"/>
      <c r="DJ116" s="9"/>
      <c r="DK116" s="9"/>
      <c r="DL116" s="9"/>
      <c r="DM116" s="9"/>
      <c r="DN116" s="9"/>
      <c r="DO116" s="9"/>
    </row>
    <row r="117" spans="1:119" s="192" customFormat="1" ht="12.9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9"/>
      <c r="BI117" s="9"/>
      <c r="BJ117" s="9"/>
      <c r="BK117" s="9"/>
      <c r="BL117" s="9"/>
      <c r="BM117" s="9"/>
      <c r="BN117" s="9"/>
      <c r="BO117" s="9"/>
      <c r="BP117" s="9"/>
      <c r="BQ117" s="9"/>
      <c r="BR117" s="9"/>
      <c r="BS117" s="9"/>
      <c r="BT117" s="9"/>
      <c r="BU117" s="9"/>
      <c r="BV117" s="9"/>
      <c r="BW117" s="9"/>
      <c r="BX117" s="9"/>
      <c r="BY117" s="9"/>
      <c r="BZ117" s="9"/>
      <c r="CA117" s="9"/>
      <c r="CB117" s="9"/>
      <c r="CC117" s="9"/>
      <c r="CD117" s="9"/>
      <c r="CE117" s="9"/>
      <c r="CF117" s="9"/>
      <c r="CG117" s="9"/>
      <c r="CH117" s="9"/>
      <c r="CI117" s="9"/>
      <c r="CJ117" s="9"/>
      <c r="CK117" s="9"/>
      <c r="CL117" s="9"/>
      <c r="CM117" s="9"/>
      <c r="CN117" s="9"/>
      <c r="CO117" s="9"/>
      <c r="CP117" s="9"/>
      <c r="CQ117" s="9"/>
      <c r="CR117" s="9"/>
      <c r="CS117" s="9"/>
      <c r="CT117" s="9"/>
      <c r="CU117" s="9"/>
      <c r="CV117" s="9"/>
      <c r="CW117" s="9"/>
      <c r="CX117" s="9"/>
      <c r="CY117" s="9"/>
      <c r="CZ117" s="9"/>
      <c r="DA117" s="9"/>
      <c r="DB117" s="9"/>
      <c r="DC117" s="9"/>
      <c r="DD117" s="9"/>
      <c r="DE117" s="9"/>
      <c r="DF117" s="9"/>
      <c r="DG117" s="9"/>
      <c r="DH117" s="9"/>
      <c r="DI117" s="9"/>
      <c r="DJ117" s="9"/>
      <c r="DK117" s="9"/>
      <c r="DL117" s="9"/>
      <c r="DM117" s="9"/>
      <c r="DN117" s="9"/>
      <c r="DO117" s="9"/>
    </row>
    <row r="118" spans="1:119" s="192" customFormat="1" ht="12.9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row>
    <row r="119" spans="1:119" s="192" customFormat="1" ht="12.9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9"/>
      <c r="BB119" s="9"/>
      <c r="BC119" s="9"/>
      <c r="BD119" s="9"/>
      <c r="BE119" s="9"/>
      <c r="BF119" s="9"/>
      <c r="BG119" s="9"/>
      <c r="BH119" s="9"/>
      <c r="BI119" s="9"/>
      <c r="BJ119" s="9"/>
      <c r="BK119" s="9"/>
      <c r="BL119" s="9"/>
      <c r="BM119" s="9"/>
      <c r="BN119" s="9"/>
      <c r="BO119" s="9"/>
      <c r="BP119" s="9"/>
      <c r="BQ119" s="9"/>
      <c r="BR119" s="9"/>
      <c r="BS119" s="9"/>
      <c r="BT119" s="9"/>
      <c r="BU119" s="9"/>
      <c r="BV119" s="9"/>
      <c r="BW119" s="9"/>
      <c r="BX119" s="9"/>
      <c r="BY119" s="9"/>
      <c r="BZ119" s="9"/>
      <c r="CA119" s="9"/>
      <c r="CB119" s="9"/>
      <c r="CC119" s="9"/>
      <c r="CD119" s="9"/>
      <c r="CE119" s="9"/>
      <c r="CF119" s="9"/>
      <c r="CG119" s="9"/>
      <c r="CH119" s="9"/>
      <c r="CI119" s="9"/>
      <c r="CJ119" s="9"/>
      <c r="CK119" s="9"/>
      <c r="CL119" s="9"/>
      <c r="CM119" s="9"/>
      <c r="CN119" s="9"/>
      <c r="CO119" s="9"/>
      <c r="CP119" s="9"/>
      <c r="CQ119" s="9"/>
      <c r="CR119" s="9"/>
      <c r="CS119" s="9"/>
      <c r="CT119" s="9"/>
      <c r="CU119" s="9"/>
      <c r="CV119" s="9"/>
      <c r="CW119" s="9"/>
      <c r="CX119" s="9"/>
      <c r="CY119" s="9"/>
      <c r="CZ119" s="9"/>
      <c r="DA119" s="9"/>
      <c r="DB119" s="9"/>
      <c r="DC119" s="9"/>
      <c r="DD119" s="9"/>
      <c r="DE119" s="9"/>
      <c r="DF119" s="9"/>
      <c r="DG119" s="9"/>
      <c r="DH119" s="9"/>
      <c r="DI119" s="9"/>
      <c r="DJ119" s="9"/>
      <c r="DK119" s="9"/>
      <c r="DL119" s="9"/>
      <c r="DM119" s="9"/>
      <c r="DN119" s="9"/>
      <c r="DO119" s="9"/>
    </row>
  </sheetData>
  <sheetProtection password="CB2D" sheet="1" objects="1" scenarios="1"/>
  <printOptions horizontalCentered="1"/>
  <pageMargins left="0.70866141732283472" right="0.70866141732283472" top="0.74803149606299213" bottom="0.74803149606299213" header="0.31496062992125984" footer="0.31496062992125984"/>
  <pageSetup paperSize="9" scale="58" fitToHeight="0" orientation="landscape" r:id="rId1"/>
  <headerFooter>
    <oddFooter>&amp;C&amp;8Page &amp;P of &amp;N&amp;R&amp;8&amp;A</oddFooter>
  </headerFooter>
  <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14:formula1>
            <xm:f>'Data validation'!$E$7:$E$8</xm:f>
          </x14:formula1>
          <xm:sqref>I24</xm:sqref>
        </x14:dataValidation>
        <x14:dataValidation type="list" allowBlank="1" showErrorMessage="1">
          <x14:formula1>
            <xm:f>'Data validation'!$G$7:$G$11</xm:f>
          </x14:formula1>
          <xm:sqref>I26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N128"/>
  <sheetViews>
    <sheetView zoomScaleNormal="100" workbookViewId="0">
      <selection activeCell="H21" sqref="H21"/>
    </sheetView>
  </sheetViews>
  <sheetFormatPr defaultRowHeight="12.75" x14ac:dyDescent="0.2"/>
  <cols>
    <col min="1" max="1" width="15.140625" style="2" customWidth="1"/>
    <col min="2" max="63" width="9.7109375" style="2" customWidth="1"/>
    <col min="64" max="93" width="9.7109375" style="9" customWidth="1"/>
    <col min="94" max="16384" width="9.140625" style="9"/>
  </cols>
  <sheetData>
    <row r="1" spans="1:63" s="187" customFormat="1" ht="23.25" x14ac:dyDescent="0.35">
      <c r="A1" s="59" t="s">
        <v>183</v>
      </c>
      <c r="B1" s="60"/>
      <c r="C1" s="60"/>
      <c r="D1" s="60"/>
      <c r="E1" s="60"/>
      <c r="F1" s="60"/>
      <c r="G1" s="60"/>
      <c r="H1" s="60"/>
      <c r="I1" s="60"/>
      <c r="J1" s="60"/>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1"/>
      <c r="AY1" s="61"/>
      <c r="AZ1" s="61"/>
      <c r="BA1" s="61"/>
      <c r="BB1" s="61"/>
      <c r="BC1" s="61"/>
      <c r="BD1" s="61"/>
      <c r="BE1" s="61"/>
      <c r="BF1" s="61"/>
      <c r="BG1" s="61"/>
      <c r="BH1" s="61"/>
      <c r="BI1" s="61"/>
      <c r="BJ1" s="61"/>
      <c r="BK1" s="61"/>
    </row>
    <row r="2" spans="1:63" ht="12.95" customHeight="1" x14ac:dyDescent="0.2"/>
    <row r="3" spans="1:63" s="188" customFormat="1" ht="12.95" customHeight="1" x14ac:dyDescent="0.25">
      <c r="A3" s="49" t="s">
        <v>0</v>
      </c>
      <c r="B3" s="49"/>
      <c r="C3" s="49"/>
      <c r="D3" s="49"/>
      <c r="E3" s="49"/>
      <c r="F3" s="49"/>
      <c r="G3" s="49"/>
      <c r="H3" s="50"/>
      <c r="I3" s="50"/>
      <c r="J3" s="50"/>
      <c r="K3" s="50"/>
      <c r="L3" s="50"/>
      <c r="M3" s="50"/>
      <c r="N3" s="50"/>
      <c r="O3" s="50"/>
      <c r="P3" s="50"/>
      <c r="Q3" s="50"/>
      <c r="R3" s="51"/>
      <c r="S3" s="51"/>
      <c r="T3" s="51"/>
      <c r="U3" s="51"/>
      <c r="V3" s="51"/>
      <c r="W3" s="68"/>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c r="AY3" s="51"/>
      <c r="AZ3" s="51"/>
      <c r="BA3" s="51"/>
      <c r="BB3" s="51"/>
      <c r="BC3" s="51"/>
      <c r="BD3" s="51"/>
      <c r="BE3" s="51"/>
      <c r="BF3" s="51"/>
      <c r="BG3" s="51"/>
      <c r="BH3" s="51"/>
      <c r="BI3" s="51"/>
      <c r="BJ3" s="51"/>
      <c r="BK3" s="51"/>
    </row>
    <row r="4" spans="1:63" ht="12.95" customHeight="1" x14ac:dyDescent="0.2"/>
    <row r="5" spans="1:63" ht="12.95" customHeight="1" x14ac:dyDescent="0.2"/>
    <row r="6" spans="1:63" ht="12.95" customHeight="1" x14ac:dyDescent="0.2"/>
    <row r="7" spans="1:63" ht="12.95" customHeight="1" x14ac:dyDescent="0.2"/>
    <row r="8" spans="1:63" ht="12.95" customHeight="1" x14ac:dyDescent="0.2"/>
    <row r="9" spans="1:63" ht="12.95" customHeight="1" x14ac:dyDescent="0.2"/>
    <row r="10" spans="1:63" ht="12.95" customHeight="1" x14ac:dyDescent="0.2"/>
    <row r="11" spans="1:63" ht="12.95" customHeight="1" x14ac:dyDescent="0.2"/>
    <row r="12" spans="1:63" ht="12.95" customHeight="1" x14ac:dyDescent="0.2"/>
    <row r="13" spans="1:63" ht="12.95" customHeight="1" x14ac:dyDescent="0.2"/>
    <row r="14" spans="1:63" ht="12.95" customHeight="1" x14ac:dyDescent="0.2"/>
    <row r="15" spans="1:63" ht="12.95" customHeight="1" x14ac:dyDescent="0.2"/>
    <row r="16" spans="1:63" ht="12.95" customHeight="1" x14ac:dyDescent="0.2"/>
    <row r="17" spans="1:63" ht="12.95" customHeight="1" x14ac:dyDescent="0.2"/>
    <row r="18" spans="1:63" ht="12.95" customHeight="1" x14ac:dyDescent="0.2"/>
    <row r="19" spans="1:63" ht="12.95" customHeight="1" x14ac:dyDescent="0.2"/>
    <row r="20" spans="1:63" ht="12.95" customHeight="1" x14ac:dyDescent="0.2"/>
    <row r="21" spans="1:63" ht="12.95" customHeight="1" x14ac:dyDescent="0.2"/>
    <row r="22" spans="1:63" ht="12.95" customHeight="1" x14ac:dyDescent="0.2"/>
    <row r="23" spans="1:63" ht="12.95" customHeight="1" x14ac:dyDescent="0.2"/>
    <row r="24" spans="1:63" ht="12.95" customHeight="1" x14ac:dyDescent="0.25">
      <c r="A24" s="49" t="s">
        <v>2</v>
      </c>
      <c r="B24" s="52"/>
      <c r="C24" s="52"/>
      <c r="D24" s="52"/>
      <c r="E24" s="52"/>
      <c r="F24" s="52"/>
      <c r="G24" s="52"/>
      <c r="H24" s="52"/>
      <c r="I24" s="52"/>
      <c r="J24" s="52"/>
      <c r="K24" s="53"/>
      <c r="L24" s="53"/>
      <c r="M24" s="53"/>
      <c r="N24" s="53"/>
      <c r="O24" s="53"/>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54"/>
      <c r="AR24" s="54"/>
      <c r="AS24" s="54"/>
      <c r="AT24" s="54"/>
      <c r="AU24" s="54"/>
      <c r="AV24" s="54"/>
      <c r="AW24" s="54"/>
      <c r="AX24" s="54"/>
      <c r="AY24" s="54"/>
      <c r="AZ24" s="54"/>
      <c r="BA24" s="54"/>
      <c r="BB24" s="54"/>
      <c r="BC24" s="54"/>
      <c r="BD24" s="54"/>
      <c r="BE24" s="54"/>
      <c r="BF24" s="54"/>
      <c r="BG24" s="54"/>
      <c r="BH24" s="54"/>
      <c r="BI24" s="54"/>
      <c r="BJ24" s="54"/>
      <c r="BK24" s="54"/>
    </row>
    <row r="25" spans="1:63" ht="12.95" customHeight="1" x14ac:dyDescent="0.2"/>
    <row r="26" spans="1:63" ht="12.95" customHeight="1" x14ac:dyDescent="0.2">
      <c r="A26" s="10" t="s">
        <v>20</v>
      </c>
      <c r="B26" s="23"/>
      <c r="C26" s="23"/>
      <c r="D26" s="23"/>
      <c r="E26" s="23"/>
      <c r="F26" s="23"/>
      <c r="G26" s="23"/>
      <c r="I26" s="196">
        <v>100</v>
      </c>
      <c r="J26" s="10"/>
      <c r="K26" s="24"/>
      <c r="L26" s="10"/>
      <c r="M26" s="10"/>
      <c r="N26" s="10"/>
      <c r="O26" s="10"/>
      <c r="P26" s="10"/>
      <c r="Q26" s="10"/>
    </row>
    <row r="27" spans="1:63" ht="12.95" customHeight="1" x14ac:dyDescent="0.2">
      <c r="A27" s="10" t="s">
        <v>22</v>
      </c>
      <c r="B27" s="23"/>
      <c r="C27" s="23"/>
      <c r="D27" s="23"/>
      <c r="E27" s="23"/>
      <c r="F27" s="23"/>
      <c r="G27" s="23"/>
      <c r="I27" s="196">
        <v>1</v>
      </c>
      <c r="J27" s="10"/>
      <c r="K27" s="10"/>
      <c r="L27" s="10"/>
      <c r="M27" s="10"/>
      <c r="N27" s="10"/>
      <c r="O27" s="10"/>
      <c r="P27" s="10"/>
      <c r="Q27" s="10"/>
    </row>
    <row r="28" spans="1:63" ht="12.95" customHeight="1" x14ac:dyDescent="0.2">
      <c r="A28" s="10" t="s">
        <v>21</v>
      </c>
      <c r="B28" s="23"/>
      <c r="C28" s="23"/>
      <c r="D28" s="23"/>
      <c r="E28" s="23"/>
      <c r="F28" s="23"/>
      <c r="G28" s="23"/>
      <c r="I28" s="196">
        <v>10</v>
      </c>
      <c r="J28" s="10"/>
      <c r="K28" s="24"/>
      <c r="L28" s="10"/>
      <c r="M28" s="10"/>
      <c r="N28" s="10"/>
      <c r="O28" s="10"/>
      <c r="P28" s="10"/>
      <c r="Q28" s="10"/>
    </row>
    <row r="29" spans="1:63" ht="12.95" customHeight="1" x14ac:dyDescent="0.2">
      <c r="A29" s="10" t="s">
        <v>23</v>
      </c>
      <c r="B29" s="23"/>
      <c r="C29" s="23"/>
      <c r="D29" s="23"/>
      <c r="E29" s="23"/>
      <c r="F29" s="23"/>
      <c r="G29" s="23"/>
      <c r="I29" s="196">
        <v>8</v>
      </c>
      <c r="J29" s="10"/>
      <c r="K29" s="10"/>
      <c r="L29" s="10"/>
      <c r="M29" s="10"/>
      <c r="N29" s="10"/>
      <c r="O29" s="10"/>
      <c r="P29" s="10"/>
      <c r="Q29" s="10"/>
    </row>
    <row r="30" spans="1:63" ht="12.95" customHeight="1" x14ac:dyDescent="0.2">
      <c r="A30" s="10" t="s">
        <v>29</v>
      </c>
      <c r="B30" s="10"/>
      <c r="C30" s="10"/>
      <c r="D30" s="10"/>
      <c r="E30" s="10"/>
      <c r="F30" s="10"/>
      <c r="G30" s="10"/>
      <c r="I30" s="197">
        <v>0.08</v>
      </c>
      <c r="J30" s="14"/>
      <c r="K30" s="15"/>
      <c r="L30" s="10"/>
      <c r="M30" s="10"/>
      <c r="N30" s="10"/>
      <c r="O30" s="10"/>
      <c r="P30" s="10"/>
      <c r="Q30" s="10"/>
    </row>
    <row r="31" spans="1:63" ht="12.95" customHeight="1" x14ac:dyDescent="0.2">
      <c r="A31" s="10"/>
      <c r="B31" s="10"/>
      <c r="C31" s="10"/>
      <c r="D31" s="10"/>
      <c r="E31" s="10"/>
      <c r="F31" s="10"/>
      <c r="G31" s="10"/>
      <c r="H31" s="10"/>
      <c r="I31" s="10"/>
      <c r="J31" s="10"/>
      <c r="K31" s="10"/>
      <c r="L31" s="10"/>
      <c r="M31" s="10"/>
      <c r="N31" s="10"/>
      <c r="O31" s="10"/>
      <c r="P31" s="10"/>
      <c r="Q31" s="10"/>
    </row>
    <row r="32" spans="1:63" ht="12.95" customHeight="1" x14ac:dyDescent="0.25">
      <c r="A32" s="55" t="s">
        <v>107</v>
      </c>
      <c r="B32" s="56"/>
      <c r="C32" s="56"/>
      <c r="D32" s="56"/>
      <c r="E32" s="56"/>
      <c r="F32" s="56"/>
      <c r="G32" s="56"/>
      <c r="H32" s="56"/>
      <c r="I32" s="56"/>
      <c r="J32" s="56"/>
      <c r="K32" s="57"/>
      <c r="L32" s="53"/>
      <c r="M32" s="53"/>
      <c r="N32" s="53"/>
      <c r="O32" s="53"/>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c r="AP32" s="54"/>
      <c r="AQ32" s="54"/>
      <c r="AR32" s="54"/>
      <c r="AS32" s="54"/>
      <c r="AT32" s="54"/>
      <c r="AU32" s="54"/>
      <c r="AV32" s="54"/>
      <c r="AW32" s="54"/>
      <c r="AX32" s="54"/>
      <c r="AY32" s="54"/>
      <c r="AZ32" s="54"/>
      <c r="BA32" s="54"/>
      <c r="BB32" s="54"/>
      <c r="BC32" s="54"/>
      <c r="BD32" s="54"/>
      <c r="BE32" s="54"/>
      <c r="BF32" s="54"/>
      <c r="BG32" s="54"/>
      <c r="BH32" s="54"/>
      <c r="BI32" s="54"/>
      <c r="BJ32" s="54"/>
      <c r="BK32" s="54"/>
    </row>
    <row r="33" spans="1:118" ht="12.95" customHeight="1" x14ac:dyDescent="0.2">
      <c r="A33" s="10"/>
      <c r="B33" s="10"/>
      <c r="C33" s="10"/>
      <c r="D33" s="10"/>
      <c r="E33" s="10"/>
      <c r="F33" s="10"/>
      <c r="G33" s="10"/>
      <c r="H33" s="10"/>
      <c r="I33" s="10"/>
      <c r="J33" s="10"/>
      <c r="K33" s="10"/>
      <c r="L33" s="10"/>
      <c r="M33" s="10"/>
      <c r="N33" s="10"/>
      <c r="O33" s="10"/>
      <c r="P33" s="10"/>
      <c r="Q33" s="10"/>
      <c r="S33" s="3"/>
      <c r="U33" s="4"/>
      <c r="V33" s="3"/>
      <c r="W33" s="3"/>
      <c r="X33" s="3"/>
      <c r="Y33" s="3"/>
      <c r="Z33" s="3"/>
      <c r="AA33" s="3"/>
    </row>
    <row r="34" spans="1:118" ht="12.95" customHeight="1" x14ac:dyDescent="0.2">
      <c r="A34" s="9"/>
      <c r="B34" s="9"/>
      <c r="C34" s="9"/>
      <c r="D34" s="9"/>
      <c r="E34" s="9"/>
      <c r="F34" s="9"/>
      <c r="G34" s="9"/>
      <c r="H34" s="9"/>
      <c r="I34" s="9"/>
      <c r="K34" s="3" t="str">
        <f>"Regulatory Period "&amp;M35/5</f>
        <v>Regulatory Period 1</v>
      </c>
      <c r="M34" s="9"/>
      <c r="P34" s="3" t="str">
        <f>"Regulatory Period "&amp;R35/5</f>
        <v>Regulatory Period 2</v>
      </c>
      <c r="R34" s="9"/>
      <c r="U34" s="3" t="str">
        <f>"Regulatory Period "&amp;W35/5</f>
        <v>Regulatory Period 3</v>
      </c>
      <c r="W34" s="9"/>
      <c r="Z34" s="3" t="str">
        <f>"Regulatory Period "&amp;AB35/5</f>
        <v>Regulatory Period 4</v>
      </c>
      <c r="AB34" s="9"/>
      <c r="AE34" s="3" t="str">
        <f>"Regulatory Period "&amp;AG35/5</f>
        <v>Regulatory Period 5</v>
      </c>
      <c r="AG34" s="9"/>
      <c r="AJ34" s="3" t="str">
        <f>"Regulatory Period "&amp;AL35/5</f>
        <v>Regulatory Period 6</v>
      </c>
      <c r="AL34" s="9"/>
      <c r="AO34" s="3" t="str">
        <f>"Regulatory Period "&amp;AQ35/5</f>
        <v>Regulatory Period 7</v>
      </c>
      <c r="AQ34" s="9"/>
      <c r="AT34" s="2" t="str">
        <f>"Regulatory Period "&amp;AV35/5</f>
        <v>Regulatory Period 8</v>
      </c>
      <c r="AY34" s="2" t="str">
        <f>"Regulatory Period "&amp;BA35/5</f>
        <v>Regulatory Period 9</v>
      </c>
      <c r="BD34" s="2" t="str">
        <f>"Regulatory Period "&amp;BF35/5</f>
        <v>Regulatory Period 10</v>
      </c>
      <c r="BI34" s="2" t="str">
        <f>"Regulatory Period "&amp;BK35/5</f>
        <v>Regulatory Period 11</v>
      </c>
    </row>
    <row r="35" spans="1:118" ht="12.95" customHeight="1" x14ac:dyDescent="0.2">
      <c r="A35" s="9"/>
      <c r="B35" s="9"/>
      <c r="C35" s="9"/>
      <c r="D35" s="9"/>
      <c r="E35" s="9"/>
      <c r="F35" s="9"/>
      <c r="G35" s="9"/>
      <c r="H35" s="9"/>
      <c r="I35" s="64">
        <v>1</v>
      </c>
      <c r="J35" s="25">
        <f t="shared" ref="J35:R35" si="0">I35+1</f>
        <v>2</v>
      </c>
      <c r="K35" s="25">
        <f t="shared" si="0"/>
        <v>3</v>
      </c>
      <c r="L35" s="25">
        <f t="shared" si="0"/>
        <v>4</v>
      </c>
      <c r="M35" s="25">
        <f t="shared" si="0"/>
        <v>5</v>
      </c>
      <c r="N35" s="64">
        <f t="shared" si="0"/>
        <v>6</v>
      </c>
      <c r="O35" s="25">
        <f t="shared" si="0"/>
        <v>7</v>
      </c>
      <c r="P35" s="25">
        <f t="shared" si="0"/>
        <v>8</v>
      </c>
      <c r="Q35" s="25">
        <f t="shared" si="0"/>
        <v>9</v>
      </c>
      <c r="R35" s="65">
        <f t="shared" si="0"/>
        <v>10</v>
      </c>
      <c r="S35" s="64">
        <f t="shared" ref="S35:BK35" si="1">R35+1</f>
        <v>11</v>
      </c>
      <c r="T35" s="25">
        <f t="shared" si="1"/>
        <v>12</v>
      </c>
      <c r="U35" s="25">
        <f t="shared" si="1"/>
        <v>13</v>
      </c>
      <c r="V35" s="25">
        <f t="shared" si="1"/>
        <v>14</v>
      </c>
      <c r="W35" s="65">
        <f t="shared" si="1"/>
        <v>15</v>
      </c>
      <c r="X35" s="64">
        <f t="shared" si="1"/>
        <v>16</v>
      </c>
      <c r="Y35" s="25">
        <f t="shared" si="1"/>
        <v>17</v>
      </c>
      <c r="Z35" s="25">
        <f t="shared" si="1"/>
        <v>18</v>
      </c>
      <c r="AA35" s="25">
        <f t="shared" si="1"/>
        <v>19</v>
      </c>
      <c r="AB35" s="65">
        <f t="shared" si="1"/>
        <v>20</v>
      </c>
      <c r="AC35" s="64">
        <f t="shared" si="1"/>
        <v>21</v>
      </c>
      <c r="AD35" s="25">
        <f t="shared" si="1"/>
        <v>22</v>
      </c>
      <c r="AE35" s="25">
        <f t="shared" si="1"/>
        <v>23</v>
      </c>
      <c r="AF35" s="25">
        <f t="shared" si="1"/>
        <v>24</v>
      </c>
      <c r="AG35" s="65">
        <f t="shared" si="1"/>
        <v>25</v>
      </c>
      <c r="AH35" s="64">
        <f t="shared" si="1"/>
        <v>26</v>
      </c>
      <c r="AI35" s="25">
        <f t="shared" si="1"/>
        <v>27</v>
      </c>
      <c r="AJ35" s="25">
        <f t="shared" si="1"/>
        <v>28</v>
      </c>
      <c r="AK35" s="25">
        <f t="shared" si="1"/>
        <v>29</v>
      </c>
      <c r="AL35" s="65">
        <f t="shared" si="1"/>
        <v>30</v>
      </c>
      <c r="AM35" s="64">
        <f t="shared" si="1"/>
        <v>31</v>
      </c>
      <c r="AN35" s="25">
        <f t="shared" si="1"/>
        <v>32</v>
      </c>
      <c r="AO35" s="25">
        <f t="shared" si="1"/>
        <v>33</v>
      </c>
      <c r="AP35" s="25">
        <f t="shared" si="1"/>
        <v>34</v>
      </c>
      <c r="AQ35" s="65">
        <f t="shared" si="1"/>
        <v>35</v>
      </c>
      <c r="AR35" s="64">
        <f t="shared" si="1"/>
        <v>36</v>
      </c>
      <c r="AS35" s="25">
        <f t="shared" si="1"/>
        <v>37</v>
      </c>
      <c r="AT35" s="25">
        <f t="shared" si="1"/>
        <v>38</v>
      </c>
      <c r="AU35" s="25">
        <f t="shared" si="1"/>
        <v>39</v>
      </c>
      <c r="AV35" s="65">
        <f t="shared" si="1"/>
        <v>40</v>
      </c>
      <c r="AW35" s="64">
        <f t="shared" si="1"/>
        <v>41</v>
      </c>
      <c r="AX35" s="25">
        <f t="shared" si="1"/>
        <v>42</v>
      </c>
      <c r="AY35" s="25">
        <f t="shared" si="1"/>
        <v>43</v>
      </c>
      <c r="AZ35" s="25">
        <f t="shared" si="1"/>
        <v>44</v>
      </c>
      <c r="BA35" s="65">
        <f t="shared" si="1"/>
        <v>45</v>
      </c>
      <c r="BB35" s="64">
        <f t="shared" si="1"/>
        <v>46</v>
      </c>
      <c r="BC35" s="25">
        <f t="shared" si="1"/>
        <v>47</v>
      </c>
      <c r="BD35" s="25">
        <f t="shared" si="1"/>
        <v>48</v>
      </c>
      <c r="BE35" s="25">
        <f t="shared" si="1"/>
        <v>49</v>
      </c>
      <c r="BF35" s="65">
        <f t="shared" si="1"/>
        <v>50</v>
      </c>
      <c r="BG35" s="64">
        <f t="shared" si="1"/>
        <v>51</v>
      </c>
      <c r="BH35" s="25">
        <f t="shared" si="1"/>
        <v>52</v>
      </c>
      <c r="BI35" s="25">
        <f t="shared" si="1"/>
        <v>53</v>
      </c>
      <c r="BJ35" s="25">
        <f t="shared" si="1"/>
        <v>54</v>
      </c>
      <c r="BK35" s="65">
        <f t="shared" si="1"/>
        <v>55</v>
      </c>
    </row>
    <row r="36" spans="1:118" s="191" customFormat="1" ht="12.95" customHeight="1" x14ac:dyDescent="0.2">
      <c r="A36" s="40" t="s">
        <v>17</v>
      </c>
      <c r="B36" s="40"/>
      <c r="C36" s="40"/>
      <c r="D36" s="40"/>
      <c r="E36" s="40"/>
      <c r="F36" s="40"/>
      <c r="G36" s="40"/>
      <c r="H36" s="40"/>
      <c r="I36" s="45">
        <f t="shared" ref="I36:AN36" si="2">I35-$I$27</f>
        <v>0</v>
      </c>
      <c r="J36" s="45">
        <f t="shared" si="2"/>
        <v>1</v>
      </c>
      <c r="K36" s="45">
        <f t="shared" si="2"/>
        <v>2</v>
      </c>
      <c r="L36" s="45">
        <f t="shared" si="2"/>
        <v>3</v>
      </c>
      <c r="M36" s="45">
        <f t="shared" si="2"/>
        <v>4</v>
      </c>
      <c r="N36" s="80">
        <f t="shared" si="2"/>
        <v>5</v>
      </c>
      <c r="O36" s="45">
        <f t="shared" si="2"/>
        <v>6</v>
      </c>
      <c r="P36" s="81">
        <f t="shared" si="2"/>
        <v>7</v>
      </c>
      <c r="Q36" s="81">
        <f t="shared" si="2"/>
        <v>8</v>
      </c>
      <c r="R36" s="81">
        <f t="shared" si="2"/>
        <v>9</v>
      </c>
      <c r="S36" s="80">
        <f t="shared" si="2"/>
        <v>10</v>
      </c>
      <c r="T36" s="45">
        <f t="shared" si="2"/>
        <v>11</v>
      </c>
      <c r="U36" s="81">
        <f t="shared" si="2"/>
        <v>12</v>
      </c>
      <c r="V36" s="81">
        <f t="shared" si="2"/>
        <v>13</v>
      </c>
      <c r="W36" s="81">
        <f t="shared" si="2"/>
        <v>14</v>
      </c>
      <c r="X36" s="80">
        <f t="shared" si="2"/>
        <v>15</v>
      </c>
      <c r="Y36" s="45">
        <f t="shared" si="2"/>
        <v>16</v>
      </c>
      <c r="Z36" s="81">
        <f t="shared" si="2"/>
        <v>17</v>
      </c>
      <c r="AA36" s="81">
        <f t="shared" si="2"/>
        <v>18</v>
      </c>
      <c r="AB36" s="81">
        <f t="shared" si="2"/>
        <v>19</v>
      </c>
      <c r="AC36" s="80">
        <f t="shared" si="2"/>
        <v>20</v>
      </c>
      <c r="AD36" s="45">
        <f t="shared" si="2"/>
        <v>21</v>
      </c>
      <c r="AE36" s="81">
        <f t="shared" si="2"/>
        <v>22</v>
      </c>
      <c r="AF36" s="81">
        <f t="shared" si="2"/>
        <v>23</v>
      </c>
      <c r="AG36" s="81">
        <f t="shared" si="2"/>
        <v>24</v>
      </c>
      <c r="AH36" s="80">
        <f t="shared" si="2"/>
        <v>25</v>
      </c>
      <c r="AI36" s="45">
        <f t="shared" si="2"/>
        <v>26</v>
      </c>
      <c r="AJ36" s="81">
        <f t="shared" si="2"/>
        <v>27</v>
      </c>
      <c r="AK36" s="81">
        <f t="shared" si="2"/>
        <v>28</v>
      </c>
      <c r="AL36" s="81">
        <f t="shared" si="2"/>
        <v>29</v>
      </c>
      <c r="AM36" s="80">
        <f t="shared" si="2"/>
        <v>30</v>
      </c>
      <c r="AN36" s="45">
        <f t="shared" si="2"/>
        <v>31</v>
      </c>
      <c r="AO36" s="81">
        <f t="shared" ref="AO36:BK36" si="3">AO35-$I$27</f>
        <v>32</v>
      </c>
      <c r="AP36" s="81">
        <f t="shared" si="3"/>
        <v>33</v>
      </c>
      <c r="AQ36" s="81">
        <f t="shared" si="3"/>
        <v>34</v>
      </c>
      <c r="AR36" s="80">
        <f t="shared" si="3"/>
        <v>35</v>
      </c>
      <c r="AS36" s="45">
        <f t="shared" si="3"/>
        <v>36</v>
      </c>
      <c r="AT36" s="81">
        <f t="shared" si="3"/>
        <v>37</v>
      </c>
      <c r="AU36" s="81">
        <f t="shared" si="3"/>
        <v>38</v>
      </c>
      <c r="AV36" s="81">
        <f t="shared" si="3"/>
        <v>39</v>
      </c>
      <c r="AW36" s="80">
        <f t="shared" si="3"/>
        <v>40</v>
      </c>
      <c r="AX36" s="45">
        <f t="shared" si="3"/>
        <v>41</v>
      </c>
      <c r="AY36" s="81">
        <f t="shared" si="3"/>
        <v>42</v>
      </c>
      <c r="AZ36" s="81">
        <f t="shared" si="3"/>
        <v>43</v>
      </c>
      <c r="BA36" s="81">
        <f t="shared" si="3"/>
        <v>44</v>
      </c>
      <c r="BB36" s="80">
        <f t="shared" si="3"/>
        <v>45</v>
      </c>
      <c r="BC36" s="45">
        <f t="shared" si="3"/>
        <v>46</v>
      </c>
      <c r="BD36" s="81">
        <f t="shared" si="3"/>
        <v>47</v>
      </c>
      <c r="BE36" s="81">
        <f t="shared" si="3"/>
        <v>48</v>
      </c>
      <c r="BF36" s="81">
        <f t="shared" si="3"/>
        <v>49</v>
      </c>
      <c r="BG36" s="80">
        <f t="shared" si="3"/>
        <v>50</v>
      </c>
      <c r="BH36" s="45">
        <f t="shared" si="3"/>
        <v>51</v>
      </c>
      <c r="BI36" s="81">
        <f t="shared" si="3"/>
        <v>52</v>
      </c>
      <c r="BJ36" s="81">
        <f t="shared" si="3"/>
        <v>53</v>
      </c>
      <c r="BK36" s="81">
        <f t="shared" si="3"/>
        <v>54</v>
      </c>
      <c r="BL36" s="190"/>
      <c r="BM36" s="190"/>
      <c r="BN36" s="190"/>
      <c r="BO36" s="190"/>
      <c r="BP36" s="190"/>
      <c r="BQ36" s="190"/>
      <c r="BR36" s="190"/>
      <c r="BS36" s="190"/>
      <c r="BT36" s="190"/>
      <c r="BU36" s="190"/>
      <c r="BV36" s="190"/>
      <c r="BW36" s="190"/>
      <c r="BX36" s="190"/>
      <c r="BY36" s="190"/>
      <c r="BZ36" s="190"/>
      <c r="CA36" s="190"/>
      <c r="CB36" s="190"/>
      <c r="CC36" s="190"/>
      <c r="CD36" s="190"/>
      <c r="CE36" s="190"/>
      <c r="CF36" s="190"/>
      <c r="CG36" s="190"/>
      <c r="CH36" s="190"/>
      <c r="CI36" s="190"/>
      <c r="CJ36" s="190"/>
      <c r="CK36" s="190"/>
      <c r="CL36" s="190"/>
      <c r="CM36" s="190"/>
      <c r="CN36" s="190"/>
      <c r="CO36" s="190"/>
      <c r="CP36" s="190"/>
      <c r="CQ36" s="190"/>
      <c r="CR36" s="190"/>
      <c r="CS36" s="190"/>
      <c r="CT36" s="190"/>
      <c r="CU36" s="190"/>
      <c r="CV36" s="190"/>
      <c r="CW36" s="190"/>
      <c r="CX36" s="190"/>
      <c r="CY36" s="190"/>
      <c r="CZ36" s="190"/>
      <c r="DA36" s="190"/>
      <c r="DB36" s="190"/>
      <c r="DC36" s="190"/>
      <c r="DD36" s="190"/>
      <c r="DE36" s="190"/>
      <c r="DF36" s="190"/>
      <c r="DG36" s="190"/>
      <c r="DH36" s="190"/>
      <c r="DI36" s="190"/>
      <c r="DJ36" s="190"/>
      <c r="DK36" s="190"/>
      <c r="DL36" s="190"/>
      <c r="DM36" s="190"/>
      <c r="DN36" s="190"/>
    </row>
    <row r="37" spans="1:118" s="191" customFormat="1" ht="12.95" customHeight="1" x14ac:dyDescent="0.2">
      <c r="A37" s="40" t="s">
        <v>18</v>
      </c>
      <c r="B37" s="40"/>
      <c r="C37" s="40"/>
      <c r="D37" s="40"/>
      <c r="E37" s="40"/>
      <c r="F37" s="40"/>
      <c r="G37" s="40"/>
      <c r="H37" s="40"/>
      <c r="I37" s="82">
        <f t="shared" ref="I37:R37" si="4">1/(1+$I$30)^I36</f>
        <v>1</v>
      </c>
      <c r="J37" s="83">
        <f t="shared" si="4"/>
        <v>0.92592592592592582</v>
      </c>
      <c r="K37" s="83">
        <f t="shared" si="4"/>
        <v>0.85733882030178321</v>
      </c>
      <c r="L37" s="83">
        <f t="shared" si="4"/>
        <v>0.79383224102016958</v>
      </c>
      <c r="M37" s="82">
        <f t="shared" si="4"/>
        <v>0.73502985279645328</v>
      </c>
      <c r="N37" s="84">
        <f t="shared" si="4"/>
        <v>0.68058319703375303</v>
      </c>
      <c r="O37" s="82">
        <f t="shared" si="4"/>
        <v>0.63016962688310452</v>
      </c>
      <c r="P37" s="83">
        <f t="shared" si="4"/>
        <v>0.58349039526213387</v>
      </c>
      <c r="Q37" s="83">
        <f t="shared" si="4"/>
        <v>0.54026888450197574</v>
      </c>
      <c r="R37" s="83">
        <f t="shared" si="4"/>
        <v>0.50024896713145905</v>
      </c>
      <c r="S37" s="84">
        <f t="shared" ref="S37:BF37" si="5">1/(1+$I$30)^S36</f>
        <v>0.46319348808468425</v>
      </c>
      <c r="T37" s="82">
        <f t="shared" si="5"/>
        <v>0.42888285933767062</v>
      </c>
      <c r="U37" s="83">
        <f t="shared" si="5"/>
        <v>0.39711375864599124</v>
      </c>
      <c r="V37" s="83">
        <f t="shared" si="5"/>
        <v>0.36769792467221413</v>
      </c>
      <c r="W37" s="83">
        <f t="shared" si="5"/>
        <v>0.34046104136316119</v>
      </c>
      <c r="X37" s="84">
        <f t="shared" si="5"/>
        <v>0.31524170496588994</v>
      </c>
      <c r="Y37" s="82">
        <f t="shared" si="5"/>
        <v>0.29189046756100923</v>
      </c>
      <c r="Z37" s="83">
        <f t="shared" si="5"/>
        <v>0.27026895144537894</v>
      </c>
      <c r="AA37" s="83">
        <f t="shared" si="5"/>
        <v>0.25024902911609154</v>
      </c>
      <c r="AB37" s="83">
        <f t="shared" si="5"/>
        <v>0.23171206399638106</v>
      </c>
      <c r="AC37" s="84">
        <f t="shared" si="5"/>
        <v>0.21454820740405653</v>
      </c>
      <c r="AD37" s="82">
        <f t="shared" si="5"/>
        <v>0.19865574759634863</v>
      </c>
      <c r="AE37" s="83">
        <f t="shared" si="5"/>
        <v>0.18394050703365611</v>
      </c>
      <c r="AF37" s="83">
        <f t="shared" si="5"/>
        <v>0.17031528429042234</v>
      </c>
      <c r="AG37" s="83">
        <f t="shared" si="5"/>
        <v>0.1576993373059466</v>
      </c>
      <c r="AH37" s="84">
        <f t="shared" si="5"/>
        <v>0.1460179049129135</v>
      </c>
      <c r="AI37" s="82">
        <f t="shared" si="5"/>
        <v>0.13520176380825324</v>
      </c>
      <c r="AJ37" s="83">
        <f t="shared" si="5"/>
        <v>0.12518681834097523</v>
      </c>
      <c r="AK37" s="83">
        <f t="shared" si="5"/>
        <v>0.11591372068608817</v>
      </c>
      <c r="AL37" s="83">
        <f t="shared" si="5"/>
        <v>0.10732751915378534</v>
      </c>
      <c r="AM37" s="84">
        <f t="shared" si="5"/>
        <v>9.9377332549801231E-2</v>
      </c>
      <c r="AN37" s="82">
        <f t="shared" si="5"/>
        <v>9.2016048657223348E-2</v>
      </c>
      <c r="AO37" s="83">
        <f t="shared" si="5"/>
        <v>8.5200045052984577E-2</v>
      </c>
      <c r="AP37" s="83">
        <f t="shared" si="5"/>
        <v>7.8888930604615354E-2</v>
      </c>
      <c r="AQ37" s="83">
        <f t="shared" si="5"/>
        <v>7.3045306115384581E-2</v>
      </c>
      <c r="AR37" s="84">
        <f t="shared" si="5"/>
        <v>6.7634542699430159E-2</v>
      </c>
      <c r="AS37" s="82">
        <f t="shared" si="5"/>
        <v>6.2624576573546434E-2</v>
      </c>
      <c r="AT37" s="83">
        <f t="shared" si="5"/>
        <v>5.7985719049580033E-2</v>
      </c>
      <c r="AU37" s="83">
        <f t="shared" si="5"/>
        <v>5.3690480601462989E-2</v>
      </c>
      <c r="AV37" s="83">
        <f t="shared" si="5"/>
        <v>4.9713407964317585E-2</v>
      </c>
      <c r="AW37" s="84">
        <f t="shared" si="5"/>
        <v>4.6030933300294057E-2</v>
      </c>
      <c r="AX37" s="82">
        <f t="shared" si="5"/>
        <v>4.2621234537309309E-2</v>
      </c>
      <c r="AY37" s="83">
        <f t="shared" si="5"/>
        <v>3.9464106053064177E-2</v>
      </c>
      <c r="AZ37" s="83">
        <f t="shared" si="5"/>
        <v>3.6540838938022388E-2</v>
      </c>
      <c r="BA37" s="83">
        <f t="shared" si="5"/>
        <v>3.3834110127798502E-2</v>
      </c>
      <c r="BB37" s="84">
        <f t="shared" si="5"/>
        <v>3.1327879747961578E-2</v>
      </c>
      <c r="BC37" s="82">
        <f t="shared" si="5"/>
        <v>2.900729606292738E-2</v>
      </c>
      <c r="BD37" s="83">
        <f t="shared" si="5"/>
        <v>2.6858607465673496E-2</v>
      </c>
      <c r="BE37" s="83">
        <f t="shared" si="5"/>
        <v>2.4869080986734723E-2</v>
      </c>
      <c r="BF37" s="83">
        <f t="shared" si="5"/>
        <v>2.3026926839569185E-2</v>
      </c>
      <c r="BG37" s="84">
        <f>1/(1+$I$30)^BG36</f>
        <v>2.1321228555156651E-2</v>
      </c>
      <c r="BH37" s="82">
        <f>1/(1+$I$30)^BH36</f>
        <v>1.9741878291811711E-2</v>
      </c>
      <c r="BI37" s="83">
        <f>1/(1+$I$30)^BI36</f>
        <v>1.8279516936862698E-2</v>
      </c>
      <c r="BJ37" s="83">
        <f>1/(1+$I$30)^BJ36</f>
        <v>1.6925478645243238E-2</v>
      </c>
      <c r="BK37" s="83">
        <f>1/(1+$I$30)^BK36</f>
        <v>1.5671739486336329E-2</v>
      </c>
      <c r="BL37" s="42"/>
      <c r="BM37" s="42"/>
      <c r="BN37" s="42"/>
      <c r="BO37" s="42"/>
      <c r="BP37" s="42"/>
      <c r="BQ37" s="42"/>
      <c r="BR37" s="42"/>
      <c r="BS37" s="42"/>
      <c r="BT37" s="42"/>
      <c r="BU37" s="42"/>
      <c r="BV37" s="42"/>
      <c r="BW37" s="42"/>
      <c r="BX37" s="42"/>
      <c r="BY37" s="42"/>
      <c r="BZ37" s="42"/>
      <c r="CA37" s="42"/>
      <c r="CB37" s="42"/>
      <c r="CC37" s="42"/>
      <c r="CD37" s="42"/>
      <c r="CE37" s="42"/>
      <c r="CF37" s="42"/>
      <c r="CG37" s="42"/>
      <c r="CH37" s="42"/>
      <c r="CI37" s="42"/>
      <c r="CJ37" s="42"/>
      <c r="CK37" s="42"/>
      <c r="CL37" s="42"/>
      <c r="CM37" s="42"/>
      <c r="CN37" s="42"/>
      <c r="CO37" s="42"/>
      <c r="CP37" s="42"/>
      <c r="CQ37" s="42"/>
      <c r="CR37" s="42"/>
      <c r="CS37" s="42"/>
      <c r="CT37" s="42"/>
      <c r="CU37" s="42"/>
      <c r="CV37" s="42"/>
      <c r="CW37" s="42"/>
      <c r="CX37" s="42"/>
      <c r="CY37" s="42"/>
      <c r="CZ37" s="42"/>
      <c r="DA37" s="42"/>
      <c r="DB37" s="42"/>
      <c r="DC37" s="42"/>
      <c r="DD37" s="42"/>
      <c r="DE37" s="42"/>
      <c r="DF37" s="42"/>
      <c r="DG37" s="42"/>
      <c r="DH37" s="42"/>
      <c r="DI37" s="42"/>
      <c r="DJ37" s="42"/>
      <c r="DK37" s="42"/>
      <c r="DL37" s="42"/>
      <c r="DM37" s="42"/>
      <c r="DN37" s="42"/>
    </row>
    <row r="38" spans="1:118" s="191" customFormat="1" ht="12.95" customHeight="1" x14ac:dyDescent="0.2">
      <c r="A38" s="40" t="s">
        <v>4</v>
      </c>
      <c r="B38" s="40"/>
      <c r="C38" s="40"/>
      <c r="D38" s="40"/>
      <c r="E38" s="40"/>
      <c r="F38" s="40"/>
      <c r="G38" s="40"/>
      <c r="H38" s="40"/>
      <c r="I38" s="45">
        <f t="shared" ref="I38:R38" si="6">IF(OR($I$29-I$35+$I$27&gt;=$I$29,$I$29-I$35+$I$27+1&lt;=0),0,$I$29-I$35+$I$27+1)</f>
        <v>0</v>
      </c>
      <c r="J38" s="81">
        <f t="shared" si="6"/>
        <v>8</v>
      </c>
      <c r="K38" s="81">
        <f t="shared" si="6"/>
        <v>7</v>
      </c>
      <c r="L38" s="81">
        <f t="shared" si="6"/>
        <v>6</v>
      </c>
      <c r="M38" s="45">
        <f t="shared" si="6"/>
        <v>5</v>
      </c>
      <c r="N38" s="87">
        <f t="shared" si="6"/>
        <v>4</v>
      </c>
      <c r="O38" s="45">
        <f t="shared" si="6"/>
        <v>3</v>
      </c>
      <c r="P38" s="81">
        <f t="shared" si="6"/>
        <v>2</v>
      </c>
      <c r="Q38" s="81">
        <f t="shared" si="6"/>
        <v>1</v>
      </c>
      <c r="R38" s="81">
        <f t="shared" si="6"/>
        <v>0</v>
      </c>
      <c r="S38" s="87">
        <f t="shared" ref="S38:BK38" si="7">IF(OR($I$29-S$35+$I$27&gt;=$I$29,$I$29-S$35+$I$27+1&lt;=0),0,$I$29-S$35+$I$27+1)</f>
        <v>0</v>
      </c>
      <c r="T38" s="45">
        <f t="shared" si="7"/>
        <v>0</v>
      </c>
      <c r="U38" s="81">
        <f t="shared" si="7"/>
        <v>0</v>
      </c>
      <c r="V38" s="81">
        <f t="shared" si="7"/>
        <v>0</v>
      </c>
      <c r="W38" s="81">
        <f t="shared" si="7"/>
        <v>0</v>
      </c>
      <c r="X38" s="87">
        <f t="shared" si="7"/>
        <v>0</v>
      </c>
      <c r="Y38" s="45">
        <f t="shared" si="7"/>
        <v>0</v>
      </c>
      <c r="Z38" s="81">
        <f t="shared" si="7"/>
        <v>0</v>
      </c>
      <c r="AA38" s="81">
        <f t="shared" si="7"/>
        <v>0</v>
      </c>
      <c r="AB38" s="81">
        <f t="shared" si="7"/>
        <v>0</v>
      </c>
      <c r="AC38" s="87">
        <f t="shared" si="7"/>
        <v>0</v>
      </c>
      <c r="AD38" s="45">
        <f t="shared" si="7"/>
        <v>0</v>
      </c>
      <c r="AE38" s="81">
        <f t="shared" si="7"/>
        <v>0</v>
      </c>
      <c r="AF38" s="81">
        <f t="shared" si="7"/>
        <v>0</v>
      </c>
      <c r="AG38" s="81">
        <f t="shared" si="7"/>
        <v>0</v>
      </c>
      <c r="AH38" s="87">
        <f t="shared" si="7"/>
        <v>0</v>
      </c>
      <c r="AI38" s="45">
        <f t="shared" si="7"/>
        <v>0</v>
      </c>
      <c r="AJ38" s="81">
        <f t="shared" si="7"/>
        <v>0</v>
      </c>
      <c r="AK38" s="81">
        <f t="shared" si="7"/>
        <v>0</v>
      </c>
      <c r="AL38" s="81">
        <f t="shared" si="7"/>
        <v>0</v>
      </c>
      <c r="AM38" s="87">
        <f t="shared" si="7"/>
        <v>0</v>
      </c>
      <c r="AN38" s="45">
        <f t="shared" si="7"/>
        <v>0</v>
      </c>
      <c r="AO38" s="81">
        <f t="shared" si="7"/>
        <v>0</v>
      </c>
      <c r="AP38" s="81">
        <f t="shared" si="7"/>
        <v>0</v>
      </c>
      <c r="AQ38" s="81">
        <f t="shared" si="7"/>
        <v>0</v>
      </c>
      <c r="AR38" s="87">
        <f t="shared" si="7"/>
        <v>0</v>
      </c>
      <c r="AS38" s="45">
        <f t="shared" si="7"/>
        <v>0</v>
      </c>
      <c r="AT38" s="81">
        <f t="shared" si="7"/>
        <v>0</v>
      </c>
      <c r="AU38" s="81">
        <f t="shared" si="7"/>
        <v>0</v>
      </c>
      <c r="AV38" s="81">
        <f t="shared" si="7"/>
        <v>0</v>
      </c>
      <c r="AW38" s="87">
        <f t="shared" si="7"/>
        <v>0</v>
      </c>
      <c r="AX38" s="45">
        <f t="shared" si="7"/>
        <v>0</v>
      </c>
      <c r="AY38" s="81">
        <f t="shared" si="7"/>
        <v>0</v>
      </c>
      <c r="AZ38" s="81">
        <f t="shared" si="7"/>
        <v>0</v>
      </c>
      <c r="BA38" s="81">
        <f t="shared" si="7"/>
        <v>0</v>
      </c>
      <c r="BB38" s="87">
        <f t="shared" si="7"/>
        <v>0</v>
      </c>
      <c r="BC38" s="45">
        <f t="shared" si="7"/>
        <v>0</v>
      </c>
      <c r="BD38" s="81">
        <f t="shared" si="7"/>
        <v>0</v>
      </c>
      <c r="BE38" s="81">
        <f t="shared" si="7"/>
        <v>0</v>
      </c>
      <c r="BF38" s="81">
        <f t="shared" si="7"/>
        <v>0</v>
      </c>
      <c r="BG38" s="87">
        <f t="shared" si="7"/>
        <v>0</v>
      </c>
      <c r="BH38" s="45">
        <f t="shared" si="7"/>
        <v>0</v>
      </c>
      <c r="BI38" s="81">
        <f t="shared" si="7"/>
        <v>0</v>
      </c>
      <c r="BJ38" s="81">
        <f t="shared" si="7"/>
        <v>0</v>
      </c>
      <c r="BK38" s="81">
        <f t="shared" si="7"/>
        <v>0</v>
      </c>
      <c r="BL38" s="42"/>
      <c r="BM38" s="42"/>
      <c r="BN38" s="42"/>
      <c r="BO38" s="42"/>
      <c r="BP38" s="42"/>
      <c r="BQ38" s="42"/>
      <c r="BR38" s="42"/>
      <c r="BS38" s="42"/>
      <c r="BT38" s="42"/>
      <c r="BU38" s="42"/>
      <c r="BV38" s="42"/>
      <c r="BW38" s="42"/>
      <c r="BX38" s="42"/>
      <c r="BY38" s="42"/>
      <c r="BZ38" s="42"/>
      <c r="CA38" s="42"/>
      <c r="CB38" s="42"/>
      <c r="CC38" s="42"/>
      <c r="CD38" s="42"/>
      <c r="CE38" s="42"/>
      <c r="CF38" s="42"/>
      <c r="CG38" s="42"/>
      <c r="CH38" s="42"/>
      <c r="CI38" s="42"/>
      <c r="CJ38" s="42"/>
      <c r="CK38" s="42"/>
      <c r="CL38" s="42"/>
      <c r="CM38" s="42"/>
      <c r="CN38" s="42"/>
      <c r="CO38" s="42"/>
      <c r="CP38" s="42"/>
      <c r="CQ38" s="42"/>
      <c r="CR38" s="42"/>
      <c r="CS38" s="42"/>
      <c r="CT38" s="42"/>
      <c r="CU38" s="42"/>
      <c r="CV38" s="42"/>
      <c r="CW38" s="42"/>
      <c r="CX38" s="42"/>
      <c r="CY38" s="42"/>
      <c r="CZ38" s="42"/>
      <c r="DA38" s="42"/>
      <c r="DB38" s="42"/>
      <c r="DC38" s="42"/>
      <c r="DD38" s="42"/>
      <c r="DE38" s="42"/>
      <c r="DF38" s="42"/>
      <c r="DG38" s="42"/>
      <c r="DH38" s="42"/>
      <c r="DI38" s="42"/>
      <c r="DJ38" s="42"/>
      <c r="DK38" s="42"/>
      <c r="DL38" s="42"/>
      <c r="DM38" s="42"/>
      <c r="DN38" s="42"/>
    </row>
    <row r="39" spans="1:118" s="191" customFormat="1" ht="12.95" customHeight="1" x14ac:dyDescent="0.2">
      <c r="A39" s="40"/>
      <c r="B39" s="40"/>
      <c r="C39" s="40"/>
      <c r="D39" s="40"/>
      <c r="E39" s="40"/>
      <c r="F39" s="40"/>
      <c r="G39" s="40"/>
      <c r="H39" s="40"/>
      <c r="I39" s="46"/>
      <c r="J39" s="47"/>
      <c r="K39" s="47"/>
      <c r="L39" s="47"/>
      <c r="M39" s="46"/>
      <c r="N39" s="29"/>
      <c r="O39" s="42"/>
      <c r="P39" s="41"/>
      <c r="Q39" s="44"/>
      <c r="R39" s="43"/>
      <c r="S39" s="29"/>
      <c r="T39" s="42"/>
      <c r="U39" s="41"/>
      <c r="V39" s="44"/>
      <c r="W39" s="43"/>
      <c r="X39" s="29"/>
      <c r="Y39" s="42"/>
      <c r="Z39" s="41"/>
      <c r="AA39" s="44"/>
      <c r="AB39" s="43"/>
      <c r="AC39" s="29"/>
      <c r="AD39" s="42"/>
      <c r="AE39" s="41"/>
      <c r="AF39" s="44"/>
      <c r="AG39" s="43"/>
      <c r="AH39" s="29"/>
      <c r="AI39" s="42"/>
      <c r="AJ39" s="41"/>
      <c r="AK39" s="44"/>
      <c r="AL39" s="43"/>
      <c r="AM39" s="29"/>
      <c r="AN39" s="42"/>
      <c r="AO39" s="41"/>
      <c r="AP39" s="44"/>
      <c r="AQ39" s="43"/>
      <c r="AR39" s="29"/>
      <c r="AS39" s="42"/>
      <c r="AT39" s="41"/>
      <c r="AU39" s="44"/>
      <c r="AV39" s="43"/>
      <c r="AW39" s="29"/>
      <c r="AX39" s="42"/>
      <c r="AY39" s="41"/>
      <c r="AZ39" s="44"/>
      <c r="BA39" s="43"/>
      <c r="BB39" s="29"/>
      <c r="BC39" s="42"/>
      <c r="BD39" s="41"/>
      <c r="BE39" s="44"/>
      <c r="BF39" s="43"/>
      <c r="BG39" s="29"/>
      <c r="BH39" s="42"/>
      <c r="BI39" s="41"/>
      <c r="BJ39" s="44"/>
      <c r="BK39" s="43"/>
      <c r="BL39" s="42"/>
      <c r="BM39" s="42"/>
      <c r="BN39" s="42"/>
      <c r="BO39" s="42"/>
      <c r="BP39" s="42"/>
      <c r="BQ39" s="42"/>
      <c r="BR39" s="42"/>
      <c r="BS39" s="42"/>
      <c r="BT39" s="42"/>
      <c r="BU39" s="42"/>
      <c r="BV39" s="42"/>
      <c r="BW39" s="42"/>
      <c r="BX39" s="42"/>
      <c r="BY39" s="42"/>
      <c r="BZ39" s="42"/>
      <c r="CA39" s="42"/>
      <c r="CB39" s="42"/>
      <c r="CC39" s="42"/>
      <c r="CD39" s="42"/>
      <c r="CE39" s="42"/>
      <c r="CF39" s="42"/>
      <c r="CG39" s="42"/>
      <c r="CH39" s="42"/>
      <c r="CI39" s="42"/>
      <c r="CJ39" s="42"/>
      <c r="CK39" s="42"/>
      <c r="CL39" s="42"/>
      <c r="CM39" s="42"/>
      <c r="CN39" s="42"/>
      <c r="CO39" s="42"/>
      <c r="CP39" s="42"/>
      <c r="CQ39" s="42"/>
      <c r="CR39" s="42"/>
      <c r="CS39" s="42"/>
      <c r="CT39" s="42"/>
      <c r="CU39" s="42"/>
      <c r="CV39" s="42"/>
      <c r="CW39" s="42"/>
      <c r="CX39" s="42"/>
      <c r="CY39" s="42"/>
      <c r="CZ39" s="42"/>
      <c r="DA39" s="42"/>
      <c r="DB39" s="42"/>
      <c r="DC39" s="42"/>
      <c r="DD39" s="42"/>
      <c r="DE39" s="42"/>
      <c r="DF39" s="42"/>
      <c r="DG39" s="42"/>
      <c r="DH39" s="42"/>
      <c r="DI39" s="42"/>
      <c r="DJ39" s="42"/>
      <c r="DK39" s="42"/>
      <c r="DL39" s="42"/>
      <c r="DM39" s="42"/>
      <c r="DN39" s="42"/>
    </row>
    <row r="40" spans="1:118" s="78" customFormat="1" ht="12.95" customHeight="1" x14ac:dyDescent="0.2">
      <c r="A40" s="96" t="s">
        <v>3</v>
      </c>
      <c r="B40" s="86" t="s">
        <v>61</v>
      </c>
      <c r="C40" s="33"/>
      <c r="D40" s="33"/>
      <c r="E40" s="33"/>
      <c r="F40" s="33"/>
      <c r="G40" s="33"/>
      <c r="H40" s="33"/>
      <c r="I40" s="74">
        <f>IF(I$35=$I$27,$I$26,0)</f>
        <v>100</v>
      </c>
      <c r="J40" s="74">
        <f>IF(J$35=$I$27,$I$26,0)</f>
        <v>0</v>
      </c>
      <c r="K40" s="74">
        <f>IF(K$35=$I$27,$I$26,0)</f>
        <v>0</v>
      </c>
      <c r="L40" s="74">
        <f>IF(L$35=$I$27,$I$26,0)</f>
        <v>0</v>
      </c>
      <c r="M40" s="74">
        <f>IF(M$35=$I$27,$I$26,0)</f>
        <v>0</v>
      </c>
      <c r="N40" s="36"/>
      <c r="O40" s="92"/>
      <c r="P40" s="35"/>
      <c r="Q40" s="93"/>
      <c r="R40" s="94"/>
      <c r="S40" s="36"/>
      <c r="T40" s="92"/>
      <c r="U40" s="35"/>
      <c r="V40" s="93"/>
      <c r="W40" s="94"/>
      <c r="X40" s="36"/>
      <c r="Y40" s="92"/>
      <c r="Z40" s="35"/>
      <c r="AA40" s="93"/>
      <c r="AB40" s="94"/>
      <c r="AC40" s="36"/>
      <c r="AD40" s="92"/>
      <c r="AE40" s="35"/>
      <c r="AF40" s="93"/>
      <c r="AG40" s="94"/>
      <c r="AH40" s="36"/>
      <c r="AI40" s="92"/>
      <c r="AJ40" s="35"/>
      <c r="AK40" s="93"/>
      <c r="AL40" s="94"/>
      <c r="AM40" s="36"/>
      <c r="AN40" s="92"/>
      <c r="AO40" s="35"/>
      <c r="AP40" s="93"/>
      <c r="AQ40" s="94"/>
      <c r="AR40" s="36"/>
      <c r="AS40" s="92"/>
      <c r="AT40" s="35"/>
      <c r="AU40" s="93"/>
      <c r="AV40" s="94"/>
      <c r="AW40" s="36"/>
      <c r="AX40" s="92"/>
      <c r="AY40" s="35"/>
      <c r="AZ40" s="93"/>
      <c r="BA40" s="94"/>
      <c r="BB40" s="36"/>
      <c r="BC40" s="92"/>
      <c r="BD40" s="35"/>
      <c r="BE40" s="93"/>
      <c r="BF40" s="94"/>
      <c r="BG40" s="36"/>
      <c r="BH40" s="92"/>
      <c r="BI40" s="35"/>
      <c r="BJ40" s="93"/>
      <c r="BK40" s="94"/>
      <c r="BL40" s="92"/>
      <c r="BM40" s="92"/>
      <c r="BN40" s="92"/>
      <c r="BO40" s="92"/>
      <c r="BP40" s="92"/>
      <c r="BQ40" s="92"/>
      <c r="BR40" s="92"/>
      <c r="BS40" s="92"/>
      <c r="BT40" s="92"/>
      <c r="BU40" s="92"/>
      <c r="BV40" s="92"/>
      <c r="BW40" s="92"/>
      <c r="BX40" s="92"/>
      <c r="BY40" s="92"/>
      <c r="BZ40" s="92"/>
      <c r="CA40" s="92"/>
      <c r="CB40" s="92"/>
      <c r="CC40" s="92"/>
      <c r="CD40" s="92"/>
      <c r="CE40" s="92"/>
      <c r="CF40" s="92"/>
      <c r="CG40" s="92"/>
      <c r="CH40" s="92"/>
      <c r="CI40" s="92"/>
      <c r="CJ40" s="92"/>
      <c r="CK40" s="92"/>
      <c r="CL40" s="92"/>
      <c r="CM40" s="92"/>
      <c r="CN40" s="92"/>
      <c r="CO40" s="92"/>
      <c r="CP40" s="92"/>
      <c r="CQ40" s="92"/>
      <c r="CR40" s="92"/>
      <c r="CS40" s="92"/>
      <c r="CT40" s="92"/>
      <c r="CU40" s="92"/>
      <c r="CV40" s="92"/>
      <c r="CW40" s="92"/>
      <c r="CX40" s="92"/>
      <c r="CY40" s="92"/>
      <c r="CZ40" s="92"/>
      <c r="DA40" s="92"/>
      <c r="DB40" s="92"/>
      <c r="DC40" s="92"/>
      <c r="DD40" s="92"/>
      <c r="DE40" s="92"/>
      <c r="DF40" s="92"/>
      <c r="DG40" s="92"/>
      <c r="DH40" s="92"/>
      <c r="DI40" s="92"/>
      <c r="DJ40" s="92"/>
      <c r="DK40" s="92"/>
      <c r="DL40" s="92"/>
      <c r="DM40" s="92"/>
      <c r="DN40" s="92"/>
    </row>
    <row r="41" spans="1:118" s="78" customFormat="1" ht="12.95" customHeight="1" x14ac:dyDescent="0.2">
      <c r="A41" s="96" t="s">
        <v>62</v>
      </c>
      <c r="B41" s="33" t="s">
        <v>70</v>
      </c>
      <c r="C41" s="33"/>
      <c r="D41" s="33"/>
      <c r="E41" s="33"/>
      <c r="F41" s="33"/>
      <c r="G41" s="33"/>
      <c r="H41" s="33"/>
      <c r="I41" s="74">
        <v>0</v>
      </c>
      <c r="J41" s="74">
        <f>I44</f>
        <v>100</v>
      </c>
      <c r="K41" s="74">
        <f>J44</f>
        <v>87.5</v>
      </c>
      <c r="L41" s="74">
        <f>K44</f>
        <v>75</v>
      </c>
      <c r="M41" s="74">
        <f>L44</f>
        <v>62.5</v>
      </c>
      <c r="N41" s="36"/>
      <c r="O41" s="92"/>
      <c r="P41" s="35"/>
      <c r="Q41" s="93"/>
      <c r="R41" s="94"/>
      <c r="S41" s="36"/>
      <c r="T41" s="92"/>
      <c r="U41" s="35"/>
      <c r="V41" s="93"/>
      <c r="W41" s="94"/>
      <c r="X41" s="36"/>
      <c r="Y41" s="92"/>
      <c r="Z41" s="35"/>
      <c r="AA41" s="93"/>
      <c r="AB41" s="94"/>
      <c r="AC41" s="36"/>
      <c r="AD41" s="92"/>
      <c r="AE41" s="35"/>
      <c r="AF41" s="93"/>
      <c r="AG41" s="94"/>
      <c r="AH41" s="36"/>
      <c r="AI41" s="92"/>
      <c r="AJ41" s="35"/>
      <c r="AK41" s="93"/>
      <c r="AL41" s="94"/>
      <c r="AM41" s="36"/>
      <c r="AN41" s="92"/>
      <c r="AO41" s="35"/>
      <c r="AP41" s="93"/>
      <c r="AQ41" s="94"/>
      <c r="AR41" s="36"/>
      <c r="AS41" s="92"/>
      <c r="AT41" s="35"/>
      <c r="AU41" s="93"/>
      <c r="AV41" s="94"/>
      <c r="AW41" s="36"/>
      <c r="AX41" s="92"/>
      <c r="AY41" s="35"/>
      <c r="AZ41" s="93"/>
      <c r="BA41" s="94"/>
      <c r="BB41" s="36"/>
      <c r="BC41" s="92"/>
      <c r="BD41" s="35"/>
      <c r="BE41" s="93"/>
      <c r="BF41" s="94"/>
      <c r="BG41" s="36"/>
      <c r="BH41" s="92"/>
      <c r="BI41" s="35"/>
      <c r="BJ41" s="93"/>
      <c r="BK41" s="94"/>
      <c r="BL41" s="92"/>
      <c r="BM41" s="92"/>
      <c r="BN41" s="92"/>
      <c r="BO41" s="92"/>
      <c r="BP41" s="92"/>
      <c r="BQ41" s="92"/>
      <c r="BR41" s="92"/>
      <c r="BS41" s="92"/>
      <c r="BT41" s="92"/>
      <c r="BU41" s="92"/>
      <c r="BV41" s="92"/>
      <c r="BW41" s="92"/>
      <c r="BX41" s="92"/>
      <c r="BY41" s="92"/>
      <c r="BZ41" s="92"/>
      <c r="CA41" s="92"/>
      <c r="CB41" s="92"/>
      <c r="CC41" s="92"/>
      <c r="CD41" s="92"/>
      <c r="CE41" s="92"/>
      <c r="CF41" s="92"/>
      <c r="CG41" s="92"/>
      <c r="CH41" s="92"/>
      <c r="CI41" s="92"/>
      <c r="CJ41" s="92"/>
      <c r="CK41" s="92"/>
      <c r="CL41" s="92"/>
      <c r="CM41" s="92"/>
      <c r="CN41" s="92"/>
      <c r="CO41" s="92"/>
      <c r="CP41" s="92"/>
      <c r="CQ41" s="92"/>
      <c r="CR41" s="92"/>
      <c r="CS41" s="92"/>
      <c r="CT41" s="92"/>
      <c r="CU41" s="92"/>
      <c r="CV41" s="92"/>
      <c r="CW41" s="92"/>
      <c r="CX41" s="92"/>
      <c r="CY41" s="92"/>
      <c r="CZ41" s="92"/>
      <c r="DA41" s="92"/>
      <c r="DB41" s="92"/>
      <c r="DC41" s="92"/>
      <c r="DD41" s="92"/>
      <c r="DE41" s="92"/>
      <c r="DF41" s="92"/>
      <c r="DG41" s="92"/>
      <c r="DH41" s="92"/>
      <c r="DI41" s="92"/>
      <c r="DJ41" s="92"/>
      <c r="DK41" s="92"/>
      <c r="DL41" s="92"/>
      <c r="DM41" s="92"/>
      <c r="DN41" s="92"/>
    </row>
    <row r="42" spans="1:118" s="78" customFormat="1" ht="12.95" customHeight="1" x14ac:dyDescent="0.2">
      <c r="A42" s="86"/>
      <c r="B42" s="73" t="s">
        <v>71</v>
      </c>
      <c r="C42" s="71"/>
      <c r="D42" s="71"/>
      <c r="E42" s="71"/>
      <c r="F42" s="71"/>
      <c r="G42" s="71"/>
      <c r="H42" s="71"/>
      <c r="I42" s="74">
        <f>I$40</f>
        <v>100</v>
      </c>
      <c r="J42" s="74">
        <f>J$40</f>
        <v>0</v>
      </c>
      <c r="K42" s="75">
        <f>K$40</f>
        <v>0</v>
      </c>
      <c r="L42" s="75">
        <f>L$40</f>
        <v>0</v>
      </c>
      <c r="M42" s="74">
        <f>M$40</f>
        <v>0</v>
      </c>
      <c r="N42" s="36"/>
      <c r="O42" s="92"/>
      <c r="P42" s="35"/>
      <c r="Q42" s="93"/>
      <c r="R42" s="94"/>
      <c r="S42" s="36"/>
      <c r="T42" s="92"/>
      <c r="U42" s="35"/>
      <c r="V42" s="93"/>
      <c r="W42" s="94"/>
      <c r="X42" s="36"/>
      <c r="Y42" s="92"/>
      <c r="Z42" s="35"/>
      <c r="AA42" s="93"/>
      <c r="AB42" s="94"/>
      <c r="AC42" s="36"/>
      <c r="AD42" s="92"/>
      <c r="AE42" s="35"/>
      <c r="AF42" s="93"/>
      <c r="AG42" s="94"/>
      <c r="AH42" s="36"/>
      <c r="AI42" s="92"/>
      <c r="AJ42" s="35"/>
      <c r="AK42" s="93"/>
      <c r="AL42" s="94"/>
      <c r="AM42" s="36"/>
      <c r="AN42" s="92"/>
      <c r="AO42" s="35"/>
      <c r="AP42" s="93"/>
      <c r="AQ42" s="94"/>
      <c r="AR42" s="36"/>
      <c r="AS42" s="92"/>
      <c r="AT42" s="35"/>
      <c r="AU42" s="93"/>
      <c r="AV42" s="94"/>
      <c r="AW42" s="36"/>
      <c r="AX42" s="92"/>
      <c r="AY42" s="35"/>
      <c r="AZ42" s="93"/>
      <c r="BA42" s="94"/>
      <c r="BB42" s="36"/>
      <c r="BC42" s="92"/>
      <c r="BD42" s="35"/>
      <c r="BE42" s="93"/>
      <c r="BF42" s="94"/>
      <c r="BG42" s="36"/>
      <c r="BH42" s="92"/>
      <c r="BI42" s="35"/>
      <c r="BJ42" s="93"/>
      <c r="BK42" s="94"/>
      <c r="BL42" s="92"/>
      <c r="BM42" s="92"/>
      <c r="BN42" s="92"/>
      <c r="BO42" s="92"/>
      <c r="BP42" s="92"/>
      <c r="BQ42" s="92"/>
      <c r="BR42" s="92"/>
      <c r="BS42" s="92"/>
      <c r="BT42" s="92"/>
      <c r="BU42" s="92"/>
      <c r="BV42" s="92"/>
      <c r="BW42" s="92"/>
      <c r="BX42" s="92"/>
      <c r="BY42" s="92"/>
      <c r="BZ42" s="92"/>
      <c r="CA42" s="92"/>
      <c r="CB42" s="92"/>
      <c r="CC42" s="92"/>
      <c r="CD42" s="92"/>
      <c r="CE42" s="92"/>
      <c r="CF42" s="92"/>
      <c r="CG42" s="92"/>
      <c r="CH42" s="92"/>
      <c r="CI42" s="92"/>
      <c r="CJ42" s="92"/>
      <c r="CK42" s="92"/>
      <c r="CL42" s="92"/>
      <c r="CM42" s="92"/>
      <c r="CN42" s="92"/>
      <c r="CO42" s="92"/>
      <c r="CP42" s="92"/>
      <c r="CQ42" s="92"/>
      <c r="CR42" s="92"/>
      <c r="CS42" s="92"/>
      <c r="CT42" s="92"/>
      <c r="CU42" s="92"/>
      <c r="CV42" s="92"/>
      <c r="CW42" s="92"/>
      <c r="CX42" s="92"/>
      <c r="CY42" s="92"/>
      <c r="CZ42" s="92"/>
      <c r="DA42" s="92"/>
      <c r="DB42" s="92"/>
      <c r="DC42" s="92"/>
      <c r="DD42" s="92"/>
      <c r="DE42" s="92"/>
      <c r="DF42" s="92"/>
      <c r="DG42" s="92"/>
      <c r="DH42" s="92"/>
      <c r="DI42" s="92"/>
      <c r="DJ42" s="92"/>
      <c r="DK42" s="92"/>
      <c r="DL42" s="92"/>
      <c r="DM42" s="92"/>
      <c r="DN42" s="92"/>
    </row>
    <row r="43" spans="1:118" s="78" customFormat="1" ht="12.95" customHeight="1" x14ac:dyDescent="0.2">
      <c r="A43" s="86"/>
      <c r="B43" s="77" t="s">
        <v>72</v>
      </c>
      <c r="C43" s="71"/>
      <c r="D43" s="71"/>
      <c r="E43" s="71"/>
      <c r="F43" s="71"/>
      <c r="G43" s="71"/>
      <c r="H43" s="71"/>
      <c r="I43" s="74">
        <f>IF(I41&lt;&gt;0,I41/I$38,0)</f>
        <v>0</v>
      </c>
      <c r="J43" s="74">
        <f>IF(J41&lt;&gt;0,J41/J$38,0)</f>
        <v>12.5</v>
      </c>
      <c r="K43" s="74">
        <f>IF(K41&lt;&gt;0,K41/K$38,0)</f>
        <v>12.5</v>
      </c>
      <c r="L43" s="74">
        <f>IF(L41&lt;&gt;0,L41/L$38,0)</f>
        <v>12.5</v>
      </c>
      <c r="M43" s="74">
        <f>IF(M41&lt;&gt;0,M41/M$38,0)</f>
        <v>12.5</v>
      </c>
      <c r="N43" s="36"/>
      <c r="O43" s="92"/>
      <c r="P43" s="35"/>
      <c r="Q43" s="93"/>
      <c r="R43" s="94"/>
      <c r="S43" s="36"/>
      <c r="T43" s="92"/>
      <c r="U43" s="35"/>
      <c r="V43" s="93"/>
      <c r="W43" s="94"/>
      <c r="X43" s="36"/>
      <c r="Y43" s="92"/>
      <c r="Z43" s="35"/>
      <c r="AA43" s="93"/>
      <c r="AB43" s="94"/>
      <c r="AC43" s="36"/>
      <c r="AD43" s="92"/>
      <c r="AE43" s="35"/>
      <c r="AF43" s="93"/>
      <c r="AG43" s="94"/>
      <c r="AH43" s="36"/>
      <c r="AI43" s="92"/>
      <c r="AJ43" s="35"/>
      <c r="AK43" s="93"/>
      <c r="AL43" s="94"/>
      <c r="AM43" s="36"/>
      <c r="AN43" s="92"/>
      <c r="AO43" s="35"/>
      <c r="AP43" s="93"/>
      <c r="AQ43" s="94"/>
      <c r="AR43" s="36"/>
      <c r="AS43" s="92"/>
      <c r="AT43" s="35"/>
      <c r="AU43" s="93"/>
      <c r="AV43" s="94"/>
      <c r="AW43" s="36"/>
      <c r="AX43" s="92"/>
      <c r="AY43" s="35"/>
      <c r="AZ43" s="93"/>
      <c r="BA43" s="94"/>
      <c r="BB43" s="36"/>
      <c r="BC43" s="92"/>
      <c r="BD43" s="35"/>
      <c r="BE43" s="93"/>
      <c r="BF43" s="94"/>
      <c r="BG43" s="36"/>
      <c r="BH43" s="92"/>
      <c r="BI43" s="35"/>
      <c r="BJ43" s="93"/>
      <c r="BK43" s="94"/>
      <c r="BL43" s="92"/>
      <c r="BM43" s="92"/>
      <c r="BN43" s="92"/>
      <c r="BO43" s="92"/>
      <c r="BP43" s="92"/>
      <c r="BQ43" s="92"/>
      <c r="BR43" s="92"/>
      <c r="BS43" s="92"/>
      <c r="BT43" s="92"/>
      <c r="BU43" s="92"/>
      <c r="BV43" s="92"/>
      <c r="BW43" s="92"/>
      <c r="BX43" s="92"/>
      <c r="BY43" s="92"/>
      <c r="BZ43" s="92"/>
      <c r="CA43" s="92"/>
      <c r="CB43" s="92"/>
      <c r="CC43" s="92"/>
      <c r="CD43" s="92"/>
      <c r="CE43" s="92"/>
      <c r="CF43" s="92"/>
      <c r="CG43" s="92"/>
      <c r="CH43" s="92"/>
      <c r="CI43" s="92"/>
      <c r="CJ43" s="92"/>
      <c r="CK43" s="92"/>
      <c r="CL43" s="92"/>
      <c r="CM43" s="92"/>
      <c r="CN43" s="92"/>
      <c r="CO43" s="92"/>
      <c r="CP43" s="92"/>
      <c r="CQ43" s="92"/>
      <c r="CR43" s="92"/>
      <c r="CS43" s="92"/>
      <c r="CT43" s="92"/>
      <c r="CU43" s="92"/>
      <c r="CV43" s="92"/>
      <c r="CW43" s="92"/>
      <c r="CX43" s="92"/>
      <c r="CY43" s="92"/>
      <c r="CZ43" s="92"/>
      <c r="DA43" s="92"/>
      <c r="DB43" s="92"/>
      <c r="DC43" s="92"/>
      <c r="DD43" s="92"/>
      <c r="DE43" s="92"/>
      <c r="DF43" s="92"/>
      <c r="DG43" s="92"/>
      <c r="DH43" s="92"/>
      <c r="DI43" s="92"/>
      <c r="DJ43" s="92"/>
      <c r="DK43" s="92"/>
      <c r="DL43" s="92"/>
      <c r="DM43" s="92"/>
      <c r="DN43" s="92"/>
    </row>
    <row r="44" spans="1:118" s="78" customFormat="1" ht="12.95" customHeight="1" x14ac:dyDescent="0.2">
      <c r="A44" s="86"/>
      <c r="B44" s="33" t="s">
        <v>73</v>
      </c>
      <c r="C44" s="71"/>
      <c r="D44" s="71"/>
      <c r="E44" s="71"/>
      <c r="F44" s="71"/>
      <c r="G44" s="71"/>
      <c r="H44" s="71"/>
      <c r="I44" s="74">
        <f>I41+I42-I43</f>
        <v>100</v>
      </c>
      <c r="J44" s="74">
        <f>J41+J42-J43</f>
        <v>87.5</v>
      </c>
      <c r="K44" s="74">
        <f>K41+K42-K43</f>
        <v>75</v>
      </c>
      <c r="L44" s="74">
        <f>L41+L42-L43</f>
        <v>62.5</v>
      </c>
      <c r="M44" s="74">
        <f>M41+M42-M43</f>
        <v>50</v>
      </c>
      <c r="N44" s="36"/>
      <c r="O44" s="92"/>
      <c r="P44" s="35"/>
      <c r="Q44" s="93"/>
      <c r="R44" s="94"/>
      <c r="S44" s="36"/>
      <c r="T44" s="92"/>
      <c r="U44" s="35"/>
      <c r="V44" s="93"/>
      <c r="W44" s="94"/>
      <c r="X44" s="36"/>
      <c r="Y44" s="92"/>
      <c r="Z44" s="35"/>
      <c r="AA44" s="93"/>
      <c r="AB44" s="94"/>
      <c r="AC44" s="36"/>
      <c r="AD44" s="92"/>
      <c r="AE44" s="35"/>
      <c r="AF44" s="93"/>
      <c r="AG44" s="94"/>
      <c r="AH44" s="36"/>
      <c r="AI44" s="92"/>
      <c r="AJ44" s="35"/>
      <c r="AK44" s="93"/>
      <c r="AL44" s="94"/>
      <c r="AM44" s="36"/>
      <c r="AN44" s="92"/>
      <c r="AO44" s="35"/>
      <c r="AP44" s="93"/>
      <c r="AQ44" s="94"/>
      <c r="AR44" s="36"/>
      <c r="AS44" s="92"/>
      <c r="AT44" s="35"/>
      <c r="AU44" s="93"/>
      <c r="AV44" s="94"/>
      <c r="AW44" s="36"/>
      <c r="AX44" s="92"/>
      <c r="AY44" s="35"/>
      <c r="AZ44" s="93"/>
      <c r="BA44" s="94"/>
      <c r="BB44" s="36"/>
      <c r="BC44" s="92"/>
      <c r="BD44" s="35"/>
      <c r="BE44" s="93"/>
      <c r="BF44" s="94"/>
      <c r="BG44" s="36"/>
      <c r="BH44" s="92"/>
      <c r="BI44" s="35"/>
      <c r="BJ44" s="93"/>
      <c r="BK44" s="94"/>
      <c r="BL44" s="92"/>
      <c r="BM44" s="92"/>
      <c r="BN44" s="92"/>
      <c r="BO44" s="92"/>
      <c r="BP44" s="92"/>
      <c r="BQ44" s="92"/>
      <c r="BR44" s="92"/>
      <c r="BS44" s="92"/>
      <c r="BT44" s="92"/>
      <c r="BU44" s="92"/>
      <c r="BV44" s="92"/>
      <c r="BW44" s="92"/>
      <c r="BX44" s="92"/>
      <c r="BY44" s="92"/>
      <c r="BZ44" s="92"/>
      <c r="CA44" s="92"/>
      <c r="CB44" s="92"/>
      <c r="CC44" s="92"/>
      <c r="CD44" s="92"/>
      <c r="CE44" s="92"/>
      <c r="CF44" s="92"/>
      <c r="CG44" s="92"/>
      <c r="CH44" s="92"/>
      <c r="CI44" s="92"/>
      <c r="CJ44" s="92"/>
      <c r="CK44" s="92"/>
      <c r="CL44" s="92"/>
      <c r="CM44" s="92"/>
      <c r="CN44" s="92"/>
      <c r="CO44" s="92"/>
      <c r="CP44" s="92"/>
      <c r="CQ44" s="92"/>
      <c r="CR44" s="92"/>
      <c r="CS44" s="92"/>
      <c r="CT44" s="92"/>
      <c r="CU44" s="92"/>
      <c r="CV44" s="92"/>
      <c r="CW44" s="92"/>
      <c r="CX44" s="92"/>
      <c r="CY44" s="92"/>
      <c r="CZ44" s="92"/>
      <c r="DA44" s="92"/>
      <c r="DB44" s="92"/>
      <c r="DC44" s="92"/>
      <c r="DD44" s="92"/>
      <c r="DE44" s="92"/>
      <c r="DF44" s="92"/>
      <c r="DG44" s="92"/>
      <c r="DH44" s="92"/>
      <c r="DI44" s="92"/>
      <c r="DJ44" s="92"/>
      <c r="DK44" s="92"/>
      <c r="DL44" s="92"/>
      <c r="DM44" s="92"/>
      <c r="DN44" s="92"/>
    </row>
    <row r="45" spans="1:118" s="78" customFormat="1" ht="12.95" customHeight="1" x14ac:dyDescent="0.2">
      <c r="A45" s="86"/>
      <c r="B45" s="28" t="s">
        <v>74</v>
      </c>
      <c r="C45" s="71"/>
      <c r="D45" s="71"/>
      <c r="E45" s="71"/>
      <c r="F45" s="71"/>
      <c r="G45" s="71"/>
      <c r="H45" s="71"/>
      <c r="I45" s="74">
        <f>I41*$I$30</f>
        <v>0</v>
      </c>
      <c r="J45" s="74">
        <f>J41*$I$30</f>
        <v>8</v>
      </c>
      <c r="K45" s="75">
        <f>K41*$I$30</f>
        <v>7</v>
      </c>
      <c r="L45" s="75">
        <f>L41*$I$30</f>
        <v>6</v>
      </c>
      <c r="M45" s="74">
        <f>M41*$I$30</f>
        <v>5</v>
      </c>
      <c r="N45" s="36"/>
      <c r="O45" s="92"/>
      <c r="P45" s="35"/>
      <c r="Q45" s="93"/>
      <c r="R45" s="94"/>
      <c r="S45" s="36"/>
      <c r="T45" s="92"/>
      <c r="U45" s="35"/>
      <c r="V45" s="93"/>
      <c r="W45" s="94"/>
      <c r="X45" s="36"/>
      <c r="Y45" s="92"/>
      <c r="Z45" s="35"/>
      <c r="AA45" s="93"/>
      <c r="AB45" s="94"/>
      <c r="AC45" s="36"/>
      <c r="AD45" s="92"/>
      <c r="AE45" s="35"/>
      <c r="AF45" s="93"/>
      <c r="AG45" s="94"/>
      <c r="AH45" s="36"/>
      <c r="AI45" s="92"/>
      <c r="AJ45" s="35"/>
      <c r="AK45" s="93"/>
      <c r="AL45" s="94"/>
      <c r="AM45" s="36"/>
      <c r="AN45" s="92"/>
      <c r="AO45" s="35"/>
      <c r="AP45" s="93"/>
      <c r="AQ45" s="94"/>
      <c r="AR45" s="36"/>
      <c r="AS45" s="92"/>
      <c r="AT45" s="35"/>
      <c r="AU45" s="93"/>
      <c r="AV45" s="94"/>
      <c r="AW45" s="36"/>
      <c r="AX45" s="92"/>
      <c r="AY45" s="35"/>
      <c r="AZ45" s="93"/>
      <c r="BA45" s="94"/>
      <c r="BB45" s="36"/>
      <c r="BC45" s="92"/>
      <c r="BD45" s="35"/>
      <c r="BE45" s="93"/>
      <c r="BF45" s="94"/>
      <c r="BG45" s="36"/>
      <c r="BH45" s="92"/>
      <c r="BI45" s="35"/>
      <c r="BJ45" s="93"/>
      <c r="BK45" s="94"/>
      <c r="BL45" s="92"/>
      <c r="BM45" s="92"/>
      <c r="BN45" s="92"/>
      <c r="BO45" s="92"/>
      <c r="BP45" s="92"/>
      <c r="BQ45" s="92"/>
      <c r="BR45" s="92"/>
      <c r="BS45" s="92"/>
      <c r="BT45" s="92"/>
      <c r="BU45" s="92"/>
      <c r="BV45" s="92"/>
      <c r="BW45" s="92"/>
      <c r="BX45" s="92"/>
      <c r="BY45" s="92"/>
      <c r="BZ45" s="92"/>
      <c r="CA45" s="92"/>
      <c r="CB45" s="92"/>
      <c r="CC45" s="92"/>
      <c r="CD45" s="92"/>
      <c r="CE45" s="92"/>
      <c r="CF45" s="92"/>
      <c r="CG45" s="92"/>
      <c r="CH45" s="92"/>
      <c r="CI45" s="92"/>
      <c r="CJ45" s="92"/>
      <c r="CK45" s="92"/>
      <c r="CL45" s="92"/>
      <c r="CM45" s="92"/>
      <c r="CN45" s="92"/>
      <c r="CO45" s="92"/>
      <c r="CP45" s="92"/>
      <c r="CQ45" s="92"/>
      <c r="CR45" s="92"/>
      <c r="CS45" s="92"/>
      <c r="CT45" s="92"/>
      <c r="CU45" s="92"/>
      <c r="CV45" s="92"/>
      <c r="CW45" s="92"/>
      <c r="CX45" s="92"/>
      <c r="CY45" s="92"/>
      <c r="CZ45" s="92"/>
      <c r="DA45" s="92"/>
      <c r="DB45" s="92"/>
      <c r="DC45" s="92"/>
      <c r="DD45" s="92"/>
      <c r="DE45" s="92"/>
      <c r="DF45" s="92"/>
      <c r="DG45" s="92"/>
      <c r="DH45" s="92"/>
      <c r="DI45" s="92"/>
      <c r="DJ45" s="92"/>
      <c r="DK45" s="92"/>
      <c r="DL45" s="92"/>
      <c r="DM45" s="92"/>
      <c r="DN45" s="92"/>
    </row>
    <row r="46" spans="1:118" s="78" customFormat="1" ht="12.95" customHeight="1" x14ac:dyDescent="0.2">
      <c r="A46" s="86"/>
      <c r="B46" s="28" t="s">
        <v>75</v>
      </c>
      <c r="C46" s="71"/>
      <c r="D46" s="71"/>
      <c r="E46" s="71"/>
      <c r="F46" s="71"/>
      <c r="G46" s="71"/>
      <c r="H46" s="71"/>
      <c r="I46" s="74">
        <f>I45+I43</f>
        <v>0</v>
      </c>
      <c r="J46" s="74">
        <f>J45+J43</f>
        <v>20.5</v>
      </c>
      <c r="K46" s="74">
        <f>K45+K43</f>
        <v>19.5</v>
      </c>
      <c r="L46" s="74">
        <f>L45+L43</f>
        <v>18.5</v>
      </c>
      <c r="M46" s="74">
        <f>M45+M43</f>
        <v>17.5</v>
      </c>
      <c r="N46" s="79"/>
      <c r="O46" s="74"/>
      <c r="P46" s="74"/>
      <c r="Q46" s="74"/>
      <c r="R46" s="74"/>
      <c r="S46" s="79"/>
      <c r="T46" s="74"/>
      <c r="U46" s="74"/>
      <c r="V46" s="74"/>
      <c r="W46" s="74"/>
      <c r="X46" s="79"/>
      <c r="Y46" s="74"/>
      <c r="Z46" s="74"/>
      <c r="AA46" s="74"/>
      <c r="AB46" s="74"/>
      <c r="AC46" s="79"/>
      <c r="AD46" s="74"/>
      <c r="AE46" s="74"/>
      <c r="AF46" s="74"/>
      <c r="AG46" s="74"/>
      <c r="AH46" s="79"/>
      <c r="AI46" s="74"/>
      <c r="AJ46" s="74"/>
      <c r="AK46" s="74"/>
      <c r="AL46" s="74"/>
      <c r="AM46" s="79"/>
      <c r="AN46" s="74"/>
      <c r="AO46" s="74"/>
      <c r="AP46" s="74"/>
      <c r="AQ46" s="74"/>
      <c r="AR46" s="79"/>
      <c r="AS46" s="74"/>
      <c r="AT46" s="74"/>
      <c r="AU46" s="74"/>
      <c r="AV46" s="74"/>
      <c r="AW46" s="79"/>
      <c r="AX46" s="74"/>
      <c r="AY46" s="74"/>
      <c r="AZ46" s="74"/>
      <c r="BA46" s="74"/>
      <c r="BB46" s="79"/>
      <c r="BC46" s="74"/>
      <c r="BD46" s="74"/>
      <c r="BE46" s="74"/>
      <c r="BF46" s="74"/>
      <c r="BG46" s="79"/>
      <c r="BH46" s="74"/>
      <c r="BI46" s="74"/>
      <c r="BJ46" s="74"/>
      <c r="BK46" s="74"/>
      <c r="BL46" s="92"/>
      <c r="BM46" s="92"/>
      <c r="BN46" s="92"/>
      <c r="BO46" s="92"/>
      <c r="BP46" s="92"/>
      <c r="BQ46" s="92"/>
      <c r="BR46" s="92"/>
      <c r="BS46" s="92"/>
      <c r="BT46" s="92"/>
      <c r="BU46" s="92"/>
      <c r="BV46" s="92"/>
      <c r="BW46" s="92"/>
      <c r="BX46" s="92"/>
      <c r="BY46" s="92"/>
      <c r="BZ46" s="92"/>
      <c r="CA46" s="92"/>
      <c r="CB46" s="92"/>
      <c r="CC46" s="92"/>
      <c r="CD46" s="92"/>
      <c r="CE46" s="92"/>
      <c r="CF46" s="92"/>
      <c r="CG46" s="92"/>
      <c r="CH46" s="92"/>
      <c r="CI46" s="92"/>
      <c r="CJ46" s="92"/>
      <c r="CK46" s="92"/>
      <c r="CL46" s="92"/>
      <c r="CM46" s="92"/>
      <c r="CN46" s="92"/>
      <c r="CO46" s="92"/>
      <c r="CP46" s="92"/>
      <c r="CQ46" s="92"/>
      <c r="CR46" s="92"/>
      <c r="CS46" s="92"/>
      <c r="CT46" s="92"/>
      <c r="CU46" s="92"/>
      <c r="CV46" s="92"/>
      <c r="CW46" s="92"/>
      <c r="CX46" s="92"/>
      <c r="CY46" s="92"/>
      <c r="CZ46" s="92"/>
      <c r="DA46" s="92"/>
      <c r="DB46" s="92"/>
      <c r="DC46" s="92"/>
      <c r="DD46" s="92"/>
      <c r="DE46" s="92"/>
      <c r="DF46" s="92"/>
      <c r="DG46" s="92"/>
      <c r="DH46" s="92"/>
      <c r="DI46" s="92"/>
      <c r="DJ46" s="92"/>
      <c r="DK46" s="92"/>
      <c r="DL46" s="92"/>
      <c r="DM46" s="92"/>
      <c r="DN46" s="92"/>
    </row>
    <row r="47" spans="1:118" s="78" customFormat="1" ht="12.95" customHeight="1" x14ac:dyDescent="0.2">
      <c r="A47" s="86"/>
      <c r="B47" s="102" t="s">
        <v>59</v>
      </c>
      <c r="C47" s="103"/>
      <c r="D47" s="103"/>
      <c r="E47" s="103"/>
      <c r="F47" s="103"/>
      <c r="G47" s="103"/>
      <c r="H47" s="103"/>
      <c r="I47" s="104">
        <f>I46</f>
        <v>0</v>
      </c>
      <c r="J47" s="104">
        <f>J46</f>
        <v>20.5</v>
      </c>
      <c r="K47" s="104">
        <f>K46</f>
        <v>19.5</v>
      </c>
      <c r="L47" s="104">
        <f>L46</f>
        <v>18.5</v>
      </c>
      <c r="M47" s="110">
        <f>M46</f>
        <v>17.5</v>
      </c>
      <c r="N47" s="105"/>
      <c r="O47" s="104"/>
      <c r="P47" s="104"/>
      <c r="Q47" s="104"/>
      <c r="R47" s="104"/>
      <c r="S47" s="105"/>
      <c r="T47" s="104"/>
      <c r="U47" s="104"/>
      <c r="V47" s="104"/>
      <c r="W47" s="104"/>
      <c r="X47" s="105"/>
      <c r="Y47" s="104"/>
      <c r="Z47" s="104"/>
      <c r="AA47" s="104"/>
      <c r="AB47" s="104"/>
      <c r="AC47" s="105"/>
      <c r="AD47" s="104"/>
      <c r="AE47" s="104"/>
      <c r="AF47" s="104"/>
      <c r="AG47" s="104"/>
      <c r="AH47" s="105"/>
      <c r="AI47" s="104"/>
      <c r="AJ47" s="104"/>
      <c r="AK47" s="104"/>
      <c r="AL47" s="104"/>
      <c r="AM47" s="105"/>
      <c r="AN47" s="104"/>
      <c r="AO47" s="104"/>
      <c r="AP47" s="104"/>
      <c r="AQ47" s="104"/>
      <c r="AR47" s="105"/>
      <c r="AS47" s="104"/>
      <c r="AT47" s="104"/>
      <c r="AU47" s="104"/>
      <c r="AV47" s="104"/>
      <c r="AW47" s="105"/>
      <c r="AX47" s="104"/>
      <c r="AY47" s="104"/>
      <c r="AZ47" s="104"/>
      <c r="BA47" s="104"/>
      <c r="BB47" s="105"/>
      <c r="BC47" s="104"/>
      <c r="BD47" s="104"/>
      <c r="BE47" s="104"/>
      <c r="BF47" s="104"/>
      <c r="BG47" s="105"/>
      <c r="BH47" s="104"/>
      <c r="BI47" s="104"/>
      <c r="BJ47" s="104"/>
      <c r="BK47" s="104"/>
      <c r="BL47" s="92"/>
      <c r="BM47" s="92"/>
      <c r="BN47" s="92"/>
      <c r="BO47" s="92"/>
      <c r="BP47" s="92"/>
      <c r="BQ47" s="92"/>
      <c r="BR47" s="92"/>
      <c r="BS47" s="92"/>
      <c r="BT47" s="92"/>
      <c r="BU47" s="92"/>
      <c r="BV47" s="92"/>
      <c r="BW47" s="92"/>
      <c r="BX47" s="92"/>
      <c r="BY47" s="92"/>
      <c r="BZ47" s="92"/>
      <c r="CA47" s="92"/>
      <c r="CB47" s="92"/>
      <c r="CC47" s="92"/>
      <c r="CD47" s="92"/>
      <c r="CE47" s="92"/>
      <c r="CF47" s="92"/>
      <c r="CG47" s="92"/>
      <c r="CH47" s="92"/>
      <c r="CI47" s="92"/>
      <c r="CJ47" s="92"/>
      <c r="CK47" s="92"/>
      <c r="CL47" s="92"/>
      <c r="CM47" s="92"/>
      <c r="CN47" s="92"/>
      <c r="CO47" s="92"/>
      <c r="CP47" s="92"/>
      <c r="CQ47" s="92"/>
      <c r="CR47" s="92"/>
      <c r="CS47" s="92"/>
      <c r="CT47" s="92"/>
      <c r="CU47" s="92"/>
      <c r="CV47" s="92"/>
      <c r="CW47" s="92"/>
      <c r="CX47" s="92"/>
      <c r="CY47" s="92"/>
      <c r="CZ47" s="92"/>
      <c r="DA47" s="92"/>
      <c r="DB47" s="92"/>
      <c r="DC47" s="92"/>
      <c r="DD47" s="92"/>
      <c r="DE47" s="92"/>
      <c r="DF47" s="92"/>
      <c r="DG47" s="92"/>
      <c r="DH47" s="92"/>
      <c r="DI47" s="92"/>
      <c r="DJ47" s="92"/>
      <c r="DK47" s="92"/>
      <c r="DL47" s="92"/>
      <c r="DM47" s="92"/>
      <c r="DN47" s="92"/>
    </row>
    <row r="48" spans="1:118" ht="12.95" customHeight="1" x14ac:dyDescent="0.2">
      <c r="A48" s="11"/>
      <c r="B48" s="85"/>
      <c r="C48" s="11"/>
      <c r="D48" s="11"/>
      <c r="E48" s="11"/>
      <c r="F48" s="11"/>
      <c r="G48" s="11"/>
      <c r="H48" s="11"/>
      <c r="I48" s="26"/>
      <c r="J48" s="26"/>
      <c r="K48" s="26"/>
      <c r="L48" s="26"/>
      <c r="M48" s="26"/>
      <c r="N48" s="69"/>
      <c r="O48" s="26"/>
      <c r="P48" s="26"/>
      <c r="Q48" s="26"/>
      <c r="R48" s="26"/>
      <c r="S48" s="69"/>
      <c r="T48" s="26"/>
      <c r="U48" s="26"/>
      <c r="V48" s="26"/>
      <c r="W48" s="26"/>
      <c r="X48" s="69"/>
      <c r="Y48" s="26"/>
      <c r="Z48" s="26"/>
      <c r="AA48" s="26"/>
      <c r="AB48" s="26"/>
      <c r="AC48" s="69"/>
      <c r="AD48" s="26"/>
      <c r="AE48" s="26"/>
      <c r="AF48" s="26"/>
      <c r="AG48" s="26"/>
      <c r="AH48" s="69"/>
      <c r="AI48" s="26"/>
      <c r="AJ48" s="26"/>
      <c r="AK48" s="26"/>
      <c r="AL48" s="26"/>
      <c r="AM48" s="69"/>
      <c r="AN48" s="26"/>
      <c r="AO48" s="26"/>
      <c r="AP48" s="26"/>
      <c r="AQ48" s="26"/>
      <c r="AR48" s="69"/>
      <c r="AS48" s="26"/>
      <c r="AT48" s="26"/>
      <c r="AU48" s="26"/>
      <c r="AV48" s="26"/>
      <c r="AW48" s="69"/>
      <c r="AX48" s="26"/>
      <c r="AY48" s="26"/>
      <c r="AZ48" s="26"/>
      <c r="BA48" s="26"/>
      <c r="BB48" s="69"/>
      <c r="BC48" s="26"/>
      <c r="BD48" s="26"/>
      <c r="BE48" s="26"/>
      <c r="BF48" s="26"/>
      <c r="BG48" s="69"/>
      <c r="BH48" s="26"/>
      <c r="BI48" s="26"/>
      <c r="BJ48" s="26"/>
      <c r="BK48" s="26"/>
      <c r="BL48" s="19"/>
      <c r="BM48" s="19"/>
      <c r="BN48" s="19"/>
      <c r="BO48" s="19"/>
      <c r="BP48" s="19"/>
      <c r="BQ48" s="19"/>
      <c r="BR48" s="19"/>
      <c r="BS48" s="19"/>
      <c r="BT48" s="19"/>
      <c r="BU48" s="19"/>
      <c r="BV48" s="19"/>
      <c r="BW48" s="19"/>
      <c r="BX48" s="19"/>
      <c r="BY48" s="19"/>
      <c r="BZ48" s="19"/>
      <c r="CA48" s="19"/>
      <c r="CB48" s="19"/>
      <c r="CC48" s="19"/>
      <c r="CD48" s="19"/>
      <c r="CE48" s="19"/>
      <c r="CF48" s="19"/>
      <c r="CG48" s="19"/>
      <c r="CH48" s="19"/>
      <c r="CI48" s="19"/>
      <c r="CJ48" s="19"/>
      <c r="CK48" s="19"/>
      <c r="CL48" s="19"/>
      <c r="CM48" s="19"/>
      <c r="CN48" s="19"/>
      <c r="CO48" s="19"/>
      <c r="CP48" s="19"/>
      <c r="CQ48" s="19"/>
      <c r="CR48" s="19"/>
      <c r="CS48" s="19"/>
      <c r="CT48" s="19"/>
      <c r="CU48" s="19"/>
      <c r="CV48" s="19"/>
      <c r="CW48" s="19"/>
      <c r="CX48" s="19"/>
      <c r="CY48" s="19"/>
      <c r="CZ48" s="19"/>
      <c r="DA48" s="19"/>
      <c r="DB48" s="19"/>
      <c r="DC48" s="19"/>
      <c r="DD48" s="19"/>
      <c r="DE48" s="19"/>
      <c r="DF48" s="19"/>
      <c r="DG48" s="19"/>
      <c r="DH48" s="19"/>
      <c r="DI48" s="19"/>
      <c r="DJ48" s="19"/>
      <c r="DK48" s="19"/>
      <c r="DL48" s="19"/>
      <c r="DM48" s="19"/>
      <c r="DN48" s="19"/>
    </row>
    <row r="49" spans="1:118" ht="12.95" customHeight="1" x14ac:dyDescent="0.2">
      <c r="A49" s="2" t="s">
        <v>142</v>
      </c>
      <c r="B49" s="85" t="s">
        <v>63</v>
      </c>
      <c r="C49" s="11"/>
      <c r="D49" s="11"/>
      <c r="E49" s="11"/>
      <c r="F49" s="11"/>
      <c r="G49" s="11"/>
      <c r="H49" s="11"/>
      <c r="I49" s="26">
        <f>I$40</f>
        <v>100</v>
      </c>
      <c r="J49" s="26">
        <f t="shared" ref="J49:BK49" si="8">J$40</f>
        <v>0</v>
      </c>
      <c r="K49" s="26">
        <f t="shared" si="8"/>
        <v>0</v>
      </c>
      <c r="L49" s="26">
        <f t="shared" si="8"/>
        <v>0</v>
      </c>
      <c r="M49" s="26">
        <f t="shared" si="8"/>
        <v>0</v>
      </c>
      <c r="N49" s="69">
        <f t="shared" si="8"/>
        <v>0</v>
      </c>
      <c r="O49" s="26">
        <f t="shared" si="8"/>
        <v>0</v>
      </c>
      <c r="P49" s="26">
        <f t="shared" si="8"/>
        <v>0</v>
      </c>
      <c r="Q49" s="26">
        <f t="shared" si="8"/>
        <v>0</v>
      </c>
      <c r="R49" s="26">
        <f t="shared" si="8"/>
        <v>0</v>
      </c>
      <c r="S49" s="69">
        <f t="shared" si="8"/>
        <v>0</v>
      </c>
      <c r="T49" s="26">
        <f t="shared" si="8"/>
        <v>0</v>
      </c>
      <c r="U49" s="26">
        <f t="shared" si="8"/>
        <v>0</v>
      </c>
      <c r="V49" s="26">
        <f t="shared" si="8"/>
        <v>0</v>
      </c>
      <c r="W49" s="26">
        <f t="shared" si="8"/>
        <v>0</v>
      </c>
      <c r="X49" s="69">
        <f t="shared" si="8"/>
        <v>0</v>
      </c>
      <c r="Y49" s="26">
        <f t="shared" si="8"/>
        <v>0</v>
      </c>
      <c r="Z49" s="26">
        <f t="shared" si="8"/>
        <v>0</v>
      </c>
      <c r="AA49" s="26">
        <f t="shared" si="8"/>
        <v>0</v>
      </c>
      <c r="AB49" s="26">
        <f t="shared" si="8"/>
        <v>0</v>
      </c>
      <c r="AC49" s="69">
        <f t="shared" si="8"/>
        <v>0</v>
      </c>
      <c r="AD49" s="26">
        <f t="shared" si="8"/>
        <v>0</v>
      </c>
      <c r="AE49" s="26">
        <f t="shared" si="8"/>
        <v>0</v>
      </c>
      <c r="AF49" s="26">
        <f t="shared" si="8"/>
        <v>0</v>
      </c>
      <c r="AG49" s="26">
        <f t="shared" si="8"/>
        <v>0</v>
      </c>
      <c r="AH49" s="69">
        <f t="shared" si="8"/>
        <v>0</v>
      </c>
      <c r="AI49" s="26">
        <f t="shared" si="8"/>
        <v>0</v>
      </c>
      <c r="AJ49" s="26">
        <f t="shared" si="8"/>
        <v>0</v>
      </c>
      <c r="AK49" s="26">
        <f t="shared" si="8"/>
        <v>0</v>
      </c>
      <c r="AL49" s="26">
        <f t="shared" si="8"/>
        <v>0</v>
      </c>
      <c r="AM49" s="69">
        <f t="shared" si="8"/>
        <v>0</v>
      </c>
      <c r="AN49" s="26">
        <f t="shared" si="8"/>
        <v>0</v>
      </c>
      <c r="AO49" s="26">
        <f t="shared" si="8"/>
        <v>0</v>
      </c>
      <c r="AP49" s="26">
        <f t="shared" si="8"/>
        <v>0</v>
      </c>
      <c r="AQ49" s="26">
        <f t="shared" si="8"/>
        <v>0</v>
      </c>
      <c r="AR49" s="69">
        <f t="shared" si="8"/>
        <v>0</v>
      </c>
      <c r="AS49" s="26">
        <f t="shared" si="8"/>
        <v>0</v>
      </c>
      <c r="AT49" s="26">
        <f t="shared" si="8"/>
        <v>0</v>
      </c>
      <c r="AU49" s="26">
        <f t="shared" si="8"/>
        <v>0</v>
      </c>
      <c r="AV49" s="26">
        <f t="shared" si="8"/>
        <v>0</v>
      </c>
      <c r="AW49" s="69">
        <f t="shared" si="8"/>
        <v>0</v>
      </c>
      <c r="AX49" s="26">
        <f t="shared" si="8"/>
        <v>0</v>
      </c>
      <c r="AY49" s="26">
        <f t="shared" si="8"/>
        <v>0</v>
      </c>
      <c r="AZ49" s="26">
        <f t="shared" si="8"/>
        <v>0</v>
      </c>
      <c r="BA49" s="26">
        <f t="shared" si="8"/>
        <v>0</v>
      </c>
      <c r="BB49" s="69">
        <f t="shared" si="8"/>
        <v>0</v>
      </c>
      <c r="BC49" s="26">
        <f t="shared" si="8"/>
        <v>0</v>
      </c>
      <c r="BD49" s="26">
        <f t="shared" si="8"/>
        <v>0</v>
      </c>
      <c r="BE49" s="26">
        <f t="shared" si="8"/>
        <v>0</v>
      </c>
      <c r="BF49" s="26">
        <f t="shared" si="8"/>
        <v>0</v>
      </c>
      <c r="BG49" s="69">
        <f t="shared" si="8"/>
        <v>0</v>
      </c>
      <c r="BH49" s="26">
        <f t="shared" si="8"/>
        <v>0</v>
      </c>
      <c r="BI49" s="26">
        <f t="shared" si="8"/>
        <v>0</v>
      </c>
      <c r="BJ49" s="26">
        <f t="shared" si="8"/>
        <v>0</v>
      </c>
      <c r="BK49" s="26">
        <f t="shared" si="8"/>
        <v>0</v>
      </c>
    </row>
    <row r="50" spans="1:118" ht="12.95" customHeight="1" x14ac:dyDescent="0.2">
      <c r="A50" s="2" t="s">
        <v>143</v>
      </c>
      <c r="B50" s="11" t="s">
        <v>32</v>
      </c>
      <c r="C50" s="11"/>
      <c r="D50" s="11"/>
      <c r="E50" s="11"/>
      <c r="F50" s="11"/>
      <c r="G50" s="11"/>
      <c r="H50" s="11"/>
      <c r="I50" s="26">
        <v>0</v>
      </c>
      <c r="J50" s="26">
        <f>I53</f>
        <v>100</v>
      </c>
      <c r="K50" s="26">
        <f t="shared" ref="K50:BK50" si="9">J53</f>
        <v>87.5</v>
      </c>
      <c r="L50" s="26">
        <f t="shared" si="9"/>
        <v>75</v>
      </c>
      <c r="M50" s="26">
        <f t="shared" si="9"/>
        <v>62.5</v>
      </c>
      <c r="N50" s="69">
        <f t="shared" si="9"/>
        <v>50</v>
      </c>
      <c r="O50" s="26">
        <f t="shared" si="9"/>
        <v>37.5</v>
      </c>
      <c r="P50" s="26">
        <f t="shared" si="9"/>
        <v>25</v>
      </c>
      <c r="Q50" s="26">
        <f t="shared" si="9"/>
        <v>12.5</v>
      </c>
      <c r="R50" s="26">
        <f t="shared" si="9"/>
        <v>0</v>
      </c>
      <c r="S50" s="69">
        <f t="shared" si="9"/>
        <v>0</v>
      </c>
      <c r="T50" s="26">
        <f t="shared" si="9"/>
        <v>0</v>
      </c>
      <c r="U50" s="26">
        <f t="shared" si="9"/>
        <v>0</v>
      </c>
      <c r="V50" s="26">
        <f t="shared" si="9"/>
        <v>0</v>
      </c>
      <c r="W50" s="26">
        <f t="shared" si="9"/>
        <v>0</v>
      </c>
      <c r="X50" s="69">
        <f t="shared" si="9"/>
        <v>0</v>
      </c>
      <c r="Y50" s="26">
        <f t="shared" si="9"/>
        <v>0</v>
      </c>
      <c r="Z50" s="26">
        <f t="shared" si="9"/>
        <v>0</v>
      </c>
      <c r="AA50" s="26">
        <f t="shared" si="9"/>
        <v>0</v>
      </c>
      <c r="AB50" s="26">
        <f t="shared" si="9"/>
        <v>0</v>
      </c>
      <c r="AC50" s="69">
        <f t="shared" si="9"/>
        <v>0</v>
      </c>
      <c r="AD50" s="26">
        <f t="shared" si="9"/>
        <v>0</v>
      </c>
      <c r="AE50" s="26">
        <f t="shared" si="9"/>
        <v>0</v>
      </c>
      <c r="AF50" s="26">
        <f t="shared" si="9"/>
        <v>0</v>
      </c>
      <c r="AG50" s="26">
        <f t="shared" si="9"/>
        <v>0</v>
      </c>
      <c r="AH50" s="69">
        <f t="shared" si="9"/>
        <v>0</v>
      </c>
      <c r="AI50" s="26">
        <f t="shared" si="9"/>
        <v>0</v>
      </c>
      <c r="AJ50" s="26">
        <f t="shared" si="9"/>
        <v>0</v>
      </c>
      <c r="AK50" s="26">
        <f t="shared" si="9"/>
        <v>0</v>
      </c>
      <c r="AL50" s="26">
        <f t="shared" si="9"/>
        <v>0</v>
      </c>
      <c r="AM50" s="69">
        <f t="shared" si="9"/>
        <v>0</v>
      </c>
      <c r="AN50" s="26">
        <f t="shared" si="9"/>
        <v>0</v>
      </c>
      <c r="AO50" s="26">
        <f t="shared" si="9"/>
        <v>0</v>
      </c>
      <c r="AP50" s="26">
        <f t="shared" si="9"/>
        <v>0</v>
      </c>
      <c r="AQ50" s="26">
        <f t="shared" si="9"/>
        <v>0</v>
      </c>
      <c r="AR50" s="69">
        <f t="shared" si="9"/>
        <v>0</v>
      </c>
      <c r="AS50" s="26">
        <f t="shared" si="9"/>
        <v>0</v>
      </c>
      <c r="AT50" s="26">
        <f t="shared" si="9"/>
        <v>0</v>
      </c>
      <c r="AU50" s="26">
        <f t="shared" si="9"/>
        <v>0</v>
      </c>
      <c r="AV50" s="26">
        <f t="shared" si="9"/>
        <v>0</v>
      </c>
      <c r="AW50" s="69">
        <f t="shared" si="9"/>
        <v>0</v>
      </c>
      <c r="AX50" s="26">
        <f t="shared" si="9"/>
        <v>0</v>
      </c>
      <c r="AY50" s="26">
        <f t="shared" si="9"/>
        <v>0</v>
      </c>
      <c r="AZ50" s="26">
        <f t="shared" si="9"/>
        <v>0</v>
      </c>
      <c r="BA50" s="26">
        <f t="shared" si="9"/>
        <v>0</v>
      </c>
      <c r="BB50" s="69">
        <f t="shared" si="9"/>
        <v>0</v>
      </c>
      <c r="BC50" s="26">
        <f t="shared" si="9"/>
        <v>0</v>
      </c>
      <c r="BD50" s="26">
        <f t="shared" si="9"/>
        <v>0</v>
      </c>
      <c r="BE50" s="26">
        <f t="shared" si="9"/>
        <v>0</v>
      </c>
      <c r="BF50" s="26">
        <f t="shared" si="9"/>
        <v>0</v>
      </c>
      <c r="BG50" s="69">
        <f t="shared" si="9"/>
        <v>0</v>
      </c>
      <c r="BH50" s="26">
        <f t="shared" si="9"/>
        <v>0</v>
      </c>
      <c r="BI50" s="26">
        <f t="shared" si="9"/>
        <v>0</v>
      </c>
      <c r="BJ50" s="26">
        <f t="shared" si="9"/>
        <v>0</v>
      </c>
      <c r="BK50" s="26">
        <f t="shared" si="9"/>
        <v>0</v>
      </c>
    </row>
    <row r="51" spans="1:118" s="191" customFormat="1" ht="12.95" customHeight="1" x14ac:dyDescent="0.2">
      <c r="A51" s="22" t="s">
        <v>144</v>
      </c>
      <c r="B51" s="70" t="s">
        <v>33</v>
      </c>
      <c r="C51" s="40"/>
      <c r="D51" s="40"/>
      <c r="E51" s="40"/>
      <c r="F51" s="40"/>
      <c r="G51" s="40"/>
      <c r="H51" s="40"/>
      <c r="I51" s="26">
        <f t="shared" ref="I51:AN51" si="10">I40</f>
        <v>100</v>
      </c>
      <c r="J51" s="26">
        <f t="shared" si="10"/>
        <v>0</v>
      </c>
      <c r="K51" s="24">
        <f t="shared" si="10"/>
        <v>0</v>
      </c>
      <c r="L51" s="24">
        <f t="shared" si="10"/>
        <v>0</v>
      </c>
      <c r="M51" s="26">
        <f t="shared" si="10"/>
        <v>0</v>
      </c>
      <c r="N51" s="69">
        <f t="shared" si="10"/>
        <v>0</v>
      </c>
      <c r="O51" s="24">
        <f t="shared" si="10"/>
        <v>0</v>
      </c>
      <c r="P51" s="24">
        <f t="shared" si="10"/>
        <v>0</v>
      </c>
      <c r="Q51" s="24">
        <f t="shared" si="10"/>
        <v>0</v>
      </c>
      <c r="R51" s="26">
        <f t="shared" si="10"/>
        <v>0</v>
      </c>
      <c r="S51" s="69">
        <f t="shared" si="10"/>
        <v>0</v>
      </c>
      <c r="T51" s="24">
        <f t="shared" si="10"/>
        <v>0</v>
      </c>
      <c r="U51" s="24">
        <f t="shared" si="10"/>
        <v>0</v>
      </c>
      <c r="V51" s="24">
        <f t="shared" si="10"/>
        <v>0</v>
      </c>
      <c r="W51" s="26">
        <f t="shared" si="10"/>
        <v>0</v>
      </c>
      <c r="X51" s="69">
        <f t="shared" si="10"/>
        <v>0</v>
      </c>
      <c r="Y51" s="24">
        <f t="shared" si="10"/>
        <v>0</v>
      </c>
      <c r="Z51" s="24">
        <f t="shared" si="10"/>
        <v>0</v>
      </c>
      <c r="AA51" s="24">
        <f t="shared" si="10"/>
        <v>0</v>
      </c>
      <c r="AB51" s="26">
        <f t="shared" si="10"/>
        <v>0</v>
      </c>
      <c r="AC51" s="69">
        <f t="shared" si="10"/>
        <v>0</v>
      </c>
      <c r="AD51" s="24">
        <f t="shared" si="10"/>
        <v>0</v>
      </c>
      <c r="AE51" s="24">
        <f t="shared" si="10"/>
        <v>0</v>
      </c>
      <c r="AF51" s="24">
        <f t="shared" si="10"/>
        <v>0</v>
      </c>
      <c r="AG51" s="26">
        <f t="shared" si="10"/>
        <v>0</v>
      </c>
      <c r="AH51" s="69">
        <f t="shared" si="10"/>
        <v>0</v>
      </c>
      <c r="AI51" s="24">
        <f t="shared" si="10"/>
        <v>0</v>
      </c>
      <c r="AJ51" s="24">
        <f t="shared" si="10"/>
        <v>0</v>
      </c>
      <c r="AK51" s="24">
        <f t="shared" si="10"/>
        <v>0</v>
      </c>
      <c r="AL51" s="26">
        <f t="shared" si="10"/>
        <v>0</v>
      </c>
      <c r="AM51" s="69">
        <f t="shared" si="10"/>
        <v>0</v>
      </c>
      <c r="AN51" s="24">
        <f t="shared" si="10"/>
        <v>0</v>
      </c>
      <c r="AO51" s="24">
        <f t="shared" ref="AO51:BK51" si="11">AO40</f>
        <v>0</v>
      </c>
      <c r="AP51" s="24">
        <f t="shared" si="11"/>
        <v>0</v>
      </c>
      <c r="AQ51" s="26">
        <f t="shared" si="11"/>
        <v>0</v>
      </c>
      <c r="AR51" s="69">
        <f t="shared" si="11"/>
        <v>0</v>
      </c>
      <c r="AS51" s="24">
        <f t="shared" si="11"/>
        <v>0</v>
      </c>
      <c r="AT51" s="24">
        <f t="shared" si="11"/>
        <v>0</v>
      </c>
      <c r="AU51" s="24">
        <f t="shared" si="11"/>
        <v>0</v>
      </c>
      <c r="AV51" s="26">
        <f t="shared" si="11"/>
        <v>0</v>
      </c>
      <c r="AW51" s="69">
        <f t="shared" si="11"/>
        <v>0</v>
      </c>
      <c r="AX51" s="24">
        <f t="shared" si="11"/>
        <v>0</v>
      </c>
      <c r="AY51" s="24">
        <f t="shared" si="11"/>
        <v>0</v>
      </c>
      <c r="AZ51" s="24">
        <f t="shared" si="11"/>
        <v>0</v>
      </c>
      <c r="BA51" s="26">
        <f t="shared" si="11"/>
        <v>0</v>
      </c>
      <c r="BB51" s="69">
        <f t="shared" si="11"/>
        <v>0</v>
      </c>
      <c r="BC51" s="24">
        <f t="shared" si="11"/>
        <v>0</v>
      </c>
      <c r="BD51" s="24">
        <f t="shared" si="11"/>
        <v>0</v>
      </c>
      <c r="BE51" s="24">
        <f t="shared" si="11"/>
        <v>0</v>
      </c>
      <c r="BF51" s="26">
        <f t="shared" si="11"/>
        <v>0</v>
      </c>
      <c r="BG51" s="69">
        <f t="shared" si="11"/>
        <v>0</v>
      </c>
      <c r="BH51" s="24">
        <f t="shared" si="11"/>
        <v>0</v>
      </c>
      <c r="BI51" s="24">
        <f t="shared" si="11"/>
        <v>0</v>
      </c>
      <c r="BJ51" s="24">
        <f t="shared" si="11"/>
        <v>0</v>
      </c>
      <c r="BK51" s="26">
        <f t="shared" si="11"/>
        <v>0</v>
      </c>
      <c r="BL51" s="42"/>
      <c r="BM51" s="42"/>
      <c r="BN51" s="42"/>
      <c r="BO51" s="42"/>
      <c r="BP51" s="42"/>
      <c r="BQ51" s="42"/>
      <c r="BR51" s="42"/>
      <c r="BS51" s="42"/>
      <c r="BT51" s="42"/>
      <c r="BU51" s="42"/>
      <c r="BV51" s="42"/>
      <c r="BW51" s="42"/>
      <c r="BX51" s="42"/>
      <c r="BY51" s="42"/>
      <c r="BZ51" s="42"/>
      <c r="CA51" s="42"/>
      <c r="CB51" s="42"/>
      <c r="CC51" s="42"/>
      <c r="CD51" s="42"/>
      <c r="CE51" s="42"/>
      <c r="CF51" s="42"/>
      <c r="CG51" s="42"/>
      <c r="CH51" s="42"/>
      <c r="CI51" s="42"/>
      <c r="CJ51" s="42"/>
      <c r="CK51" s="42"/>
      <c r="CL51" s="42"/>
      <c r="CM51" s="42"/>
      <c r="CN51" s="42"/>
      <c r="CO51" s="42"/>
      <c r="CP51" s="42"/>
      <c r="CQ51" s="42"/>
      <c r="CR51" s="42"/>
      <c r="CS51" s="42"/>
      <c r="CT51" s="42"/>
      <c r="CU51" s="42"/>
      <c r="CV51" s="42"/>
      <c r="CW51" s="42"/>
      <c r="CX51" s="42"/>
      <c r="CY51" s="42"/>
      <c r="CZ51" s="42"/>
      <c r="DA51" s="42"/>
      <c r="DB51" s="42"/>
      <c r="DC51" s="42"/>
      <c r="DD51" s="42"/>
      <c r="DE51" s="42"/>
      <c r="DF51" s="42"/>
      <c r="DG51" s="42"/>
      <c r="DH51" s="42"/>
      <c r="DI51" s="42"/>
      <c r="DJ51" s="42"/>
      <c r="DK51" s="42"/>
      <c r="DL51" s="42"/>
      <c r="DM51" s="42"/>
      <c r="DN51" s="42"/>
    </row>
    <row r="52" spans="1:118" s="191" customFormat="1" ht="12.95" customHeight="1" x14ac:dyDescent="0.2">
      <c r="A52" s="41"/>
      <c r="B52" s="23" t="s">
        <v>34</v>
      </c>
      <c r="C52" s="40"/>
      <c r="D52" s="40"/>
      <c r="E52" s="40"/>
      <c r="F52" s="40"/>
      <c r="G52" s="40"/>
      <c r="H52" s="40"/>
      <c r="I52" s="26">
        <f>IF(I50&lt;&gt;0,I50/I$38,0)</f>
        <v>0</v>
      </c>
      <c r="J52" s="26">
        <f t="shared" ref="J52:BK52" si="12">IF(J50&lt;&gt;0,J50/J$38,0)</f>
        <v>12.5</v>
      </c>
      <c r="K52" s="26">
        <f t="shared" si="12"/>
        <v>12.5</v>
      </c>
      <c r="L52" s="26">
        <f t="shared" si="12"/>
        <v>12.5</v>
      </c>
      <c r="M52" s="26">
        <f t="shared" si="12"/>
        <v>12.5</v>
      </c>
      <c r="N52" s="69">
        <f t="shared" si="12"/>
        <v>12.5</v>
      </c>
      <c r="O52" s="26">
        <f t="shared" si="12"/>
        <v>12.5</v>
      </c>
      <c r="P52" s="26">
        <f t="shared" si="12"/>
        <v>12.5</v>
      </c>
      <c r="Q52" s="26">
        <f t="shared" si="12"/>
        <v>12.5</v>
      </c>
      <c r="R52" s="26">
        <f t="shared" si="12"/>
        <v>0</v>
      </c>
      <c r="S52" s="69">
        <f t="shared" si="12"/>
        <v>0</v>
      </c>
      <c r="T52" s="26">
        <f t="shared" si="12"/>
        <v>0</v>
      </c>
      <c r="U52" s="26">
        <f t="shared" si="12"/>
        <v>0</v>
      </c>
      <c r="V52" s="26">
        <f t="shared" si="12"/>
        <v>0</v>
      </c>
      <c r="W52" s="26">
        <f t="shared" si="12"/>
        <v>0</v>
      </c>
      <c r="X52" s="69">
        <f t="shared" si="12"/>
        <v>0</v>
      </c>
      <c r="Y52" s="26">
        <f t="shared" si="12"/>
        <v>0</v>
      </c>
      <c r="Z52" s="26">
        <f t="shared" si="12"/>
        <v>0</v>
      </c>
      <c r="AA52" s="26">
        <f t="shared" si="12"/>
        <v>0</v>
      </c>
      <c r="AB52" s="26">
        <f t="shared" si="12"/>
        <v>0</v>
      </c>
      <c r="AC52" s="69">
        <f t="shared" si="12"/>
        <v>0</v>
      </c>
      <c r="AD52" s="26">
        <f t="shared" si="12"/>
        <v>0</v>
      </c>
      <c r="AE52" s="26">
        <f t="shared" si="12"/>
        <v>0</v>
      </c>
      <c r="AF52" s="26">
        <f t="shared" si="12"/>
        <v>0</v>
      </c>
      <c r="AG52" s="26">
        <f t="shared" si="12"/>
        <v>0</v>
      </c>
      <c r="AH52" s="69">
        <f t="shared" si="12"/>
        <v>0</v>
      </c>
      <c r="AI52" s="26">
        <f t="shared" si="12"/>
        <v>0</v>
      </c>
      <c r="AJ52" s="26">
        <f t="shared" si="12"/>
        <v>0</v>
      </c>
      <c r="AK52" s="26">
        <f t="shared" si="12"/>
        <v>0</v>
      </c>
      <c r="AL52" s="26">
        <f t="shared" si="12"/>
        <v>0</v>
      </c>
      <c r="AM52" s="69">
        <f t="shared" si="12"/>
        <v>0</v>
      </c>
      <c r="AN52" s="26">
        <f t="shared" si="12"/>
        <v>0</v>
      </c>
      <c r="AO52" s="26">
        <f t="shared" si="12"/>
        <v>0</v>
      </c>
      <c r="AP52" s="26">
        <f t="shared" si="12"/>
        <v>0</v>
      </c>
      <c r="AQ52" s="26">
        <f t="shared" si="12"/>
        <v>0</v>
      </c>
      <c r="AR52" s="69">
        <f t="shared" si="12"/>
        <v>0</v>
      </c>
      <c r="AS52" s="26">
        <f t="shared" si="12"/>
        <v>0</v>
      </c>
      <c r="AT52" s="26">
        <f t="shared" si="12"/>
        <v>0</v>
      </c>
      <c r="AU52" s="26">
        <f t="shared" si="12"/>
        <v>0</v>
      </c>
      <c r="AV52" s="26">
        <f t="shared" si="12"/>
        <v>0</v>
      </c>
      <c r="AW52" s="69">
        <f t="shared" si="12"/>
        <v>0</v>
      </c>
      <c r="AX52" s="26">
        <f t="shared" si="12"/>
        <v>0</v>
      </c>
      <c r="AY52" s="26">
        <f t="shared" si="12"/>
        <v>0</v>
      </c>
      <c r="AZ52" s="26">
        <f t="shared" si="12"/>
        <v>0</v>
      </c>
      <c r="BA52" s="26">
        <f t="shared" si="12"/>
        <v>0</v>
      </c>
      <c r="BB52" s="69">
        <f t="shared" si="12"/>
        <v>0</v>
      </c>
      <c r="BC52" s="26">
        <f t="shared" si="12"/>
        <v>0</v>
      </c>
      <c r="BD52" s="26">
        <f t="shared" si="12"/>
        <v>0</v>
      </c>
      <c r="BE52" s="26">
        <f t="shared" si="12"/>
        <v>0</v>
      </c>
      <c r="BF52" s="26">
        <f t="shared" si="12"/>
        <v>0</v>
      </c>
      <c r="BG52" s="69">
        <f t="shared" si="12"/>
        <v>0</v>
      </c>
      <c r="BH52" s="26">
        <f t="shared" si="12"/>
        <v>0</v>
      </c>
      <c r="BI52" s="26">
        <f t="shared" si="12"/>
        <v>0</v>
      </c>
      <c r="BJ52" s="26">
        <f t="shared" si="12"/>
        <v>0</v>
      </c>
      <c r="BK52" s="26">
        <f t="shared" si="12"/>
        <v>0</v>
      </c>
      <c r="BL52" s="42"/>
      <c r="BM52" s="42"/>
      <c r="BN52" s="42"/>
      <c r="BO52" s="42"/>
      <c r="BP52" s="42"/>
      <c r="BQ52" s="42"/>
      <c r="BR52" s="42"/>
      <c r="BS52" s="42"/>
      <c r="BT52" s="42"/>
      <c r="BU52" s="42"/>
      <c r="BV52" s="42"/>
      <c r="BW52" s="42"/>
      <c r="BX52" s="42"/>
      <c r="BY52" s="42"/>
      <c r="BZ52" s="42"/>
      <c r="CA52" s="42"/>
      <c r="CB52" s="42"/>
      <c r="CC52" s="42"/>
      <c r="CD52" s="42"/>
      <c r="CE52" s="42"/>
      <c r="CF52" s="42"/>
      <c r="CG52" s="42"/>
      <c r="CH52" s="42"/>
      <c r="CI52" s="42"/>
      <c r="CJ52" s="42"/>
      <c r="CK52" s="42"/>
      <c r="CL52" s="42"/>
      <c r="CM52" s="42"/>
      <c r="CN52" s="42"/>
      <c r="CO52" s="42"/>
      <c r="CP52" s="42"/>
      <c r="CQ52" s="42"/>
      <c r="CR52" s="42"/>
      <c r="CS52" s="42"/>
      <c r="CT52" s="42"/>
      <c r="CU52" s="42"/>
      <c r="CV52" s="42"/>
      <c r="CW52" s="42"/>
      <c r="CX52" s="42"/>
      <c r="CY52" s="42"/>
      <c r="CZ52" s="42"/>
      <c r="DA52" s="42"/>
      <c r="DB52" s="42"/>
      <c r="DC52" s="42"/>
      <c r="DD52" s="42"/>
      <c r="DE52" s="42"/>
      <c r="DF52" s="42"/>
      <c r="DG52" s="42"/>
      <c r="DH52" s="42"/>
      <c r="DI52" s="42"/>
      <c r="DJ52" s="42"/>
      <c r="DK52" s="42"/>
      <c r="DL52" s="42"/>
      <c r="DM52" s="42"/>
      <c r="DN52" s="42"/>
    </row>
    <row r="53" spans="1:118" s="191" customFormat="1" ht="12.95" customHeight="1" x14ac:dyDescent="0.2">
      <c r="A53" s="95"/>
      <c r="B53" s="11" t="s">
        <v>35</v>
      </c>
      <c r="C53" s="40"/>
      <c r="D53" s="40"/>
      <c r="E53" s="40"/>
      <c r="F53" s="40"/>
      <c r="G53" s="40"/>
      <c r="H53" s="40"/>
      <c r="I53" s="26">
        <f>I50+I51-I52</f>
        <v>100</v>
      </c>
      <c r="J53" s="26">
        <f>J50+J51-J52</f>
        <v>87.5</v>
      </c>
      <c r="K53" s="26">
        <f t="shared" ref="K53:BK53" si="13">K50+K51-K52</f>
        <v>75</v>
      </c>
      <c r="L53" s="26">
        <f t="shared" si="13"/>
        <v>62.5</v>
      </c>
      <c r="M53" s="26">
        <f t="shared" si="13"/>
        <v>50</v>
      </c>
      <c r="N53" s="69">
        <f t="shared" si="13"/>
        <v>37.5</v>
      </c>
      <c r="O53" s="26">
        <f t="shared" si="13"/>
        <v>25</v>
      </c>
      <c r="P53" s="26">
        <f t="shared" si="13"/>
        <v>12.5</v>
      </c>
      <c r="Q53" s="26">
        <f t="shared" si="13"/>
        <v>0</v>
      </c>
      <c r="R53" s="26">
        <f t="shared" si="13"/>
        <v>0</v>
      </c>
      <c r="S53" s="69">
        <f t="shared" si="13"/>
        <v>0</v>
      </c>
      <c r="T53" s="26">
        <f t="shared" si="13"/>
        <v>0</v>
      </c>
      <c r="U53" s="26">
        <f t="shared" si="13"/>
        <v>0</v>
      </c>
      <c r="V53" s="26">
        <f t="shared" si="13"/>
        <v>0</v>
      </c>
      <c r="W53" s="26">
        <f t="shared" si="13"/>
        <v>0</v>
      </c>
      <c r="X53" s="69">
        <f t="shared" si="13"/>
        <v>0</v>
      </c>
      <c r="Y53" s="26">
        <f t="shared" si="13"/>
        <v>0</v>
      </c>
      <c r="Z53" s="26">
        <f t="shared" si="13"/>
        <v>0</v>
      </c>
      <c r="AA53" s="26">
        <f t="shared" si="13"/>
        <v>0</v>
      </c>
      <c r="AB53" s="26">
        <f t="shared" si="13"/>
        <v>0</v>
      </c>
      <c r="AC53" s="69">
        <f t="shared" si="13"/>
        <v>0</v>
      </c>
      <c r="AD53" s="26">
        <f t="shared" si="13"/>
        <v>0</v>
      </c>
      <c r="AE53" s="26">
        <f t="shared" si="13"/>
        <v>0</v>
      </c>
      <c r="AF53" s="26">
        <f t="shared" si="13"/>
        <v>0</v>
      </c>
      <c r="AG53" s="26">
        <f t="shared" si="13"/>
        <v>0</v>
      </c>
      <c r="AH53" s="69">
        <f t="shared" si="13"/>
        <v>0</v>
      </c>
      <c r="AI53" s="26">
        <f t="shared" si="13"/>
        <v>0</v>
      </c>
      <c r="AJ53" s="26">
        <f t="shared" si="13"/>
        <v>0</v>
      </c>
      <c r="AK53" s="26">
        <f t="shared" si="13"/>
        <v>0</v>
      </c>
      <c r="AL53" s="26">
        <f t="shared" si="13"/>
        <v>0</v>
      </c>
      <c r="AM53" s="69">
        <f t="shared" si="13"/>
        <v>0</v>
      </c>
      <c r="AN53" s="26">
        <f t="shared" si="13"/>
        <v>0</v>
      </c>
      <c r="AO53" s="26">
        <f t="shared" si="13"/>
        <v>0</v>
      </c>
      <c r="AP53" s="26">
        <f t="shared" si="13"/>
        <v>0</v>
      </c>
      <c r="AQ53" s="26">
        <f t="shared" si="13"/>
        <v>0</v>
      </c>
      <c r="AR53" s="69">
        <f t="shared" si="13"/>
        <v>0</v>
      </c>
      <c r="AS53" s="26">
        <f t="shared" si="13"/>
        <v>0</v>
      </c>
      <c r="AT53" s="26">
        <f t="shared" si="13"/>
        <v>0</v>
      </c>
      <c r="AU53" s="26">
        <f t="shared" si="13"/>
        <v>0</v>
      </c>
      <c r="AV53" s="26">
        <f t="shared" si="13"/>
        <v>0</v>
      </c>
      <c r="AW53" s="69">
        <f t="shared" si="13"/>
        <v>0</v>
      </c>
      <c r="AX53" s="26">
        <f t="shared" si="13"/>
        <v>0</v>
      </c>
      <c r="AY53" s="26">
        <f t="shared" si="13"/>
        <v>0</v>
      </c>
      <c r="AZ53" s="26">
        <f t="shared" si="13"/>
        <v>0</v>
      </c>
      <c r="BA53" s="26">
        <f t="shared" si="13"/>
        <v>0</v>
      </c>
      <c r="BB53" s="69">
        <f t="shared" si="13"/>
        <v>0</v>
      </c>
      <c r="BC53" s="26">
        <f t="shared" si="13"/>
        <v>0</v>
      </c>
      <c r="BD53" s="26">
        <f t="shared" si="13"/>
        <v>0</v>
      </c>
      <c r="BE53" s="26">
        <f t="shared" si="13"/>
        <v>0</v>
      </c>
      <c r="BF53" s="26">
        <f t="shared" si="13"/>
        <v>0</v>
      </c>
      <c r="BG53" s="69">
        <f t="shared" si="13"/>
        <v>0</v>
      </c>
      <c r="BH53" s="26">
        <f t="shared" si="13"/>
        <v>0</v>
      </c>
      <c r="BI53" s="26">
        <f t="shared" si="13"/>
        <v>0</v>
      </c>
      <c r="BJ53" s="26">
        <f t="shared" si="13"/>
        <v>0</v>
      </c>
      <c r="BK53" s="26">
        <f t="shared" si="13"/>
        <v>0</v>
      </c>
      <c r="BL53" s="42"/>
      <c r="BM53" s="42"/>
      <c r="BN53" s="42"/>
      <c r="BO53" s="42"/>
      <c r="BP53" s="42"/>
      <c r="BQ53" s="42"/>
      <c r="BR53" s="42"/>
      <c r="BS53" s="42"/>
      <c r="BT53" s="42"/>
      <c r="BU53" s="42"/>
      <c r="BV53" s="42"/>
      <c r="BW53" s="42"/>
      <c r="BX53" s="42"/>
      <c r="BY53" s="42"/>
      <c r="BZ53" s="42"/>
      <c r="CA53" s="42"/>
      <c r="CB53" s="42"/>
      <c r="CC53" s="42"/>
      <c r="CD53" s="42"/>
      <c r="CE53" s="42"/>
      <c r="CF53" s="42"/>
      <c r="CG53" s="42"/>
      <c r="CH53" s="42"/>
      <c r="CI53" s="42"/>
      <c r="CJ53" s="42"/>
      <c r="CK53" s="42"/>
      <c r="CL53" s="42"/>
      <c r="CM53" s="42"/>
      <c r="CN53" s="42"/>
      <c r="CO53" s="42"/>
      <c r="CP53" s="42"/>
      <c r="CQ53" s="42"/>
      <c r="CR53" s="42"/>
      <c r="CS53" s="42"/>
      <c r="CT53" s="42"/>
      <c r="CU53" s="42"/>
      <c r="CV53" s="42"/>
      <c r="CW53" s="42"/>
      <c r="CX53" s="42"/>
      <c r="CY53" s="42"/>
      <c r="CZ53" s="42"/>
      <c r="DA53" s="42"/>
      <c r="DB53" s="42"/>
      <c r="DC53" s="42"/>
      <c r="DD53" s="42"/>
      <c r="DE53" s="42"/>
      <c r="DF53" s="42"/>
      <c r="DG53" s="42"/>
      <c r="DH53" s="42"/>
      <c r="DI53" s="42"/>
      <c r="DJ53" s="42"/>
      <c r="DK53" s="42"/>
      <c r="DL53" s="42"/>
      <c r="DM53" s="42"/>
      <c r="DN53" s="42"/>
    </row>
    <row r="54" spans="1:118" s="191" customFormat="1" ht="12.95" customHeight="1" x14ac:dyDescent="0.2">
      <c r="A54" s="95"/>
      <c r="B54" s="10" t="s">
        <v>36</v>
      </c>
      <c r="C54" s="40"/>
      <c r="D54" s="40"/>
      <c r="E54" s="40"/>
      <c r="F54" s="40"/>
      <c r="G54" s="40"/>
      <c r="H54" s="40"/>
      <c r="I54" s="26">
        <f>I50*$I$30</f>
        <v>0</v>
      </c>
      <c r="J54" s="26">
        <f>J50*$I$30</f>
        <v>8</v>
      </c>
      <c r="K54" s="24">
        <f t="shared" ref="K54:BK54" si="14">K50*$I$30</f>
        <v>7</v>
      </c>
      <c r="L54" s="24">
        <f t="shared" si="14"/>
        <v>6</v>
      </c>
      <c r="M54" s="26">
        <f t="shared" si="14"/>
        <v>5</v>
      </c>
      <c r="N54" s="69">
        <f t="shared" si="14"/>
        <v>4</v>
      </c>
      <c r="O54" s="24">
        <f t="shared" si="14"/>
        <v>3</v>
      </c>
      <c r="P54" s="24">
        <f t="shared" si="14"/>
        <v>2</v>
      </c>
      <c r="Q54" s="24">
        <f t="shared" si="14"/>
        <v>1</v>
      </c>
      <c r="R54" s="26">
        <f t="shared" si="14"/>
        <v>0</v>
      </c>
      <c r="S54" s="69">
        <f t="shared" si="14"/>
        <v>0</v>
      </c>
      <c r="T54" s="24">
        <f t="shared" si="14"/>
        <v>0</v>
      </c>
      <c r="U54" s="24">
        <f t="shared" si="14"/>
        <v>0</v>
      </c>
      <c r="V54" s="24">
        <f t="shared" si="14"/>
        <v>0</v>
      </c>
      <c r="W54" s="26">
        <f t="shared" si="14"/>
        <v>0</v>
      </c>
      <c r="X54" s="69">
        <f t="shared" si="14"/>
        <v>0</v>
      </c>
      <c r="Y54" s="24">
        <f t="shared" si="14"/>
        <v>0</v>
      </c>
      <c r="Z54" s="24">
        <f t="shared" si="14"/>
        <v>0</v>
      </c>
      <c r="AA54" s="24">
        <f t="shared" si="14"/>
        <v>0</v>
      </c>
      <c r="AB54" s="26">
        <f t="shared" si="14"/>
        <v>0</v>
      </c>
      <c r="AC54" s="69">
        <f t="shared" si="14"/>
        <v>0</v>
      </c>
      <c r="AD54" s="24">
        <f t="shared" si="14"/>
        <v>0</v>
      </c>
      <c r="AE54" s="24">
        <f t="shared" si="14"/>
        <v>0</v>
      </c>
      <c r="AF54" s="24">
        <f t="shared" si="14"/>
        <v>0</v>
      </c>
      <c r="AG54" s="26">
        <f t="shared" si="14"/>
        <v>0</v>
      </c>
      <c r="AH54" s="69">
        <f t="shared" si="14"/>
        <v>0</v>
      </c>
      <c r="AI54" s="24">
        <f t="shared" si="14"/>
        <v>0</v>
      </c>
      <c r="AJ54" s="24">
        <f t="shared" si="14"/>
        <v>0</v>
      </c>
      <c r="AK54" s="24">
        <f t="shared" si="14"/>
        <v>0</v>
      </c>
      <c r="AL54" s="26">
        <f t="shared" si="14"/>
        <v>0</v>
      </c>
      <c r="AM54" s="69">
        <f t="shared" si="14"/>
        <v>0</v>
      </c>
      <c r="AN54" s="24">
        <f t="shared" si="14"/>
        <v>0</v>
      </c>
      <c r="AO54" s="24">
        <f t="shared" si="14"/>
        <v>0</v>
      </c>
      <c r="AP54" s="24">
        <f t="shared" si="14"/>
        <v>0</v>
      </c>
      <c r="AQ54" s="26">
        <f t="shared" si="14"/>
        <v>0</v>
      </c>
      <c r="AR54" s="69">
        <f t="shared" si="14"/>
        <v>0</v>
      </c>
      <c r="AS54" s="24">
        <f t="shared" si="14"/>
        <v>0</v>
      </c>
      <c r="AT54" s="24">
        <f t="shared" si="14"/>
        <v>0</v>
      </c>
      <c r="AU54" s="24">
        <f t="shared" si="14"/>
        <v>0</v>
      </c>
      <c r="AV54" s="26">
        <f t="shared" si="14"/>
        <v>0</v>
      </c>
      <c r="AW54" s="69">
        <f t="shared" si="14"/>
        <v>0</v>
      </c>
      <c r="AX54" s="24">
        <f t="shared" si="14"/>
        <v>0</v>
      </c>
      <c r="AY54" s="24">
        <f t="shared" si="14"/>
        <v>0</v>
      </c>
      <c r="AZ54" s="24">
        <f t="shared" si="14"/>
        <v>0</v>
      </c>
      <c r="BA54" s="26">
        <f t="shared" si="14"/>
        <v>0</v>
      </c>
      <c r="BB54" s="69">
        <f t="shared" si="14"/>
        <v>0</v>
      </c>
      <c r="BC54" s="24">
        <f t="shared" si="14"/>
        <v>0</v>
      </c>
      <c r="BD54" s="24">
        <f t="shared" si="14"/>
        <v>0</v>
      </c>
      <c r="BE54" s="24">
        <f t="shared" si="14"/>
        <v>0</v>
      </c>
      <c r="BF54" s="26">
        <f t="shared" si="14"/>
        <v>0</v>
      </c>
      <c r="BG54" s="69">
        <f t="shared" si="14"/>
        <v>0</v>
      </c>
      <c r="BH54" s="24">
        <f t="shared" si="14"/>
        <v>0</v>
      </c>
      <c r="BI54" s="24">
        <f t="shared" si="14"/>
        <v>0</v>
      </c>
      <c r="BJ54" s="24">
        <f t="shared" si="14"/>
        <v>0</v>
      </c>
      <c r="BK54" s="26">
        <f t="shared" si="14"/>
        <v>0</v>
      </c>
      <c r="BL54" s="42"/>
      <c r="BM54" s="42"/>
      <c r="BN54" s="42"/>
      <c r="BO54" s="42"/>
      <c r="BP54" s="42"/>
      <c r="BQ54" s="42"/>
      <c r="BR54" s="42"/>
      <c r="BS54" s="42"/>
      <c r="BT54" s="42"/>
      <c r="BU54" s="42"/>
      <c r="BV54" s="42"/>
      <c r="BW54" s="42"/>
      <c r="BX54" s="42"/>
      <c r="BY54" s="42"/>
      <c r="BZ54" s="42"/>
      <c r="CA54" s="42"/>
      <c r="CB54" s="42"/>
      <c r="CC54" s="42"/>
      <c r="CD54" s="42"/>
      <c r="CE54" s="42"/>
      <c r="CF54" s="42"/>
      <c r="CG54" s="42"/>
      <c r="CH54" s="42"/>
      <c r="CI54" s="42"/>
      <c r="CJ54" s="42"/>
      <c r="CK54" s="42"/>
      <c r="CL54" s="42"/>
      <c r="CM54" s="42"/>
      <c r="CN54" s="42"/>
      <c r="CO54" s="42"/>
      <c r="CP54" s="42"/>
      <c r="CQ54" s="42"/>
      <c r="CR54" s="42"/>
      <c r="CS54" s="42"/>
      <c r="CT54" s="42"/>
      <c r="CU54" s="42"/>
      <c r="CV54" s="42"/>
      <c r="CW54" s="42"/>
      <c r="CX54" s="42"/>
      <c r="CY54" s="42"/>
      <c r="CZ54" s="42"/>
      <c r="DA54" s="42"/>
      <c r="DB54" s="42"/>
      <c r="DC54" s="42"/>
      <c r="DD54" s="42"/>
      <c r="DE54" s="42"/>
      <c r="DF54" s="42"/>
      <c r="DG54" s="42"/>
      <c r="DH54" s="42"/>
      <c r="DI54" s="42"/>
      <c r="DJ54" s="42"/>
      <c r="DK54" s="42"/>
      <c r="DL54" s="42"/>
      <c r="DM54" s="42"/>
      <c r="DN54" s="42"/>
    </row>
    <row r="55" spans="1:118" s="191" customFormat="1" ht="12.95" customHeight="1" x14ac:dyDescent="0.2">
      <c r="A55" s="95"/>
      <c r="B55" s="10" t="s">
        <v>51</v>
      </c>
      <c r="C55" s="40"/>
      <c r="D55" s="40"/>
      <c r="E55" s="40"/>
      <c r="F55" s="40"/>
      <c r="G55" s="40"/>
      <c r="H55" s="40"/>
      <c r="I55" s="26">
        <f>I54+I52</f>
        <v>0</v>
      </c>
      <c r="J55" s="26">
        <f>J54+J52</f>
        <v>20.5</v>
      </c>
      <c r="K55" s="24">
        <f t="shared" ref="K55:BK55" si="15">K54+K52</f>
        <v>19.5</v>
      </c>
      <c r="L55" s="24">
        <f t="shared" si="15"/>
        <v>18.5</v>
      </c>
      <c r="M55" s="26">
        <f t="shared" si="15"/>
        <v>17.5</v>
      </c>
      <c r="N55" s="69">
        <f t="shared" si="15"/>
        <v>16.5</v>
      </c>
      <c r="O55" s="24">
        <f t="shared" si="15"/>
        <v>15.5</v>
      </c>
      <c r="P55" s="24">
        <f t="shared" si="15"/>
        <v>14.5</v>
      </c>
      <c r="Q55" s="24">
        <f t="shared" si="15"/>
        <v>13.5</v>
      </c>
      <c r="R55" s="26">
        <f t="shared" si="15"/>
        <v>0</v>
      </c>
      <c r="S55" s="69">
        <f t="shared" si="15"/>
        <v>0</v>
      </c>
      <c r="T55" s="24">
        <f t="shared" si="15"/>
        <v>0</v>
      </c>
      <c r="U55" s="24">
        <f t="shared" si="15"/>
        <v>0</v>
      </c>
      <c r="V55" s="24">
        <f t="shared" si="15"/>
        <v>0</v>
      </c>
      <c r="W55" s="26">
        <f t="shared" si="15"/>
        <v>0</v>
      </c>
      <c r="X55" s="69">
        <f t="shared" si="15"/>
        <v>0</v>
      </c>
      <c r="Y55" s="24">
        <f t="shared" si="15"/>
        <v>0</v>
      </c>
      <c r="Z55" s="24">
        <f t="shared" si="15"/>
        <v>0</v>
      </c>
      <c r="AA55" s="24">
        <f t="shared" si="15"/>
        <v>0</v>
      </c>
      <c r="AB55" s="26">
        <f t="shared" si="15"/>
        <v>0</v>
      </c>
      <c r="AC55" s="69">
        <f t="shared" si="15"/>
        <v>0</v>
      </c>
      <c r="AD55" s="24">
        <f t="shared" si="15"/>
        <v>0</v>
      </c>
      <c r="AE55" s="24">
        <f t="shared" si="15"/>
        <v>0</v>
      </c>
      <c r="AF55" s="24">
        <f t="shared" si="15"/>
        <v>0</v>
      </c>
      <c r="AG55" s="26">
        <f t="shared" si="15"/>
        <v>0</v>
      </c>
      <c r="AH55" s="69">
        <f t="shared" si="15"/>
        <v>0</v>
      </c>
      <c r="AI55" s="24">
        <f t="shared" si="15"/>
        <v>0</v>
      </c>
      <c r="AJ55" s="24">
        <f t="shared" si="15"/>
        <v>0</v>
      </c>
      <c r="AK55" s="24">
        <f t="shared" si="15"/>
        <v>0</v>
      </c>
      <c r="AL55" s="26">
        <f t="shared" si="15"/>
        <v>0</v>
      </c>
      <c r="AM55" s="69">
        <f t="shared" si="15"/>
        <v>0</v>
      </c>
      <c r="AN55" s="24">
        <f t="shared" si="15"/>
        <v>0</v>
      </c>
      <c r="AO55" s="24">
        <f t="shared" si="15"/>
        <v>0</v>
      </c>
      <c r="AP55" s="24">
        <f t="shared" si="15"/>
        <v>0</v>
      </c>
      <c r="AQ55" s="26">
        <f t="shared" si="15"/>
        <v>0</v>
      </c>
      <c r="AR55" s="69">
        <f t="shared" si="15"/>
        <v>0</v>
      </c>
      <c r="AS55" s="24">
        <f t="shared" si="15"/>
        <v>0</v>
      </c>
      <c r="AT55" s="24">
        <f t="shared" si="15"/>
        <v>0</v>
      </c>
      <c r="AU55" s="24">
        <f t="shared" si="15"/>
        <v>0</v>
      </c>
      <c r="AV55" s="26">
        <f t="shared" si="15"/>
        <v>0</v>
      </c>
      <c r="AW55" s="69">
        <f t="shared" si="15"/>
        <v>0</v>
      </c>
      <c r="AX55" s="24">
        <f t="shared" si="15"/>
        <v>0</v>
      </c>
      <c r="AY55" s="24">
        <f t="shared" si="15"/>
        <v>0</v>
      </c>
      <c r="AZ55" s="24">
        <f t="shared" si="15"/>
        <v>0</v>
      </c>
      <c r="BA55" s="26">
        <f t="shared" si="15"/>
        <v>0</v>
      </c>
      <c r="BB55" s="69">
        <f t="shared" si="15"/>
        <v>0</v>
      </c>
      <c r="BC55" s="24">
        <f t="shared" si="15"/>
        <v>0</v>
      </c>
      <c r="BD55" s="24">
        <f t="shared" si="15"/>
        <v>0</v>
      </c>
      <c r="BE55" s="24">
        <f t="shared" si="15"/>
        <v>0</v>
      </c>
      <c r="BF55" s="26">
        <f t="shared" si="15"/>
        <v>0</v>
      </c>
      <c r="BG55" s="69">
        <f t="shared" si="15"/>
        <v>0</v>
      </c>
      <c r="BH55" s="24">
        <f t="shared" si="15"/>
        <v>0</v>
      </c>
      <c r="BI55" s="24">
        <f t="shared" si="15"/>
        <v>0</v>
      </c>
      <c r="BJ55" s="24">
        <f t="shared" si="15"/>
        <v>0</v>
      </c>
      <c r="BK55" s="26">
        <f t="shared" si="15"/>
        <v>0</v>
      </c>
      <c r="BL55" s="42"/>
      <c r="BM55" s="42"/>
      <c r="BN55" s="42"/>
      <c r="BO55" s="42"/>
      <c r="BP55" s="42"/>
      <c r="BQ55" s="42"/>
      <c r="BR55" s="42"/>
      <c r="BS55" s="42"/>
      <c r="BT55" s="42"/>
      <c r="BU55" s="42"/>
      <c r="BV55" s="42"/>
      <c r="BW55" s="42"/>
      <c r="BX55" s="42"/>
      <c r="BY55" s="42"/>
      <c r="BZ55" s="42"/>
      <c r="CA55" s="42"/>
      <c r="CB55" s="42"/>
      <c r="CC55" s="42"/>
      <c r="CD55" s="42"/>
      <c r="CE55" s="42"/>
      <c r="CF55" s="42"/>
      <c r="CG55" s="42"/>
      <c r="CH55" s="42"/>
      <c r="CI55" s="42"/>
      <c r="CJ55" s="42"/>
      <c r="CK55" s="42"/>
      <c r="CL55" s="42"/>
      <c r="CM55" s="42"/>
      <c r="CN55" s="42"/>
      <c r="CO55" s="42"/>
      <c r="CP55" s="42"/>
      <c r="CQ55" s="42"/>
      <c r="CR55" s="42"/>
      <c r="CS55" s="42"/>
      <c r="CT55" s="42"/>
      <c r="CU55" s="42"/>
      <c r="CV55" s="42"/>
      <c r="CW55" s="42"/>
      <c r="CX55" s="42"/>
      <c r="CY55" s="42"/>
      <c r="CZ55" s="42"/>
      <c r="DA55" s="42"/>
      <c r="DB55" s="42"/>
      <c r="DC55" s="42"/>
      <c r="DD55" s="42"/>
      <c r="DE55" s="42"/>
      <c r="DF55" s="42"/>
      <c r="DG55" s="42"/>
      <c r="DH55" s="42"/>
      <c r="DI55" s="42"/>
      <c r="DJ55" s="42"/>
      <c r="DK55" s="42"/>
      <c r="DL55" s="42"/>
      <c r="DM55" s="42"/>
      <c r="DN55" s="42"/>
    </row>
    <row r="56" spans="1:118" ht="12.95" customHeight="1" x14ac:dyDescent="0.2">
      <c r="A56" s="85"/>
      <c r="B56" s="98" t="s">
        <v>59</v>
      </c>
      <c r="C56" s="99"/>
      <c r="D56" s="99"/>
      <c r="E56" s="99"/>
      <c r="F56" s="99"/>
      <c r="G56" s="99"/>
      <c r="H56" s="99"/>
      <c r="I56" s="100">
        <f>I$46</f>
        <v>0</v>
      </c>
      <c r="J56" s="100">
        <f>J$46</f>
        <v>20.5</v>
      </c>
      <c r="K56" s="100">
        <f>K$46</f>
        <v>19.5</v>
      </c>
      <c r="L56" s="100">
        <f>L$46</f>
        <v>18.5</v>
      </c>
      <c r="M56" s="112">
        <f>M$46</f>
        <v>17.5</v>
      </c>
      <c r="N56" s="101"/>
      <c r="O56" s="100"/>
      <c r="P56" s="100"/>
      <c r="Q56" s="100"/>
      <c r="R56" s="100"/>
      <c r="S56" s="101"/>
      <c r="T56" s="100"/>
      <c r="U56" s="100"/>
      <c r="V56" s="100"/>
      <c r="W56" s="100"/>
      <c r="X56" s="101"/>
      <c r="Y56" s="100"/>
      <c r="Z56" s="100"/>
      <c r="AA56" s="100"/>
      <c r="AB56" s="100"/>
      <c r="AC56" s="101"/>
      <c r="AD56" s="100"/>
      <c r="AE56" s="100"/>
      <c r="AF56" s="100"/>
      <c r="AG56" s="100"/>
      <c r="AH56" s="101"/>
      <c r="AI56" s="100"/>
      <c r="AJ56" s="100"/>
      <c r="AK56" s="100"/>
      <c r="AL56" s="100"/>
      <c r="AM56" s="101"/>
      <c r="AN56" s="100"/>
      <c r="AO56" s="100"/>
      <c r="AP56" s="100"/>
      <c r="AQ56" s="100"/>
      <c r="AR56" s="101"/>
      <c r="AS56" s="100"/>
      <c r="AT56" s="100"/>
      <c r="AU56" s="100"/>
      <c r="AV56" s="100"/>
      <c r="AW56" s="101"/>
      <c r="AX56" s="100"/>
      <c r="AY56" s="100"/>
      <c r="AZ56" s="100"/>
      <c r="BA56" s="100"/>
      <c r="BB56" s="101"/>
      <c r="BC56" s="100"/>
      <c r="BD56" s="100"/>
      <c r="BE56" s="100"/>
      <c r="BF56" s="100"/>
      <c r="BG56" s="101"/>
      <c r="BH56" s="100"/>
      <c r="BI56" s="100"/>
      <c r="BJ56" s="100"/>
      <c r="BK56" s="100"/>
      <c r="BL56" s="19"/>
      <c r="BM56" s="19"/>
      <c r="BN56" s="19"/>
      <c r="BO56" s="19"/>
      <c r="BP56" s="19"/>
      <c r="BQ56" s="19"/>
      <c r="BR56" s="19"/>
      <c r="BS56" s="19"/>
      <c r="BT56" s="19"/>
      <c r="BU56" s="19"/>
      <c r="BV56" s="19"/>
      <c r="BW56" s="19"/>
      <c r="BX56" s="19"/>
      <c r="BY56" s="19"/>
      <c r="BZ56" s="19"/>
      <c r="CA56" s="19"/>
      <c r="CB56" s="19"/>
      <c r="CC56" s="19"/>
      <c r="CD56" s="19"/>
      <c r="CE56" s="19"/>
      <c r="CF56" s="19"/>
      <c r="CG56" s="19"/>
      <c r="CH56" s="19"/>
      <c r="CI56" s="19"/>
      <c r="CJ56" s="19"/>
      <c r="CK56" s="19"/>
      <c r="CL56" s="19"/>
      <c r="CM56" s="19"/>
      <c r="CN56" s="19"/>
      <c r="CO56" s="19"/>
      <c r="CP56" s="19"/>
      <c r="CQ56" s="19"/>
      <c r="CR56" s="19"/>
      <c r="CS56" s="19"/>
      <c r="CT56" s="19"/>
      <c r="CU56" s="19"/>
      <c r="CV56" s="19"/>
      <c r="CW56" s="19"/>
      <c r="CX56" s="19"/>
      <c r="CY56" s="19"/>
      <c r="CZ56" s="19"/>
      <c r="DA56" s="19"/>
      <c r="DB56" s="19"/>
      <c r="DC56" s="19"/>
      <c r="DD56" s="19"/>
      <c r="DE56" s="19"/>
      <c r="DF56" s="19"/>
      <c r="DG56" s="19"/>
      <c r="DH56" s="19"/>
      <c r="DI56" s="19"/>
      <c r="DJ56" s="19"/>
      <c r="DK56" s="19"/>
      <c r="DL56" s="19"/>
      <c r="DM56" s="19"/>
      <c r="DN56" s="19"/>
    </row>
    <row r="57" spans="1:118" ht="12.95" customHeight="1" x14ac:dyDescent="0.2">
      <c r="A57" s="85"/>
      <c r="B57" s="98" t="s">
        <v>58</v>
      </c>
      <c r="C57" s="99"/>
      <c r="D57" s="99"/>
      <c r="E57" s="99"/>
      <c r="F57" s="99"/>
      <c r="G57" s="99"/>
      <c r="H57" s="99"/>
      <c r="I57" s="100"/>
      <c r="J57" s="100"/>
      <c r="K57" s="100"/>
      <c r="L57" s="100"/>
      <c r="M57" s="112"/>
      <c r="N57" s="101">
        <f>N55</f>
        <v>16.5</v>
      </c>
      <c r="O57" s="100">
        <f t="shared" ref="O57:BK57" si="16">O55</f>
        <v>15.5</v>
      </c>
      <c r="P57" s="100">
        <f t="shared" si="16"/>
        <v>14.5</v>
      </c>
      <c r="Q57" s="100">
        <f t="shared" si="16"/>
        <v>13.5</v>
      </c>
      <c r="R57" s="100">
        <f t="shared" si="16"/>
        <v>0</v>
      </c>
      <c r="S57" s="101">
        <f t="shared" si="16"/>
        <v>0</v>
      </c>
      <c r="T57" s="100">
        <f t="shared" si="16"/>
        <v>0</v>
      </c>
      <c r="U57" s="100">
        <f t="shared" si="16"/>
        <v>0</v>
      </c>
      <c r="V57" s="100">
        <f t="shared" si="16"/>
        <v>0</v>
      </c>
      <c r="W57" s="100">
        <f t="shared" si="16"/>
        <v>0</v>
      </c>
      <c r="X57" s="101">
        <f t="shared" si="16"/>
        <v>0</v>
      </c>
      <c r="Y57" s="100">
        <f t="shared" si="16"/>
        <v>0</v>
      </c>
      <c r="Z57" s="100">
        <f t="shared" si="16"/>
        <v>0</v>
      </c>
      <c r="AA57" s="100">
        <f t="shared" si="16"/>
        <v>0</v>
      </c>
      <c r="AB57" s="100">
        <f t="shared" si="16"/>
        <v>0</v>
      </c>
      <c r="AC57" s="101">
        <f t="shared" si="16"/>
        <v>0</v>
      </c>
      <c r="AD57" s="100">
        <f t="shared" si="16"/>
        <v>0</v>
      </c>
      <c r="AE57" s="100">
        <f t="shared" si="16"/>
        <v>0</v>
      </c>
      <c r="AF57" s="100">
        <f t="shared" si="16"/>
        <v>0</v>
      </c>
      <c r="AG57" s="100">
        <f t="shared" si="16"/>
        <v>0</v>
      </c>
      <c r="AH57" s="101">
        <f t="shared" si="16"/>
        <v>0</v>
      </c>
      <c r="AI57" s="100">
        <f t="shared" si="16"/>
        <v>0</v>
      </c>
      <c r="AJ57" s="100">
        <f t="shared" si="16"/>
        <v>0</v>
      </c>
      <c r="AK57" s="100">
        <f t="shared" si="16"/>
        <v>0</v>
      </c>
      <c r="AL57" s="100">
        <f t="shared" si="16"/>
        <v>0</v>
      </c>
      <c r="AM57" s="101">
        <f t="shared" si="16"/>
        <v>0</v>
      </c>
      <c r="AN57" s="100">
        <f t="shared" si="16"/>
        <v>0</v>
      </c>
      <c r="AO57" s="100">
        <f t="shared" si="16"/>
        <v>0</v>
      </c>
      <c r="AP57" s="100">
        <f t="shared" si="16"/>
        <v>0</v>
      </c>
      <c r="AQ57" s="100">
        <f t="shared" si="16"/>
        <v>0</v>
      </c>
      <c r="AR57" s="101">
        <f t="shared" si="16"/>
        <v>0</v>
      </c>
      <c r="AS57" s="100">
        <f t="shared" si="16"/>
        <v>0</v>
      </c>
      <c r="AT57" s="100">
        <f t="shared" si="16"/>
        <v>0</v>
      </c>
      <c r="AU57" s="100">
        <f t="shared" si="16"/>
        <v>0</v>
      </c>
      <c r="AV57" s="100">
        <f t="shared" si="16"/>
        <v>0</v>
      </c>
      <c r="AW57" s="101">
        <f t="shared" si="16"/>
        <v>0</v>
      </c>
      <c r="AX57" s="100">
        <f t="shared" si="16"/>
        <v>0</v>
      </c>
      <c r="AY57" s="100">
        <f t="shared" si="16"/>
        <v>0</v>
      </c>
      <c r="AZ57" s="100">
        <f t="shared" si="16"/>
        <v>0</v>
      </c>
      <c r="BA57" s="100">
        <f t="shared" si="16"/>
        <v>0</v>
      </c>
      <c r="BB57" s="101">
        <f t="shared" si="16"/>
        <v>0</v>
      </c>
      <c r="BC57" s="100">
        <f t="shared" si="16"/>
        <v>0</v>
      </c>
      <c r="BD57" s="100">
        <f t="shared" si="16"/>
        <v>0</v>
      </c>
      <c r="BE57" s="100">
        <f t="shared" si="16"/>
        <v>0</v>
      </c>
      <c r="BF57" s="100">
        <f t="shared" si="16"/>
        <v>0</v>
      </c>
      <c r="BG57" s="101">
        <f t="shared" si="16"/>
        <v>0</v>
      </c>
      <c r="BH57" s="100">
        <f t="shared" si="16"/>
        <v>0</v>
      </c>
      <c r="BI57" s="100">
        <f t="shared" si="16"/>
        <v>0</v>
      </c>
      <c r="BJ57" s="100">
        <f t="shared" si="16"/>
        <v>0</v>
      </c>
      <c r="BK57" s="100">
        <f t="shared" si="16"/>
        <v>0</v>
      </c>
      <c r="BL57" s="19"/>
      <c r="BM57" s="19"/>
      <c r="BN57" s="19"/>
      <c r="BO57" s="19"/>
      <c r="BP57" s="19"/>
      <c r="BQ57" s="19"/>
      <c r="BR57" s="19"/>
      <c r="BS57" s="19"/>
      <c r="BT57" s="19"/>
      <c r="BU57" s="19"/>
      <c r="BV57" s="19"/>
      <c r="BW57" s="19"/>
      <c r="BX57" s="19"/>
      <c r="BY57" s="19"/>
      <c r="BZ57" s="19"/>
      <c r="CA57" s="19"/>
      <c r="CB57" s="19"/>
      <c r="CC57" s="19"/>
      <c r="CD57" s="19"/>
      <c r="CE57" s="19"/>
      <c r="CF57" s="19"/>
      <c r="CG57" s="19"/>
      <c r="CH57" s="19"/>
      <c r="CI57" s="19"/>
      <c r="CJ57" s="19"/>
      <c r="CK57" s="19"/>
      <c r="CL57" s="19"/>
      <c r="CM57" s="19"/>
      <c r="CN57" s="19"/>
      <c r="CO57" s="19"/>
      <c r="CP57" s="19"/>
      <c r="CQ57" s="19"/>
      <c r="CR57" s="19"/>
      <c r="CS57" s="19"/>
      <c r="CT57" s="19"/>
      <c r="CU57" s="19"/>
      <c r="CV57" s="19"/>
      <c r="CW57" s="19"/>
      <c r="CX57" s="19"/>
      <c r="CY57" s="19"/>
      <c r="CZ57" s="19"/>
      <c r="DA57" s="19"/>
      <c r="DB57" s="19"/>
      <c r="DC57" s="19"/>
      <c r="DD57" s="19"/>
      <c r="DE57" s="19"/>
      <c r="DF57" s="19"/>
      <c r="DG57" s="19"/>
      <c r="DH57" s="19"/>
      <c r="DI57" s="19"/>
      <c r="DJ57" s="19"/>
      <c r="DK57" s="19"/>
      <c r="DL57" s="19"/>
      <c r="DM57" s="19"/>
      <c r="DN57" s="19"/>
    </row>
    <row r="58" spans="1:118" ht="12.95" customHeight="1" x14ac:dyDescent="0.2">
      <c r="A58" s="85"/>
      <c r="B58" s="98" t="s">
        <v>60</v>
      </c>
      <c r="C58" s="99"/>
      <c r="D58" s="99"/>
      <c r="E58" s="99"/>
      <c r="F58" s="99"/>
      <c r="G58" s="99"/>
      <c r="H58" s="99"/>
      <c r="I58" s="100">
        <f>SUM(I56:I57)</f>
        <v>0</v>
      </c>
      <c r="J58" s="100">
        <f t="shared" ref="J58:BK58" si="17">SUM(J56:J57)</f>
        <v>20.5</v>
      </c>
      <c r="K58" s="100">
        <f t="shared" si="17"/>
        <v>19.5</v>
      </c>
      <c r="L58" s="100">
        <f t="shared" si="17"/>
        <v>18.5</v>
      </c>
      <c r="M58" s="112">
        <f t="shared" si="17"/>
        <v>17.5</v>
      </c>
      <c r="N58" s="101">
        <f t="shared" si="17"/>
        <v>16.5</v>
      </c>
      <c r="O58" s="100">
        <f t="shared" si="17"/>
        <v>15.5</v>
      </c>
      <c r="P58" s="100">
        <f t="shared" si="17"/>
        <v>14.5</v>
      </c>
      <c r="Q58" s="100">
        <f t="shared" si="17"/>
        <v>13.5</v>
      </c>
      <c r="R58" s="100">
        <f t="shared" si="17"/>
        <v>0</v>
      </c>
      <c r="S58" s="101">
        <f t="shared" si="17"/>
        <v>0</v>
      </c>
      <c r="T58" s="100">
        <f t="shared" si="17"/>
        <v>0</v>
      </c>
      <c r="U58" s="100">
        <f t="shared" si="17"/>
        <v>0</v>
      </c>
      <c r="V58" s="100">
        <f t="shared" si="17"/>
        <v>0</v>
      </c>
      <c r="W58" s="100">
        <f t="shared" si="17"/>
        <v>0</v>
      </c>
      <c r="X58" s="101">
        <f t="shared" si="17"/>
        <v>0</v>
      </c>
      <c r="Y58" s="100">
        <f t="shared" si="17"/>
        <v>0</v>
      </c>
      <c r="Z58" s="100">
        <f t="shared" si="17"/>
        <v>0</v>
      </c>
      <c r="AA58" s="100">
        <f t="shared" si="17"/>
        <v>0</v>
      </c>
      <c r="AB58" s="100">
        <f t="shared" si="17"/>
        <v>0</v>
      </c>
      <c r="AC58" s="101">
        <f t="shared" si="17"/>
        <v>0</v>
      </c>
      <c r="AD58" s="100">
        <f t="shared" si="17"/>
        <v>0</v>
      </c>
      <c r="AE58" s="100">
        <f t="shared" si="17"/>
        <v>0</v>
      </c>
      <c r="AF58" s="100">
        <f t="shared" si="17"/>
        <v>0</v>
      </c>
      <c r="AG58" s="100">
        <f t="shared" si="17"/>
        <v>0</v>
      </c>
      <c r="AH58" s="101">
        <f t="shared" si="17"/>
        <v>0</v>
      </c>
      <c r="AI58" s="100">
        <f t="shared" si="17"/>
        <v>0</v>
      </c>
      <c r="AJ58" s="100">
        <f t="shared" si="17"/>
        <v>0</v>
      </c>
      <c r="AK58" s="100">
        <f t="shared" si="17"/>
        <v>0</v>
      </c>
      <c r="AL58" s="100">
        <f t="shared" si="17"/>
        <v>0</v>
      </c>
      <c r="AM58" s="101">
        <f t="shared" si="17"/>
        <v>0</v>
      </c>
      <c r="AN58" s="100">
        <f t="shared" si="17"/>
        <v>0</v>
      </c>
      <c r="AO58" s="100">
        <f t="shared" si="17"/>
        <v>0</v>
      </c>
      <c r="AP58" s="100">
        <f t="shared" si="17"/>
        <v>0</v>
      </c>
      <c r="AQ58" s="100">
        <f t="shared" si="17"/>
        <v>0</v>
      </c>
      <c r="AR58" s="101">
        <f t="shared" si="17"/>
        <v>0</v>
      </c>
      <c r="AS58" s="100">
        <f t="shared" si="17"/>
        <v>0</v>
      </c>
      <c r="AT58" s="100">
        <f t="shared" si="17"/>
        <v>0</v>
      </c>
      <c r="AU58" s="100">
        <f t="shared" si="17"/>
        <v>0</v>
      </c>
      <c r="AV58" s="100">
        <f t="shared" si="17"/>
        <v>0</v>
      </c>
      <c r="AW58" s="101">
        <f t="shared" si="17"/>
        <v>0</v>
      </c>
      <c r="AX58" s="100">
        <f t="shared" si="17"/>
        <v>0</v>
      </c>
      <c r="AY58" s="100">
        <f t="shared" si="17"/>
        <v>0</v>
      </c>
      <c r="AZ58" s="100">
        <f t="shared" si="17"/>
        <v>0</v>
      </c>
      <c r="BA58" s="100">
        <f t="shared" si="17"/>
        <v>0</v>
      </c>
      <c r="BB58" s="101">
        <f t="shared" si="17"/>
        <v>0</v>
      </c>
      <c r="BC58" s="100">
        <f t="shared" si="17"/>
        <v>0</v>
      </c>
      <c r="BD58" s="100">
        <f t="shared" si="17"/>
        <v>0</v>
      </c>
      <c r="BE58" s="100">
        <f t="shared" si="17"/>
        <v>0</v>
      </c>
      <c r="BF58" s="100">
        <f t="shared" si="17"/>
        <v>0</v>
      </c>
      <c r="BG58" s="101">
        <f t="shared" si="17"/>
        <v>0</v>
      </c>
      <c r="BH58" s="100">
        <f t="shared" si="17"/>
        <v>0</v>
      </c>
      <c r="BI58" s="100">
        <f t="shared" si="17"/>
        <v>0</v>
      </c>
      <c r="BJ58" s="100">
        <f t="shared" si="17"/>
        <v>0</v>
      </c>
      <c r="BK58" s="100">
        <f t="shared" si="17"/>
        <v>0</v>
      </c>
      <c r="BL58" s="19"/>
      <c r="BM58" s="19"/>
      <c r="BN58" s="19"/>
      <c r="BO58" s="19"/>
      <c r="BP58" s="19"/>
      <c r="BQ58" s="19"/>
      <c r="BR58" s="19"/>
      <c r="BS58" s="19"/>
      <c r="BT58" s="19"/>
      <c r="BU58" s="19"/>
      <c r="BV58" s="19"/>
      <c r="BW58" s="19"/>
      <c r="BX58" s="19"/>
      <c r="BY58" s="19"/>
      <c r="BZ58" s="19"/>
      <c r="CA58" s="19"/>
      <c r="CB58" s="19"/>
      <c r="CC58" s="19"/>
      <c r="CD58" s="19"/>
      <c r="CE58" s="19"/>
      <c r="CF58" s="19"/>
      <c r="CG58" s="19"/>
      <c r="CH58" s="19"/>
      <c r="CI58" s="19"/>
      <c r="CJ58" s="19"/>
      <c r="CK58" s="19"/>
      <c r="CL58" s="19"/>
      <c r="CM58" s="19"/>
      <c r="CN58" s="19"/>
      <c r="CO58" s="19"/>
      <c r="CP58" s="19"/>
      <c r="CQ58" s="19"/>
      <c r="CR58" s="19"/>
      <c r="CS58" s="19"/>
      <c r="CT58" s="19"/>
      <c r="CU58" s="19"/>
      <c r="CV58" s="19"/>
      <c r="CW58" s="19"/>
      <c r="CX58" s="19"/>
      <c r="CY58" s="19"/>
      <c r="CZ58" s="19"/>
      <c r="DA58" s="19"/>
      <c r="DB58" s="19"/>
      <c r="DC58" s="19"/>
      <c r="DD58" s="19"/>
      <c r="DE58" s="19"/>
      <c r="DF58" s="19"/>
      <c r="DG58" s="19"/>
      <c r="DH58" s="19"/>
      <c r="DI58" s="19"/>
      <c r="DJ58" s="19"/>
      <c r="DK58" s="19"/>
      <c r="DL58" s="19"/>
      <c r="DM58" s="19"/>
      <c r="DN58" s="19"/>
    </row>
    <row r="59" spans="1:118" ht="12.95" customHeight="1" x14ac:dyDescent="0.2">
      <c r="A59" s="22"/>
      <c r="B59" s="85"/>
      <c r="C59" s="11"/>
      <c r="D59" s="11"/>
      <c r="E59" s="11"/>
      <c r="F59" s="11"/>
      <c r="G59" s="11"/>
      <c r="H59" s="11"/>
      <c r="I59" s="26"/>
      <c r="J59" s="26"/>
      <c r="K59" s="24"/>
      <c r="L59" s="24"/>
      <c r="M59" s="26"/>
      <c r="N59" s="69"/>
      <c r="O59" s="24"/>
      <c r="P59" s="24"/>
      <c r="Q59" s="24"/>
      <c r="R59" s="26"/>
      <c r="S59" s="69"/>
      <c r="T59" s="24"/>
      <c r="U59" s="24"/>
      <c r="V59" s="24"/>
      <c r="W59" s="26"/>
      <c r="X59" s="69"/>
      <c r="Y59" s="24"/>
      <c r="Z59" s="24"/>
      <c r="AA59" s="24"/>
      <c r="AB59" s="26"/>
      <c r="AC59" s="69"/>
      <c r="AD59" s="24"/>
      <c r="AE59" s="24"/>
      <c r="AF59" s="24"/>
      <c r="AG59" s="26"/>
      <c r="AH59" s="69"/>
      <c r="AI59" s="24"/>
      <c r="AJ59" s="24"/>
      <c r="AK59" s="24"/>
      <c r="AL59" s="26"/>
      <c r="AM59" s="69"/>
      <c r="AN59" s="24"/>
      <c r="AO59" s="24"/>
      <c r="AP59" s="24"/>
      <c r="AQ59" s="26"/>
      <c r="AR59" s="69"/>
      <c r="AS59" s="24"/>
      <c r="AT59" s="24"/>
      <c r="AU59" s="24"/>
      <c r="AV59" s="26"/>
      <c r="AW59" s="69"/>
      <c r="AX59" s="24"/>
      <c r="AY59" s="24"/>
      <c r="AZ59" s="24"/>
      <c r="BA59" s="26"/>
      <c r="BB59" s="69"/>
      <c r="BC59" s="24"/>
      <c r="BD59" s="24"/>
      <c r="BE59" s="24"/>
      <c r="BF59" s="26"/>
      <c r="BG59" s="69"/>
      <c r="BH59" s="24"/>
      <c r="BI59" s="24"/>
      <c r="BJ59" s="24"/>
      <c r="BK59" s="26"/>
    </row>
    <row r="60" spans="1:118" s="193" customFormat="1" ht="12.95" customHeight="1" x14ac:dyDescent="0.2">
      <c r="A60" s="142" t="s">
        <v>142</v>
      </c>
      <c r="B60" s="86" t="s">
        <v>69</v>
      </c>
      <c r="C60" s="71"/>
      <c r="D60" s="71"/>
      <c r="E60" s="71"/>
      <c r="F60" s="71"/>
      <c r="G60" s="71"/>
      <c r="H60" s="71"/>
      <c r="I60" s="74">
        <f>IF(I$35=$I$27,I$40-$I$28,0)</f>
        <v>90</v>
      </c>
      <c r="J60" s="74">
        <f>IF(J$35=$I$27,J$40-$I$28,0)</f>
        <v>0</v>
      </c>
      <c r="K60" s="74">
        <f>IF(K$35=$I$27,K$40-$I$28,0)</f>
        <v>0</v>
      </c>
      <c r="L60" s="74">
        <f>IF(L$35=$I$27,L$40-$I$28,0)</f>
        <v>0</v>
      </c>
      <c r="M60" s="74">
        <f>IF(M$35=$I$27,M$40-$I$28,0)</f>
        <v>0</v>
      </c>
      <c r="N60" s="88"/>
      <c r="O60" s="89"/>
      <c r="P60" s="89"/>
      <c r="Q60" s="89"/>
      <c r="R60" s="89"/>
      <c r="S60" s="88"/>
      <c r="T60" s="89"/>
      <c r="U60" s="89"/>
      <c r="V60" s="89"/>
      <c r="W60" s="89"/>
      <c r="X60" s="88"/>
      <c r="Y60" s="89"/>
      <c r="Z60" s="89"/>
      <c r="AA60" s="89"/>
      <c r="AB60" s="89"/>
      <c r="AC60" s="88"/>
      <c r="AD60" s="89"/>
      <c r="AE60" s="89"/>
      <c r="AF60" s="89"/>
      <c r="AG60" s="89"/>
      <c r="AH60" s="88"/>
      <c r="AI60" s="89"/>
      <c r="AJ60" s="89"/>
      <c r="AK60" s="89"/>
      <c r="AL60" s="89"/>
      <c r="AM60" s="88"/>
      <c r="AN60" s="89"/>
      <c r="AO60" s="89"/>
      <c r="AP60" s="89"/>
      <c r="AQ60" s="89"/>
      <c r="AR60" s="88"/>
      <c r="AS60" s="89"/>
      <c r="AT60" s="89"/>
      <c r="AU60" s="89"/>
      <c r="AV60" s="89"/>
      <c r="AW60" s="88"/>
      <c r="AX60" s="89"/>
      <c r="AY60" s="89"/>
      <c r="AZ60" s="89"/>
      <c r="BA60" s="89"/>
      <c r="BB60" s="88"/>
      <c r="BC60" s="89"/>
      <c r="BD60" s="89"/>
      <c r="BE60" s="89"/>
      <c r="BF60" s="89"/>
      <c r="BG60" s="88"/>
      <c r="BH60" s="89"/>
      <c r="BI60" s="89"/>
      <c r="BJ60" s="89"/>
      <c r="BK60" s="89"/>
      <c r="BL60" s="72"/>
      <c r="BM60" s="72"/>
      <c r="BN60" s="72"/>
      <c r="BO60" s="72"/>
      <c r="BP60" s="72"/>
      <c r="BQ60" s="72"/>
      <c r="BR60" s="72"/>
      <c r="BS60" s="72"/>
      <c r="BT60" s="72"/>
      <c r="BU60" s="72"/>
      <c r="BV60" s="72"/>
      <c r="BW60" s="72"/>
      <c r="BX60" s="72"/>
      <c r="BY60" s="72"/>
      <c r="BZ60" s="72"/>
      <c r="CA60" s="72"/>
      <c r="CB60" s="72"/>
      <c r="CC60" s="72"/>
      <c r="CD60" s="72"/>
      <c r="CE60" s="72"/>
      <c r="CF60" s="72"/>
      <c r="CG60" s="72"/>
      <c r="CH60" s="72"/>
      <c r="CI60" s="72"/>
      <c r="CJ60" s="72"/>
      <c r="CK60" s="72"/>
      <c r="CL60" s="72"/>
      <c r="CM60" s="72"/>
      <c r="CN60" s="72"/>
      <c r="CO60" s="72"/>
      <c r="CP60" s="72"/>
      <c r="CQ60" s="72"/>
      <c r="CR60" s="72"/>
      <c r="CS60" s="72"/>
      <c r="CT60" s="72"/>
      <c r="CU60" s="72"/>
      <c r="CV60" s="72"/>
      <c r="CW60" s="72"/>
      <c r="CX60" s="72"/>
      <c r="CY60" s="72"/>
      <c r="CZ60" s="72"/>
      <c r="DA60" s="72"/>
      <c r="DB60" s="72"/>
      <c r="DC60" s="72"/>
      <c r="DD60" s="72"/>
      <c r="DE60" s="72"/>
      <c r="DF60" s="72"/>
      <c r="DG60" s="72"/>
      <c r="DH60" s="72"/>
      <c r="DI60" s="72"/>
      <c r="DJ60" s="72"/>
      <c r="DK60" s="72"/>
      <c r="DL60" s="72"/>
      <c r="DM60" s="72"/>
      <c r="DN60" s="72"/>
    </row>
    <row r="61" spans="1:118" s="193" customFormat="1" ht="12.95" customHeight="1" x14ac:dyDescent="0.2">
      <c r="A61" s="142" t="s">
        <v>143</v>
      </c>
      <c r="B61" s="33" t="s">
        <v>37</v>
      </c>
      <c r="C61" s="71"/>
      <c r="D61" s="71"/>
      <c r="E61" s="71"/>
      <c r="F61" s="71"/>
      <c r="G61" s="71"/>
      <c r="H61" s="71"/>
      <c r="I61" s="74"/>
      <c r="J61" s="74">
        <f>I64</f>
        <v>90</v>
      </c>
      <c r="K61" s="75">
        <f t="shared" ref="K61:BK61" si="18">J64</f>
        <v>78.75</v>
      </c>
      <c r="L61" s="75">
        <f t="shared" si="18"/>
        <v>67.5</v>
      </c>
      <c r="M61" s="74">
        <f t="shared" si="18"/>
        <v>56.25</v>
      </c>
      <c r="N61" s="79">
        <f t="shared" si="18"/>
        <v>45</v>
      </c>
      <c r="O61" s="75">
        <f t="shared" si="18"/>
        <v>33.75</v>
      </c>
      <c r="P61" s="75">
        <f t="shared" si="18"/>
        <v>22.5</v>
      </c>
      <c r="Q61" s="75">
        <f t="shared" si="18"/>
        <v>11.25</v>
      </c>
      <c r="R61" s="74">
        <f t="shared" si="18"/>
        <v>0</v>
      </c>
      <c r="S61" s="79">
        <f t="shared" si="18"/>
        <v>0</v>
      </c>
      <c r="T61" s="75">
        <f t="shared" si="18"/>
        <v>0</v>
      </c>
      <c r="U61" s="75">
        <f t="shared" si="18"/>
        <v>0</v>
      </c>
      <c r="V61" s="75">
        <f t="shared" si="18"/>
        <v>0</v>
      </c>
      <c r="W61" s="74">
        <f t="shared" si="18"/>
        <v>0</v>
      </c>
      <c r="X61" s="79">
        <f t="shared" si="18"/>
        <v>0</v>
      </c>
      <c r="Y61" s="75">
        <f t="shared" si="18"/>
        <v>0</v>
      </c>
      <c r="Z61" s="75">
        <f t="shared" si="18"/>
        <v>0</v>
      </c>
      <c r="AA61" s="75">
        <f t="shared" si="18"/>
        <v>0</v>
      </c>
      <c r="AB61" s="74">
        <f t="shared" si="18"/>
        <v>0</v>
      </c>
      <c r="AC61" s="79">
        <f t="shared" si="18"/>
        <v>0</v>
      </c>
      <c r="AD61" s="75">
        <f t="shared" si="18"/>
        <v>0</v>
      </c>
      <c r="AE61" s="75">
        <f t="shared" si="18"/>
        <v>0</v>
      </c>
      <c r="AF61" s="75">
        <f t="shared" si="18"/>
        <v>0</v>
      </c>
      <c r="AG61" s="74">
        <f t="shared" si="18"/>
        <v>0</v>
      </c>
      <c r="AH61" s="79">
        <f t="shared" si="18"/>
        <v>0</v>
      </c>
      <c r="AI61" s="75">
        <f t="shared" si="18"/>
        <v>0</v>
      </c>
      <c r="AJ61" s="75">
        <f t="shared" si="18"/>
        <v>0</v>
      </c>
      <c r="AK61" s="75">
        <f t="shared" si="18"/>
        <v>0</v>
      </c>
      <c r="AL61" s="74">
        <f t="shared" si="18"/>
        <v>0</v>
      </c>
      <c r="AM61" s="79">
        <f t="shared" si="18"/>
        <v>0</v>
      </c>
      <c r="AN61" s="75">
        <f t="shared" si="18"/>
        <v>0</v>
      </c>
      <c r="AO61" s="75">
        <f t="shared" si="18"/>
        <v>0</v>
      </c>
      <c r="AP61" s="75">
        <f t="shared" si="18"/>
        <v>0</v>
      </c>
      <c r="AQ61" s="74">
        <f t="shared" si="18"/>
        <v>0</v>
      </c>
      <c r="AR61" s="79">
        <f t="shared" si="18"/>
        <v>0</v>
      </c>
      <c r="AS61" s="75">
        <f t="shared" si="18"/>
        <v>0</v>
      </c>
      <c r="AT61" s="75">
        <f t="shared" si="18"/>
        <v>0</v>
      </c>
      <c r="AU61" s="75">
        <f t="shared" si="18"/>
        <v>0</v>
      </c>
      <c r="AV61" s="74">
        <f t="shared" si="18"/>
        <v>0</v>
      </c>
      <c r="AW61" s="79">
        <f t="shared" si="18"/>
        <v>0</v>
      </c>
      <c r="AX61" s="75">
        <f t="shared" si="18"/>
        <v>0</v>
      </c>
      <c r="AY61" s="75">
        <f t="shared" si="18"/>
        <v>0</v>
      </c>
      <c r="AZ61" s="75">
        <f t="shared" si="18"/>
        <v>0</v>
      </c>
      <c r="BA61" s="74">
        <f t="shared" si="18"/>
        <v>0</v>
      </c>
      <c r="BB61" s="79">
        <f t="shared" si="18"/>
        <v>0</v>
      </c>
      <c r="BC61" s="75">
        <f t="shared" si="18"/>
        <v>0</v>
      </c>
      <c r="BD61" s="75">
        <f t="shared" si="18"/>
        <v>0</v>
      </c>
      <c r="BE61" s="75">
        <f t="shared" si="18"/>
        <v>0</v>
      </c>
      <c r="BF61" s="74">
        <f t="shared" si="18"/>
        <v>0</v>
      </c>
      <c r="BG61" s="79">
        <f t="shared" si="18"/>
        <v>0</v>
      </c>
      <c r="BH61" s="75">
        <f t="shared" si="18"/>
        <v>0</v>
      </c>
      <c r="BI61" s="75">
        <f t="shared" si="18"/>
        <v>0</v>
      </c>
      <c r="BJ61" s="75">
        <f t="shared" si="18"/>
        <v>0</v>
      </c>
      <c r="BK61" s="74">
        <f t="shared" si="18"/>
        <v>0</v>
      </c>
      <c r="BL61" s="72"/>
      <c r="BM61" s="72"/>
      <c r="BN61" s="72"/>
      <c r="BO61" s="72"/>
      <c r="BP61" s="72"/>
      <c r="BQ61" s="72"/>
      <c r="BR61" s="72"/>
      <c r="BS61" s="72"/>
      <c r="BT61" s="72"/>
      <c r="BU61" s="72"/>
      <c r="BV61" s="72"/>
      <c r="BW61" s="72"/>
      <c r="BX61" s="72"/>
      <c r="BY61" s="72"/>
      <c r="BZ61" s="72"/>
      <c r="CA61" s="72"/>
      <c r="CB61" s="72"/>
      <c r="CC61" s="72"/>
      <c r="CD61" s="72"/>
      <c r="CE61" s="72"/>
      <c r="CF61" s="72"/>
      <c r="CG61" s="72"/>
      <c r="CH61" s="72"/>
      <c r="CI61" s="72"/>
      <c r="CJ61" s="72"/>
      <c r="CK61" s="72"/>
      <c r="CL61" s="72"/>
      <c r="CM61" s="72"/>
      <c r="CN61" s="72"/>
      <c r="CO61" s="72"/>
      <c r="CP61" s="72"/>
      <c r="CQ61" s="72"/>
      <c r="CR61" s="72"/>
      <c r="CS61" s="72"/>
      <c r="CT61" s="72"/>
      <c r="CU61" s="72"/>
      <c r="CV61" s="72"/>
      <c r="CW61" s="72"/>
      <c r="CX61" s="72"/>
      <c r="CY61" s="72"/>
      <c r="CZ61" s="72"/>
      <c r="DA61" s="72"/>
      <c r="DB61" s="72"/>
      <c r="DC61" s="72"/>
      <c r="DD61" s="72"/>
      <c r="DE61" s="72"/>
      <c r="DF61" s="72"/>
      <c r="DG61" s="72"/>
      <c r="DH61" s="72"/>
      <c r="DI61" s="72"/>
      <c r="DJ61" s="72"/>
      <c r="DK61" s="72"/>
      <c r="DL61" s="72"/>
      <c r="DM61" s="72"/>
      <c r="DN61" s="72"/>
    </row>
    <row r="62" spans="1:118" s="193" customFormat="1" ht="12.95" customHeight="1" x14ac:dyDescent="0.2">
      <c r="A62" s="142" t="s">
        <v>145</v>
      </c>
      <c r="B62" s="73" t="s">
        <v>38</v>
      </c>
      <c r="C62" s="71"/>
      <c r="D62" s="71"/>
      <c r="E62" s="71"/>
      <c r="F62" s="71"/>
      <c r="G62" s="71"/>
      <c r="H62" s="71"/>
      <c r="I62" s="74">
        <f>I60</f>
        <v>90</v>
      </c>
      <c r="J62" s="74">
        <f t="shared" ref="J62:BK62" si="19">J60</f>
        <v>0</v>
      </c>
      <c r="K62" s="75">
        <f t="shared" si="19"/>
        <v>0</v>
      </c>
      <c r="L62" s="75">
        <f t="shared" si="19"/>
        <v>0</v>
      </c>
      <c r="M62" s="74">
        <f t="shared" si="19"/>
        <v>0</v>
      </c>
      <c r="N62" s="79">
        <f t="shared" si="19"/>
        <v>0</v>
      </c>
      <c r="O62" s="75">
        <f t="shared" si="19"/>
        <v>0</v>
      </c>
      <c r="P62" s="75">
        <f t="shared" si="19"/>
        <v>0</v>
      </c>
      <c r="Q62" s="75">
        <f t="shared" si="19"/>
        <v>0</v>
      </c>
      <c r="R62" s="74">
        <f t="shared" si="19"/>
        <v>0</v>
      </c>
      <c r="S62" s="79">
        <f t="shared" si="19"/>
        <v>0</v>
      </c>
      <c r="T62" s="75">
        <f t="shared" si="19"/>
        <v>0</v>
      </c>
      <c r="U62" s="75">
        <f t="shared" si="19"/>
        <v>0</v>
      </c>
      <c r="V62" s="75">
        <f t="shared" si="19"/>
        <v>0</v>
      </c>
      <c r="W62" s="74">
        <f t="shared" si="19"/>
        <v>0</v>
      </c>
      <c r="X62" s="79">
        <f t="shared" si="19"/>
        <v>0</v>
      </c>
      <c r="Y62" s="75">
        <f t="shared" si="19"/>
        <v>0</v>
      </c>
      <c r="Z62" s="75">
        <f t="shared" si="19"/>
        <v>0</v>
      </c>
      <c r="AA62" s="75">
        <f t="shared" si="19"/>
        <v>0</v>
      </c>
      <c r="AB62" s="74">
        <f t="shared" si="19"/>
        <v>0</v>
      </c>
      <c r="AC62" s="79">
        <f t="shared" si="19"/>
        <v>0</v>
      </c>
      <c r="AD62" s="75">
        <f t="shared" si="19"/>
        <v>0</v>
      </c>
      <c r="AE62" s="75">
        <f t="shared" si="19"/>
        <v>0</v>
      </c>
      <c r="AF62" s="75">
        <f t="shared" si="19"/>
        <v>0</v>
      </c>
      <c r="AG62" s="74">
        <f t="shared" si="19"/>
        <v>0</v>
      </c>
      <c r="AH62" s="79">
        <f t="shared" si="19"/>
        <v>0</v>
      </c>
      <c r="AI62" s="75">
        <f t="shared" si="19"/>
        <v>0</v>
      </c>
      <c r="AJ62" s="75">
        <f t="shared" si="19"/>
        <v>0</v>
      </c>
      <c r="AK62" s="75">
        <f t="shared" si="19"/>
        <v>0</v>
      </c>
      <c r="AL62" s="74">
        <f t="shared" si="19"/>
        <v>0</v>
      </c>
      <c r="AM62" s="79">
        <f t="shared" si="19"/>
        <v>0</v>
      </c>
      <c r="AN62" s="75">
        <f t="shared" si="19"/>
        <v>0</v>
      </c>
      <c r="AO62" s="75">
        <f t="shared" si="19"/>
        <v>0</v>
      </c>
      <c r="AP62" s="75">
        <f t="shared" si="19"/>
        <v>0</v>
      </c>
      <c r="AQ62" s="74">
        <f t="shared" si="19"/>
        <v>0</v>
      </c>
      <c r="AR62" s="79">
        <f t="shared" si="19"/>
        <v>0</v>
      </c>
      <c r="AS62" s="75">
        <f t="shared" si="19"/>
        <v>0</v>
      </c>
      <c r="AT62" s="75">
        <f t="shared" si="19"/>
        <v>0</v>
      </c>
      <c r="AU62" s="75">
        <f t="shared" si="19"/>
        <v>0</v>
      </c>
      <c r="AV62" s="74">
        <f t="shared" si="19"/>
        <v>0</v>
      </c>
      <c r="AW62" s="79">
        <f t="shared" si="19"/>
        <v>0</v>
      </c>
      <c r="AX62" s="75">
        <f t="shared" si="19"/>
        <v>0</v>
      </c>
      <c r="AY62" s="75">
        <f t="shared" si="19"/>
        <v>0</v>
      </c>
      <c r="AZ62" s="75">
        <f t="shared" si="19"/>
        <v>0</v>
      </c>
      <c r="BA62" s="74">
        <f t="shared" si="19"/>
        <v>0</v>
      </c>
      <c r="BB62" s="79">
        <f t="shared" si="19"/>
        <v>0</v>
      </c>
      <c r="BC62" s="75">
        <f t="shared" si="19"/>
        <v>0</v>
      </c>
      <c r="BD62" s="75">
        <f t="shared" si="19"/>
        <v>0</v>
      </c>
      <c r="BE62" s="75">
        <f t="shared" si="19"/>
        <v>0</v>
      </c>
      <c r="BF62" s="74">
        <f t="shared" si="19"/>
        <v>0</v>
      </c>
      <c r="BG62" s="79">
        <f t="shared" si="19"/>
        <v>0</v>
      </c>
      <c r="BH62" s="75">
        <f t="shared" si="19"/>
        <v>0</v>
      </c>
      <c r="BI62" s="75">
        <f t="shared" si="19"/>
        <v>0</v>
      </c>
      <c r="BJ62" s="75">
        <f t="shared" si="19"/>
        <v>0</v>
      </c>
      <c r="BK62" s="74">
        <f t="shared" si="19"/>
        <v>0</v>
      </c>
      <c r="BL62" s="72"/>
      <c r="BM62" s="72"/>
      <c r="BN62" s="72"/>
      <c r="BO62" s="72"/>
      <c r="BP62" s="72"/>
      <c r="BQ62" s="72"/>
      <c r="BR62" s="72"/>
      <c r="BS62" s="72"/>
      <c r="BT62" s="72"/>
      <c r="BU62" s="72"/>
      <c r="BV62" s="72"/>
      <c r="BW62" s="72"/>
      <c r="BX62" s="72"/>
      <c r="BY62" s="72"/>
      <c r="BZ62" s="72"/>
      <c r="CA62" s="72"/>
      <c r="CB62" s="72"/>
      <c r="CC62" s="72"/>
      <c r="CD62" s="72"/>
      <c r="CE62" s="72"/>
      <c r="CF62" s="72"/>
      <c r="CG62" s="72"/>
      <c r="CH62" s="72"/>
      <c r="CI62" s="72"/>
      <c r="CJ62" s="72"/>
      <c r="CK62" s="72"/>
      <c r="CL62" s="72"/>
      <c r="CM62" s="72"/>
      <c r="CN62" s="72"/>
      <c r="CO62" s="72"/>
      <c r="CP62" s="72"/>
      <c r="CQ62" s="72"/>
      <c r="CR62" s="72"/>
      <c r="CS62" s="72"/>
      <c r="CT62" s="72"/>
      <c r="CU62" s="72"/>
      <c r="CV62" s="72"/>
      <c r="CW62" s="72"/>
      <c r="CX62" s="72"/>
      <c r="CY62" s="72"/>
      <c r="CZ62" s="72"/>
      <c r="DA62" s="72"/>
      <c r="DB62" s="72"/>
      <c r="DC62" s="72"/>
      <c r="DD62" s="72"/>
      <c r="DE62" s="72"/>
      <c r="DF62" s="72"/>
      <c r="DG62" s="72"/>
      <c r="DH62" s="72"/>
      <c r="DI62" s="72"/>
      <c r="DJ62" s="72"/>
      <c r="DK62" s="72"/>
      <c r="DL62" s="72"/>
      <c r="DM62" s="72"/>
      <c r="DN62" s="72"/>
    </row>
    <row r="63" spans="1:118" s="193" customFormat="1" ht="12.95" customHeight="1" x14ac:dyDescent="0.2">
      <c r="A63" s="97"/>
      <c r="B63" s="77" t="s">
        <v>39</v>
      </c>
      <c r="C63" s="71"/>
      <c r="D63" s="71"/>
      <c r="E63" s="71"/>
      <c r="F63" s="71"/>
      <c r="G63" s="71"/>
      <c r="H63" s="71"/>
      <c r="I63" s="74">
        <f>IF(ROUND(I61,0)&lt;&gt;0,I61/I$38,0)</f>
        <v>0</v>
      </c>
      <c r="J63" s="74">
        <f t="shared" ref="J63:BK63" si="20">IF(ROUND(J61,0)&lt;&gt;0,J61/J$38,0)</f>
        <v>11.25</v>
      </c>
      <c r="K63" s="74">
        <f t="shared" si="20"/>
        <v>11.25</v>
      </c>
      <c r="L63" s="74">
        <f t="shared" si="20"/>
        <v>11.25</v>
      </c>
      <c r="M63" s="74">
        <f t="shared" si="20"/>
        <v>11.25</v>
      </c>
      <c r="N63" s="79">
        <f t="shared" si="20"/>
        <v>11.25</v>
      </c>
      <c r="O63" s="74">
        <f t="shared" si="20"/>
        <v>11.25</v>
      </c>
      <c r="P63" s="74">
        <f t="shared" si="20"/>
        <v>11.25</v>
      </c>
      <c r="Q63" s="74">
        <f t="shared" si="20"/>
        <v>11.25</v>
      </c>
      <c r="R63" s="74">
        <f t="shared" si="20"/>
        <v>0</v>
      </c>
      <c r="S63" s="79">
        <f t="shared" si="20"/>
        <v>0</v>
      </c>
      <c r="T63" s="74">
        <f t="shared" si="20"/>
        <v>0</v>
      </c>
      <c r="U63" s="74">
        <f t="shared" si="20"/>
        <v>0</v>
      </c>
      <c r="V63" s="74">
        <f t="shared" si="20"/>
        <v>0</v>
      </c>
      <c r="W63" s="74">
        <f t="shared" si="20"/>
        <v>0</v>
      </c>
      <c r="X63" s="79">
        <f t="shared" si="20"/>
        <v>0</v>
      </c>
      <c r="Y63" s="74">
        <f t="shared" si="20"/>
        <v>0</v>
      </c>
      <c r="Z63" s="74">
        <f t="shared" si="20"/>
        <v>0</v>
      </c>
      <c r="AA63" s="74">
        <f t="shared" si="20"/>
        <v>0</v>
      </c>
      <c r="AB63" s="74">
        <f t="shared" si="20"/>
        <v>0</v>
      </c>
      <c r="AC63" s="79">
        <f t="shared" si="20"/>
        <v>0</v>
      </c>
      <c r="AD63" s="74">
        <f t="shared" si="20"/>
        <v>0</v>
      </c>
      <c r="AE63" s="74">
        <f t="shared" si="20"/>
        <v>0</v>
      </c>
      <c r="AF63" s="74">
        <f t="shared" si="20"/>
        <v>0</v>
      </c>
      <c r="AG63" s="74">
        <f t="shared" si="20"/>
        <v>0</v>
      </c>
      <c r="AH63" s="79">
        <f t="shared" si="20"/>
        <v>0</v>
      </c>
      <c r="AI63" s="74">
        <f t="shared" si="20"/>
        <v>0</v>
      </c>
      <c r="AJ63" s="74">
        <f t="shared" si="20"/>
        <v>0</v>
      </c>
      <c r="AK63" s="74">
        <f t="shared" si="20"/>
        <v>0</v>
      </c>
      <c r="AL63" s="74">
        <f t="shared" si="20"/>
        <v>0</v>
      </c>
      <c r="AM63" s="79">
        <f t="shared" si="20"/>
        <v>0</v>
      </c>
      <c r="AN63" s="74">
        <f t="shared" si="20"/>
        <v>0</v>
      </c>
      <c r="AO63" s="74">
        <f t="shared" si="20"/>
        <v>0</v>
      </c>
      <c r="AP63" s="74">
        <f t="shared" si="20"/>
        <v>0</v>
      </c>
      <c r="AQ63" s="74">
        <f t="shared" si="20"/>
        <v>0</v>
      </c>
      <c r="AR63" s="79">
        <f t="shared" si="20"/>
        <v>0</v>
      </c>
      <c r="AS63" s="74">
        <f t="shared" si="20"/>
        <v>0</v>
      </c>
      <c r="AT63" s="74">
        <f t="shared" si="20"/>
        <v>0</v>
      </c>
      <c r="AU63" s="74">
        <f t="shared" si="20"/>
        <v>0</v>
      </c>
      <c r="AV63" s="74">
        <f t="shared" si="20"/>
        <v>0</v>
      </c>
      <c r="AW63" s="79">
        <f t="shared" si="20"/>
        <v>0</v>
      </c>
      <c r="AX63" s="74">
        <f t="shared" si="20"/>
        <v>0</v>
      </c>
      <c r="AY63" s="74">
        <f t="shared" si="20"/>
        <v>0</v>
      </c>
      <c r="AZ63" s="74">
        <f t="shared" si="20"/>
        <v>0</v>
      </c>
      <c r="BA63" s="74">
        <f t="shared" si="20"/>
        <v>0</v>
      </c>
      <c r="BB63" s="79">
        <f t="shared" si="20"/>
        <v>0</v>
      </c>
      <c r="BC63" s="74">
        <f t="shared" si="20"/>
        <v>0</v>
      </c>
      <c r="BD63" s="74">
        <f t="shared" si="20"/>
        <v>0</v>
      </c>
      <c r="BE63" s="74">
        <f t="shared" si="20"/>
        <v>0</v>
      </c>
      <c r="BF63" s="74">
        <f t="shared" si="20"/>
        <v>0</v>
      </c>
      <c r="BG63" s="79">
        <f t="shared" si="20"/>
        <v>0</v>
      </c>
      <c r="BH63" s="74">
        <f t="shared" si="20"/>
        <v>0</v>
      </c>
      <c r="BI63" s="74">
        <f t="shared" si="20"/>
        <v>0</v>
      </c>
      <c r="BJ63" s="74">
        <f t="shared" si="20"/>
        <v>0</v>
      </c>
      <c r="BK63" s="74">
        <f t="shared" si="20"/>
        <v>0</v>
      </c>
      <c r="BL63" s="72"/>
      <c r="BM63" s="72"/>
      <c r="BN63" s="72"/>
      <c r="BO63" s="72"/>
      <c r="BP63" s="72"/>
      <c r="BQ63" s="72"/>
      <c r="BR63" s="72"/>
      <c r="BS63" s="72"/>
      <c r="BT63" s="72"/>
      <c r="BU63" s="72"/>
      <c r="BV63" s="72"/>
      <c r="BW63" s="72"/>
      <c r="BX63" s="72"/>
      <c r="BY63" s="72"/>
      <c r="BZ63" s="72"/>
      <c r="CA63" s="72"/>
      <c r="CB63" s="72"/>
      <c r="CC63" s="72"/>
      <c r="CD63" s="72"/>
      <c r="CE63" s="72"/>
      <c r="CF63" s="72"/>
      <c r="CG63" s="72"/>
      <c r="CH63" s="72"/>
      <c r="CI63" s="72"/>
      <c r="CJ63" s="72"/>
      <c r="CK63" s="72"/>
      <c r="CL63" s="72"/>
      <c r="CM63" s="72"/>
      <c r="CN63" s="72"/>
      <c r="CO63" s="72"/>
      <c r="CP63" s="72"/>
      <c r="CQ63" s="72"/>
      <c r="CR63" s="72"/>
      <c r="CS63" s="72"/>
      <c r="CT63" s="72"/>
      <c r="CU63" s="72"/>
      <c r="CV63" s="72"/>
      <c r="CW63" s="72"/>
      <c r="CX63" s="72"/>
      <c r="CY63" s="72"/>
      <c r="CZ63" s="72"/>
      <c r="DA63" s="72"/>
      <c r="DB63" s="72"/>
      <c r="DC63" s="72"/>
      <c r="DD63" s="72"/>
      <c r="DE63" s="72"/>
      <c r="DF63" s="72"/>
      <c r="DG63" s="72"/>
      <c r="DH63" s="72"/>
      <c r="DI63" s="72"/>
      <c r="DJ63" s="72"/>
      <c r="DK63" s="72"/>
      <c r="DL63" s="72"/>
      <c r="DM63" s="72"/>
      <c r="DN63" s="72"/>
    </row>
    <row r="64" spans="1:118" s="78" customFormat="1" ht="12.95" customHeight="1" x14ac:dyDescent="0.2">
      <c r="A64" s="96"/>
      <c r="B64" s="33" t="s">
        <v>40</v>
      </c>
      <c r="C64" s="77"/>
      <c r="D64" s="77"/>
      <c r="E64" s="77"/>
      <c r="F64" s="77"/>
      <c r="G64" s="77"/>
      <c r="H64" s="35"/>
      <c r="I64" s="74">
        <f>I61+I62-I63</f>
        <v>90</v>
      </c>
      <c r="J64" s="74">
        <f t="shared" ref="J64:BK64" si="21">J61+J62-J63</f>
        <v>78.75</v>
      </c>
      <c r="K64" s="74">
        <f t="shared" si="21"/>
        <v>67.5</v>
      </c>
      <c r="L64" s="74">
        <f t="shared" si="21"/>
        <v>56.25</v>
      </c>
      <c r="M64" s="74">
        <f t="shared" si="21"/>
        <v>45</v>
      </c>
      <c r="N64" s="79">
        <f t="shared" si="21"/>
        <v>33.75</v>
      </c>
      <c r="O64" s="74">
        <f t="shared" si="21"/>
        <v>22.5</v>
      </c>
      <c r="P64" s="74">
        <f t="shared" si="21"/>
        <v>11.25</v>
      </c>
      <c r="Q64" s="74">
        <f t="shared" si="21"/>
        <v>0</v>
      </c>
      <c r="R64" s="74">
        <f t="shared" si="21"/>
        <v>0</v>
      </c>
      <c r="S64" s="79">
        <f t="shared" si="21"/>
        <v>0</v>
      </c>
      <c r="T64" s="74">
        <f t="shared" si="21"/>
        <v>0</v>
      </c>
      <c r="U64" s="74">
        <f t="shared" si="21"/>
        <v>0</v>
      </c>
      <c r="V64" s="74">
        <f t="shared" si="21"/>
        <v>0</v>
      </c>
      <c r="W64" s="74">
        <f t="shared" si="21"/>
        <v>0</v>
      </c>
      <c r="X64" s="79">
        <f t="shared" si="21"/>
        <v>0</v>
      </c>
      <c r="Y64" s="74">
        <f t="shared" si="21"/>
        <v>0</v>
      </c>
      <c r="Z64" s="74">
        <f t="shared" si="21"/>
        <v>0</v>
      </c>
      <c r="AA64" s="74">
        <f t="shared" si="21"/>
        <v>0</v>
      </c>
      <c r="AB64" s="74">
        <f t="shared" si="21"/>
        <v>0</v>
      </c>
      <c r="AC64" s="79">
        <f t="shared" si="21"/>
        <v>0</v>
      </c>
      <c r="AD64" s="74">
        <f t="shared" si="21"/>
        <v>0</v>
      </c>
      <c r="AE64" s="74">
        <f t="shared" si="21"/>
        <v>0</v>
      </c>
      <c r="AF64" s="74">
        <f t="shared" si="21"/>
        <v>0</v>
      </c>
      <c r="AG64" s="74">
        <f t="shared" si="21"/>
        <v>0</v>
      </c>
      <c r="AH64" s="79">
        <f t="shared" si="21"/>
        <v>0</v>
      </c>
      <c r="AI64" s="74">
        <f t="shared" si="21"/>
        <v>0</v>
      </c>
      <c r="AJ64" s="74">
        <f t="shared" si="21"/>
        <v>0</v>
      </c>
      <c r="AK64" s="74">
        <f t="shared" si="21"/>
        <v>0</v>
      </c>
      <c r="AL64" s="74">
        <f t="shared" si="21"/>
        <v>0</v>
      </c>
      <c r="AM64" s="79">
        <f t="shared" si="21"/>
        <v>0</v>
      </c>
      <c r="AN64" s="74">
        <f t="shared" si="21"/>
        <v>0</v>
      </c>
      <c r="AO64" s="74">
        <f t="shared" si="21"/>
        <v>0</v>
      </c>
      <c r="AP64" s="74">
        <f t="shared" si="21"/>
        <v>0</v>
      </c>
      <c r="AQ64" s="74">
        <f t="shared" si="21"/>
        <v>0</v>
      </c>
      <c r="AR64" s="79">
        <f t="shared" si="21"/>
        <v>0</v>
      </c>
      <c r="AS64" s="74">
        <f t="shared" si="21"/>
        <v>0</v>
      </c>
      <c r="AT64" s="74">
        <f t="shared" si="21"/>
        <v>0</v>
      </c>
      <c r="AU64" s="74">
        <f t="shared" si="21"/>
        <v>0</v>
      </c>
      <c r="AV64" s="74">
        <f t="shared" si="21"/>
        <v>0</v>
      </c>
      <c r="AW64" s="79">
        <f t="shared" si="21"/>
        <v>0</v>
      </c>
      <c r="AX64" s="74">
        <f t="shared" si="21"/>
        <v>0</v>
      </c>
      <c r="AY64" s="74">
        <f t="shared" si="21"/>
        <v>0</v>
      </c>
      <c r="AZ64" s="74">
        <f t="shared" si="21"/>
        <v>0</v>
      </c>
      <c r="BA64" s="74">
        <f t="shared" si="21"/>
        <v>0</v>
      </c>
      <c r="BB64" s="79">
        <f t="shared" si="21"/>
        <v>0</v>
      </c>
      <c r="BC64" s="74">
        <f t="shared" si="21"/>
        <v>0</v>
      </c>
      <c r="BD64" s="74">
        <f t="shared" si="21"/>
        <v>0</v>
      </c>
      <c r="BE64" s="74">
        <f t="shared" si="21"/>
        <v>0</v>
      </c>
      <c r="BF64" s="74">
        <f t="shared" si="21"/>
        <v>0</v>
      </c>
      <c r="BG64" s="79">
        <f t="shared" si="21"/>
        <v>0</v>
      </c>
      <c r="BH64" s="74">
        <f t="shared" si="21"/>
        <v>0</v>
      </c>
      <c r="BI64" s="74">
        <f t="shared" si="21"/>
        <v>0</v>
      </c>
      <c r="BJ64" s="74">
        <f t="shared" si="21"/>
        <v>0</v>
      </c>
      <c r="BK64" s="74">
        <f t="shared" si="21"/>
        <v>0</v>
      </c>
    </row>
    <row r="65" spans="1:118" s="78" customFormat="1" ht="12.75" customHeight="1" x14ac:dyDescent="0.2">
      <c r="A65" s="96"/>
      <c r="B65" s="28" t="s">
        <v>41</v>
      </c>
      <c r="C65" s="76"/>
      <c r="D65" s="76"/>
      <c r="E65" s="76"/>
      <c r="F65" s="76"/>
      <c r="G65" s="76"/>
      <c r="H65" s="35"/>
      <c r="I65" s="74">
        <f>I61*$I$30</f>
        <v>0</v>
      </c>
      <c r="J65" s="74">
        <f t="shared" ref="J65:BK65" si="22">J61*$I$30</f>
        <v>7.2</v>
      </c>
      <c r="K65" s="74">
        <f t="shared" si="22"/>
        <v>6.3</v>
      </c>
      <c r="L65" s="74">
        <f t="shared" si="22"/>
        <v>5.4</v>
      </c>
      <c r="M65" s="74">
        <f t="shared" si="22"/>
        <v>4.5</v>
      </c>
      <c r="N65" s="79">
        <f t="shared" si="22"/>
        <v>3.6</v>
      </c>
      <c r="O65" s="74">
        <f t="shared" si="22"/>
        <v>2.7</v>
      </c>
      <c r="P65" s="74">
        <f t="shared" si="22"/>
        <v>1.8</v>
      </c>
      <c r="Q65" s="74">
        <f t="shared" si="22"/>
        <v>0.9</v>
      </c>
      <c r="R65" s="74">
        <f t="shared" si="22"/>
        <v>0</v>
      </c>
      <c r="S65" s="79">
        <f t="shared" si="22"/>
        <v>0</v>
      </c>
      <c r="T65" s="74">
        <f t="shared" si="22"/>
        <v>0</v>
      </c>
      <c r="U65" s="74">
        <f t="shared" si="22"/>
        <v>0</v>
      </c>
      <c r="V65" s="74">
        <f t="shared" si="22"/>
        <v>0</v>
      </c>
      <c r="W65" s="74">
        <f t="shared" si="22"/>
        <v>0</v>
      </c>
      <c r="X65" s="79">
        <f t="shared" si="22"/>
        <v>0</v>
      </c>
      <c r="Y65" s="74">
        <f t="shared" si="22"/>
        <v>0</v>
      </c>
      <c r="Z65" s="74">
        <f t="shared" si="22"/>
        <v>0</v>
      </c>
      <c r="AA65" s="74">
        <f t="shared" si="22"/>
        <v>0</v>
      </c>
      <c r="AB65" s="74">
        <f t="shared" si="22"/>
        <v>0</v>
      </c>
      <c r="AC65" s="79">
        <f t="shared" si="22"/>
        <v>0</v>
      </c>
      <c r="AD65" s="74">
        <f t="shared" si="22"/>
        <v>0</v>
      </c>
      <c r="AE65" s="74">
        <f t="shared" si="22"/>
        <v>0</v>
      </c>
      <c r="AF65" s="74">
        <f t="shared" si="22"/>
        <v>0</v>
      </c>
      <c r="AG65" s="74">
        <f t="shared" si="22"/>
        <v>0</v>
      </c>
      <c r="AH65" s="79">
        <f t="shared" si="22"/>
        <v>0</v>
      </c>
      <c r="AI65" s="74">
        <f t="shared" si="22"/>
        <v>0</v>
      </c>
      <c r="AJ65" s="74">
        <f t="shared" si="22"/>
        <v>0</v>
      </c>
      <c r="AK65" s="74">
        <f t="shared" si="22"/>
        <v>0</v>
      </c>
      <c r="AL65" s="74">
        <f t="shared" si="22"/>
        <v>0</v>
      </c>
      <c r="AM65" s="79">
        <f t="shared" si="22"/>
        <v>0</v>
      </c>
      <c r="AN65" s="74">
        <f t="shared" si="22"/>
        <v>0</v>
      </c>
      <c r="AO65" s="74">
        <f t="shared" si="22"/>
        <v>0</v>
      </c>
      <c r="AP65" s="74">
        <f t="shared" si="22"/>
        <v>0</v>
      </c>
      <c r="AQ65" s="74">
        <f t="shared" si="22"/>
        <v>0</v>
      </c>
      <c r="AR65" s="79">
        <f t="shared" si="22"/>
        <v>0</v>
      </c>
      <c r="AS65" s="74">
        <f t="shared" si="22"/>
        <v>0</v>
      </c>
      <c r="AT65" s="74">
        <f t="shared" si="22"/>
        <v>0</v>
      </c>
      <c r="AU65" s="74">
        <f t="shared" si="22"/>
        <v>0</v>
      </c>
      <c r="AV65" s="74">
        <f t="shared" si="22"/>
        <v>0</v>
      </c>
      <c r="AW65" s="79">
        <f t="shared" si="22"/>
        <v>0</v>
      </c>
      <c r="AX65" s="74">
        <f t="shared" si="22"/>
        <v>0</v>
      </c>
      <c r="AY65" s="74">
        <f t="shared" si="22"/>
        <v>0</v>
      </c>
      <c r="AZ65" s="74">
        <f t="shared" si="22"/>
        <v>0</v>
      </c>
      <c r="BA65" s="74">
        <f t="shared" si="22"/>
        <v>0</v>
      </c>
      <c r="BB65" s="79">
        <f t="shared" si="22"/>
        <v>0</v>
      </c>
      <c r="BC65" s="74">
        <f t="shared" si="22"/>
        <v>0</v>
      </c>
      <c r="BD65" s="74">
        <f t="shared" si="22"/>
        <v>0</v>
      </c>
      <c r="BE65" s="74">
        <f t="shared" si="22"/>
        <v>0</v>
      </c>
      <c r="BF65" s="74">
        <f t="shared" si="22"/>
        <v>0</v>
      </c>
      <c r="BG65" s="79">
        <f t="shared" si="22"/>
        <v>0</v>
      </c>
      <c r="BH65" s="74">
        <f t="shared" si="22"/>
        <v>0</v>
      </c>
      <c r="BI65" s="74">
        <f t="shared" si="22"/>
        <v>0</v>
      </c>
      <c r="BJ65" s="74">
        <f t="shared" si="22"/>
        <v>0</v>
      </c>
      <c r="BK65" s="74">
        <f t="shared" si="22"/>
        <v>0</v>
      </c>
    </row>
    <row r="66" spans="1:118" s="193" customFormat="1" ht="12.95" customHeight="1" x14ac:dyDescent="0.2">
      <c r="A66" s="97"/>
      <c r="B66" s="28" t="s">
        <v>42</v>
      </c>
      <c r="C66" s="71"/>
      <c r="D66" s="71"/>
      <c r="E66" s="71"/>
      <c r="F66" s="71"/>
      <c r="G66" s="71"/>
      <c r="H66" s="71"/>
      <c r="I66" s="74">
        <f>I65+I63</f>
        <v>0</v>
      </c>
      <c r="J66" s="74">
        <f t="shared" ref="J66:BK66" si="23">J65+J63</f>
        <v>18.45</v>
      </c>
      <c r="K66" s="75">
        <f t="shared" si="23"/>
        <v>17.55</v>
      </c>
      <c r="L66" s="75">
        <f t="shared" si="23"/>
        <v>16.649999999999999</v>
      </c>
      <c r="M66" s="74">
        <f t="shared" si="23"/>
        <v>15.75</v>
      </c>
      <c r="N66" s="79">
        <f t="shared" si="23"/>
        <v>14.85</v>
      </c>
      <c r="O66" s="75">
        <f t="shared" si="23"/>
        <v>13.95</v>
      </c>
      <c r="P66" s="75">
        <f t="shared" si="23"/>
        <v>13.05</v>
      </c>
      <c r="Q66" s="75">
        <f t="shared" si="23"/>
        <v>12.15</v>
      </c>
      <c r="R66" s="74">
        <f t="shared" si="23"/>
        <v>0</v>
      </c>
      <c r="S66" s="79">
        <f t="shared" si="23"/>
        <v>0</v>
      </c>
      <c r="T66" s="75">
        <f t="shared" si="23"/>
        <v>0</v>
      </c>
      <c r="U66" s="75">
        <f t="shared" si="23"/>
        <v>0</v>
      </c>
      <c r="V66" s="75">
        <f t="shared" si="23"/>
        <v>0</v>
      </c>
      <c r="W66" s="74">
        <f t="shared" si="23"/>
        <v>0</v>
      </c>
      <c r="X66" s="79">
        <f t="shared" si="23"/>
        <v>0</v>
      </c>
      <c r="Y66" s="75">
        <f t="shared" si="23"/>
        <v>0</v>
      </c>
      <c r="Z66" s="75">
        <f t="shared" si="23"/>
        <v>0</v>
      </c>
      <c r="AA66" s="75">
        <f t="shared" si="23"/>
        <v>0</v>
      </c>
      <c r="AB66" s="74">
        <f t="shared" si="23"/>
        <v>0</v>
      </c>
      <c r="AC66" s="79">
        <f t="shared" si="23"/>
        <v>0</v>
      </c>
      <c r="AD66" s="75">
        <f t="shared" si="23"/>
        <v>0</v>
      </c>
      <c r="AE66" s="75">
        <f t="shared" si="23"/>
        <v>0</v>
      </c>
      <c r="AF66" s="75">
        <f t="shared" si="23"/>
        <v>0</v>
      </c>
      <c r="AG66" s="74">
        <f t="shared" si="23"/>
        <v>0</v>
      </c>
      <c r="AH66" s="79">
        <f t="shared" si="23"/>
        <v>0</v>
      </c>
      <c r="AI66" s="75">
        <f t="shared" si="23"/>
        <v>0</v>
      </c>
      <c r="AJ66" s="75">
        <f t="shared" si="23"/>
        <v>0</v>
      </c>
      <c r="AK66" s="75">
        <f t="shared" si="23"/>
        <v>0</v>
      </c>
      <c r="AL66" s="74">
        <f t="shared" si="23"/>
        <v>0</v>
      </c>
      <c r="AM66" s="79">
        <f t="shared" si="23"/>
        <v>0</v>
      </c>
      <c r="AN66" s="75">
        <f t="shared" si="23"/>
        <v>0</v>
      </c>
      <c r="AO66" s="75">
        <f t="shared" si="23"/>
        <v>0</v>
      </c>
      <c r="AP66" s="75">
        <f t="shared" si="23"/>
        <v>0</v>
      </c>
      <c r="AQ66" s="74">
        <f t="shared" si="23"/>
        <v>0</v>
      </c>
      <c r="AR66" s="79">
        <f t="shared" si="23"/>
        <v>0</v>
      </c>
      <c r="AS66" s="75">
        <f t="shared" si="23"/>
        <v>0</v>
      </c>
      <c r="AT66" s="75">
        <f t="shared" si="23"/>
        <v>0</v>
      </c>
      <c r="AU66" s="75">
        <f t="shared" si="23"/>
        <v>0</v>
      </c>
      <c r="AV66" s="74">
        <f t="shared" si="23"/>
        <v>0</v>
      </c>
      <c r="AW66" s="79">
        <f t="shared" si="23"/>
        <v>0</v>
      </c>
      <c r="AX66" s="75">
        <f t="shared" si="23"/>
        <v>0</v>
      </c>
      <c r="AY66" s="75">
        <f t="shared" si="23"/>
        <v>0</v>
      </c>
      <c r="AZ66" s="75">
        <f t="shared" si="23"/>
        <v>0</v>
      </c>
      <c r="BA66" s="74">
        <f t="shared" si="23"/>
        <v>0</v>
      </c>
      <c r="BB66" s="79">
        <f t="shared" si="23"/>
        <v>0</v>
      </c>
      <c r="BC66" s="75">
        <f t="shared" si="23"/>
        <v>0</v>
      </c>
      <c r="BD66" s="75">
        <f t="shared" si="23"/>
        <v>0</v>
      </c>
      <c r="BE66" s="75">
        <f t="shared" si="23"/>
        <v>0</v>
      </c>
      <c r="BF66" s="74">
        <f t="shared" si="23"/>
        <v>0</v>
      </c>
      <c r="BG66" s="79">
        <f t="shared" si="23"/>
        <v>0</v>
      </c>
      <c r="BH66" s="75">
        <f t="shared" si="23"/>
        <v>0</v>
      </c>
      <c r="BI66" s="75">
        <f t="shared" si="23"/>
        <v>0</v>
      </c>
      <c r="BJ66" s="75">
        <f t="shared" si="23"/>
        <v>0</v>
      </c>
      <c r="BK66" s="74">
        <f t="shared" si="23"/>
        <v>0</v>
      </c>
      <c r="BL66" s="72"/>
      <c r="BM66" s="72"/>
      <c r="BN66" s="72"/>
      <c r="BO66" s="72"/>
      <c r="BP66" s="72"/>
      <c r="BQ66" s="72"/>
      <c r="BR66" s="72"/>
      <c r="BS66" s="72"/>
      <c r="BT66" s="72"/>
      <c r="BU66" s="72"/>
      <c r="BV66" s="72"/>
      <c r="BW66" s="72"/>
      <c r="BX66" s="72"/>
      <c r="BY66" s="72"/>
      <c r="BZ66" s="72"/>
      <c r="CA66" s="72"/>
      <c r="CB66" s="72"/>
      <c r="CC66" s="72"/>
      <c r="CD66" s="72"/>
      <c r="CE66" s="72"/>
      <c r="CF66" s="72"/>
      <c r="CG66" s="72"/>
      <c r="CH66" s="72"/>
      <c r="CI66" s="72"/>
      <c r="CJ66" s="72"/>
      <c r="CK66" s="72"/>
      <c r="CL66" s="72"/>
      <c r="CM66" s="72"/>
      <c r="CN66" s="72"/>
      <c r="CO66" s="72"/>
      <c r="CP66" s="72"/>
      <c r="CQ66" s="72"/>
      <c r="CR66" s="72"/>
      <c r="CS66" s="72"/>
      <c r="CT66" s="72"/>
      <c r="CU66" s="72"/>
      <c r="CV66" s="72"/>
      <c r="CW66" s="72"/>
      <c r="CX66" s="72"/>
      <c r="CY66" s="72"/>
      <c r="CZ66" s="72"/>
      <c r="DA66" s="72"/>
      <c r="DB66" s="72"/>
      <c r="DC66" s="72"/>
      <c r="DD66" s="72"/>
      <c r="DE66" s="72"/>
      <c r="DF66" s="72"/>
      <c r="DG66" s="72"/>
      <c r="DH66" s="72"/>
      <c r="DI66" s="72"/>
      <c r="DJ66" s="72"/>
      <c r="DK66" s="72"/>
      <c r="DL66" s="72"/>
      <c r="DM66" s="72"/>
      <c r="DN66" s="72"/>
    </row>
    <row r="67" spans="1:118" s="78" customFormat="1" ht="12.95" customHeight="1" x14ac:dyDescent="0.2">
      <c r="A67" s="86"/>
      <c r="B67" s="102" t="s">
        <v>80</v>
      </c>
      <c r="C67" s="103"/>
      <c r="D67" s="103"/>
      <c r="E67" s="103"/>
      <c r="F67" s="103"/>
      <c r="G67" s="103"/>
      <c r="H67" s="103"/>
      <c r="I67" s="104">
        <f>I$46</f>
        <v>0</v>
      </c>
      <c r="J67" s="104">
        <f>J$46</f>
        <v>20.5</v>
      </c>
      <c r="K67" s="104">
        <f>K$46</f>
        <v>19.5</v>
      </c>
      <c r="L67" s="104">
        <f>L$46</f>
        <v>18.5</v>
      </c>
      <c r="M67" s="110">
        <f>M$46</f>
        <v>17.5</v>
      </c>
      <c r="N67" s="105"/>
      <c r="O67" s="104"/>
      <c r="P67" s="104"/>
      <c r="Q67" s="104"/>
      <c r="R67" s="104"/>
      <c r="S67" s="105"/>
      <c r="T67" s="104"/>
      <c r="U67" s="104"/>
      <c r="V67" s="104"/>
      <c r="W67" s="104"/>
      <c r="X67" s="105"/>
      <c r="Y67" s="104"/>
      <c r="Z67" s="104"/>
      <c r="AA67" s="104"/>
      <c r="AB67" s="104"/>
      <c r="AC67" s="105"/>
      <c r="AD67" s="104"/>
      <c r="AE67" s="104"/>
      <c r="AF67" s="104"/>
      <c r="AG67" s="104"/>
      <c r="AH67" s="105"/>
      <c r="AI67" s="104"/>
      <c r="AJ67" s="104"/>
      <c r="AK67" s="104"/>
      <c r="AL67" s="104"/>
      <c r="AM67" s="105"/>
      <c r="AN67" s="104"/>
      <c r="AO67" s="104"/>
      <c r="AP67" s="104"/>
      <c r="AQ67" s="104"/>
      <c r="AR67" s="105"/>
      <c r="AS67" s="104"/>
      <c r="AT67" s="104"/>
      <c r="AU67" s="104"/>
      <c r="AV67" s="104"/>
      <c r="AW67" s="105"/>
      <c r="AX67" s="104"/>
      <c r="AY67" s="104"/>
      <c r="AZ67" s="104"/>
      <c r="BA67" s="104"/>
      <c r="BB67" s="105"/>
      <c r="BC67" s="104"/>
      <c r="BD67" s="104"/>
      <c r="BE67" s="104"/>
      <c r="BF67" s="104"/>
      <c r="BG67" s="105"/>
      <c r="BH67" s="104"/>
      <c r="BI67" s="104"/>
      <c r="BJ67" s="104"/>
      <c r="BK67" s="104"/>
      <c r="BL67" s="92"/>
      <c r="BM67" s="92"/>
      <c r="BN67" s="92"/>
      <c r="BO67" s="92"/>
      <c r="BP67" s="92"/>
      <c r="BQ67" s="92"/>
      <c r="BR67" s="92"/>
      <c r="BS67" s="92"/>
      <c r="BT67" s="92"/>
      <c r="BU67" s="92"/>
      <c r="BV67" s="92"/>
      <c r="BW67" s="92"/>
      <c r="BX67" s="92"/>
      <c r="BY67" s="92"/>
      <c r="BZ67" s="92"/>
      <c r="CA67" s="92"/>
      <c r="CB67" s="92"/>
      <c r="CC67" s="92"/>
      <c r="CD67" s="92"/>
      <c r="CE67" s="92"/>
      <c r="CF67" s="92"/>
      <c r="CG67" s="92"/>
      <c r="CH67" s="92"/>
      <c r="CI67" s="92"/>
      <c r="CJ67" s="92"/>
      <c r="CK67" s="92"/>
      <c r="CL67" s="92"/>
      <c r="CM67" s="92"/>
      <c r="CN67" s="92"/>
      <c r="CO67" s="92"/>
      <c r="CP67" s="92"/>
      <c r="CQ67" s="92"/>
      <c r="CR67" s="92"/>
      <c r="CS67" s="92"/>
      <c r="CT67" s="92"/>
      <c r="CU67" s="92"/>
      <c r="CV67" s="92"/>
      <c r="CW67" s="92"/>
      <c r="CX67" s="92"/>
      <c r="CY67" s="92"/>
      <c r="CZ67" s="92"/>
      <c r="DA67" s="92"/>
      <c r="DB67" s="92"/>
      <c r="DC67" s="92"/>
      <c r="DD67" s="92"/>
      <c r="DE67" s="92"/>
      <c r="DF67" s="92"/>
      <c r="DG67" s="92"/>
      <c r="DH67" s="92"/>
      <c r="DI67" s="92"/>
      <c r="DJ67" s="92"/>
      <c r="DK67" s="92"/>
      <c r="DL67" s="92"/>
      <c r="DM67" s="92"/>
      <c r="DN67" s="92"/>
    </row>
    <row r="68" spans="1:118" s="78" customFormat="1" ht="12.95" customHeight="1" x14ac:dyDescent="0.2">
      <c r="A68" s="86"/>
      <c r="B68" s="102" t="s">
        <v>82</v>
      </c>
      <c r="C68" s="103"/>
      <c r="D68" s="103"/>
      <c r="E68" s="103"/>
      <c r="F68" s="103"/>
      <c r="G68" s="103"/>
      <c r="H68" s="103"/>
      <c r="I68" s="104"/>
      <c r="J68" s="104"/>
      <c r="K68" s="104"/>
      <c r="L68" s="104"/>
      <c r="M68" s="110"/>
      <c r="N68" s="105">
        <f t="shared" ref="N68:AS68" si="24">N66</f>
        <v>14.85</v>
      </c>
      <c r="O68" s="104">
        <f t="shared" si="24"/>
        <v>13.95</v>
      </c>
      <c r="P68" s="104">
        <f t="shared" si="24"/>
        <v>13.05</v>
      </c>
      <c r="Q68" s="104">
        <f t="shared" si="24"/>
        <v>12.15</v>
      </c>
      <c r="R68" s="104">
        <f t="shared" si="24"/>
        <v>0</v>
      </c>
      <c r="S68" s="105">
        <f t="shared" si="24"/>
        <v>0</v>
      </c>
      <c r="T68" s="104">
        <f t="shared" si="24"/>
        <v>0</v>
      </c>
      <c r="U68" s="104">
        <f t="shared" si="24"/>
        <v>0</v>
      </c>
      <c r="V68" s="104">
        <f t="shared" si="24"/>
        <v>0</v>
      </c>
      <c r="W68" s="104">
        <f t="shared" si="24"/>
        <v>0</v>
      </c>
      <c r="X68" s="105">
        <f t="shared" si="24"/>
        <v>0</v>
      </c>
      <c r="Y68" s="104">
        <f t="shared" si="24"/>
        <v>0</v>
      </c>
      <c r="Z68" s="104">
        <f t="shared" si="24"/>
        <v>0</v>
      </c>
      <c r="AA68" s="104">
        <f t="shared" si="24"/>
        <v>0</v>
      </c>
      <c r="AB68" s="104">
        <f t="shared" si="24"/>
        <v>0</v>
      </c>
      <c r="AC68" s="105">
        <f t="shared" si="24"/>
        <v>0</v>
      </c>
      <c r="AD68" s="104">
        <f t="shared" si="24"/>
        <v>0</v>
      </c>
      <c r="AE68" s="104">
        <f t="shared" si="24"/>
        <v>0</v>
      </c>
      <c r="AF68" s="104">
        <f t="shared" si="24"/>
        <v>0</v>
      </c>
      <c r="AG68" s="104">
        <f t="shared" si="24"/>
        <v>0</v>
      </c>
      <c r="AH68" s="105">
        <f t="shared" si="24"/>
        <v>0</v>
      </c>
      <c r="AI68" s="104">
        <f t="shared" si="24"/>
        <v>0</v>
      </c>
      <c r="AJ68" s="104">
        <f t="shared" si="24"/>
        <v>0</v>
      </c>
      <c r="AK68" s="104">
        <f t="shared" si="24"/>
        <v>0</v>
      </c>
      <c r="AL68" s="104">
        <f t="shared" si="24"/>
        <v>0</v>
      </c>
      <c r="AM68" s="105">
        <f t="shared" si="24"/>
        <v>0</v>
      </c>
      <c r="AN68" s="104">
        <f t="shared" si="24"/>
        <v>0</v>
      </c>
      <c r="AO68" s="104">
        <f t="shared" si="24"/>
        <v>0</v>
      </c>
      <c r="AP68" s="104">
        <f t="shared" si="24"/>
        <v>0</v>
      </c>
      <c r="AQ68" s="104">
        <f t="shared" si="24"/>
        <v>0</v>
      </c>
      <c r="AR68" s="105">
        <f t="shared" si="24"/>
        <v>0</v>
      </c>
      <c r="AS68" s="104">
        <f t="shared" si="24"/>
        <v>0</v>
      </c>
      <c r="AT68" s="104">
        <f t="shared" ref="AT68:BK68" si="25">AT66</f>
        <v>0</v>
      </c>
      <c r="AU68" s="104">
        <f t="shared" si="25"/>
        <v>0</v>
      </c>
      <c r="AV68" s="104">
        <f t="shared" si="25"/>
        <v>0</v>
      </c>
      <c r="AW68" s="105">
        <f t="shared" si="25"/>
        <v>0</v>
      </c>
      <c r="AX68" s="104">
        <f t="shared" si="25"/>
        <v>0</v>
      </c>
      <c r="AY68" s="104">
        <f t="shared" si="25"/>
        <v>0</v>
      </c>
      <c r="AZ68" s="104">
        <f t="shared" si="25"/>
        <v>0</v>
      </c>
      <c r="BA68" s="104">
        <f t="shared" si="25"/>
        <v>0</v>
      </c>
      <c r="BB68" s="105">
        <f t="shared" si="25"/>
        <v>0</v>
      </c>
      <c r="BC68" s="104">
        <f t="shared" si="25"/>
        <v>0</v>
      </c>
      <c r="BD68" s="104">
        <f t="shared" si="25"/>
        <v>0</v>
      </c>
      <c r="BE68" s="104">
        <f t="shared" si="25"/>
        <v>0</v>
      </c>
      <c r="BF68" s="104">
        <f t="shared" si="25"/>
        <v>0</v>
      </c>
      <c r="BG68" s="105">
        <f t="shared" si="25"/>
        <v>0</v>
      </c>
      <c r="BH68" s="104">
        <f t="shared" si="25"/>
        <v>0</v>
      </c>
      <c r="BI68" s="104">
        <f t="shared" si="25"/>
        <v>0</v>
      </c>
      <c r="BJ68" s="104">
        <f t="shared" si="25"/>
        <v>0</v>
      </c>
      <c r="BK68" s="104">
        <f t="shared" si="25"/>
        <v>0</v>
      </c>
      <c r="BL68" s="92"/>
      <c r="BM68" s="92"/>
      <c r="BN68" s="92"/>
      <c r="BO68" s="92"/>
      <c r="BP68" s="92"/>
      <c r="BQ68" s="92"/>
      <c r="BR68" s="92"/>
      <c r="BS68" s="92"/>
      <c r="BT68" s="92"/>
      <c r="BU68" s="92"/>
      <c r="BV68" s="92"/>
      <c r="BW68" s="92"/>
      <c r="BX68" s="92"/>
      <c r="BY68" s="92"/>
      <c r="BZ68" s="92"/>
      <c r="CA68" s="92"/>
      <c r="CB68" s="92"/>
      <c r="CC68" s="92"/>
      <c r="CD68" s="92"/>
      <c r="CE68" s="92"/>
      <c r="CF68" s="92"/>
      <c r="CG68" s="92"/>
      <c r="CH68" s="92"/>
      <c r="CI68" s="92"/>
      <c r="CJ68" s="92"/>
      <c r="CK68" s="92"/>
      <c r="CL68" s="92"/>
      <c r="CM68" s="92"/>
      <c r="CN68" s="92"/>
      <c r="CO68" s="92"/>
      <c r="CP68" s="92"/>
      <c r="CQ68" s="92"/>
      <c r="CR68" s="92"/>
      <c r="CS68" s="92"/>
      <c r="CT68" s="92"/>
      <c r="CU68" s="92"/>
      <c r="CV68" s="92"/>
      <c r="CW68" s="92"/>
      <c r="CX68" s="92"/>
      <c r="CY68" s="92"/>
      <c r="CZ68" s="92"/>
      <c r="DA68" s="92"/>
      <c r="DB68" s="92"/>
      <c r="DC68" s="92"/>
      <c r="DD68" s="92"/>
      <c r="DE68" s="92"/>
      <c r="DF68" s="92"/>
      <c r="DG68" s="92"/>
      <c r="DH68" s="92"/>
      <c r="DI68" s="92"/>
      <c r="DJ68" s="92"/>
      <c r="DK68" s="92"/>
      <c r="DL68" s="92"/>
      <c r="DM68" s="92"/>
      <c r="DN68" s="92"/>
    </row>
    <row r="69" spans="1:118" s="78" customFormat="1" ht="12.95" customHeight="1" x14ac:dyDescent="0.2">
      <c r="A69" s="86"/>
      <c r="B69" s="102" t="s">
        <v>64</v>
      </c>
      <c r="C69" s="103"/>
      <c r="D69" s="103"/>
      <c r="E69" s="103"/>
      <c r="F69" s="103"/>
      <c r="G69" s="103"/>
      <c r="H69" s="103"/>
      <c r="I69" s="104">
        <f>SUM(I67:I68)</f>
        <v>0</v>
      </c>
      <c r="J69" s="104">
        <f t="shared" ref="J69:BK69" si="26">SUM(J67:J68)</f>
        <v>20.5</v>
      </c>
      <c r="K69" s="104">
        <f t="shared" si="26"/>
        <v>19.5</v>
      </c>
      <c r="L69" s="104">
        <f t="shared" si="26"/>
        <v>18.5</v>
      </c>
      <c r="M69" s="104">
        <f t="shared" si="26"/>
        <v>17.5</v>
      </c>
      <c r="N69" s="105">
        <f t="shared" si="26"/>
        <v>14.85</v>
      </c>
      <c r="O69" s="104">
        <f t="shared" si="26"/>
        <v>13.95</v>
      </c>
      <c r="P69" s="104">
        <f t="shared" si="26"/>
        <v>13.05</v>
      </c>
      <c r="Q69" s="104">
        <f t="shared" si="26"/>
        <v>12.15</v>
      </c>
      <c r="R69" s="104">
        <f t="shared" si="26"/>
        <v>0</v>
      </c>
      <c r="S69" s="105">
        <f t="shared" si="26"/>
        <v>0</v>
      </c>
      <c r="T69" s="104">
        <f t="shared" si="26"/>
        <v>0</v>
      </c>
      <c r="U69" s="104">
        <f t="shared" si="26"/>
        <v>0</v>
      </c>
      <c r="V69" s="104">
        <f t="shared" si="26"/>
        <v>0</v>
      </c>
      <c r="W69" s="104">
        <f t="shared" si="26"/>
        <v>0</v>
      </c>
      <c r="X69" s="105">
        <f t="shared" si="26"/>
        <v>0</v>
      </c>
      <c r="Y69" s="104">
        <f t="shared" si="26"/>
        <v>0</v>
      </c>
      <c r="Z69" s="104">
        <f t="shared" si="26"/>
        <v>0</v>
      </c>
      <c r="AA69" s="104">
        <f t="shared" si="26"/>
        <v>0</v>
      </c>
      <c r="AB69" s="104">
        <f t="shared" si="26"/>
        <v>0</v>
      </c>
      <c r="AC69" s="105">
        <f t="shared" si="26"/>
        <v>0</v>
      </c>
      <c r="AD69" s="104">
        <f t="shared" si="26"/>
        <v>0</v>
      </c>
      <c r="AE69" s="104">
        <f t="shared" si="26"/>
        <v>0</v>
      </c>
      <c r="AF69" s="104">
        <f t="shared" si="26"/>
        <v>0</v>
      </c>
      <c r="AG69" s="104">
        <f t="shared" si="26"/>
        <v>0</v>
      </c>
      <c r="AH69" s="105">
        <f t="shared" si="26"/>
        <v>0</v>
      </c>
      <c r="AI69" s="104">
        <f t="shared" si="26"/>
        <v>0</v>
      </c>
      <c r="AJ69" s="104">
        <f t="shared" si="26"/>
        <v>0</v>
      </c>
      <c r="AK69" s="104">
        <f t="shared" si="26"/>
        <v>0</v>
      </c>
      <c r="AL69" s="104">
        <f t="shared" si="26"/>
        <v>0</v>
      </c>
      <c r="AM69" s="105">
        <f t="shared" si="26"/>
        <v>0</v>
      </c>
      <c r="AN69" s="104">
        <f t="shared" si="26"/>
        <v>0</v>
      </c>
      <c r="AO69" s="104">
        <f t="shared" si="26"/>
        <v>0</v>
      </c>
      <c r="AP69" s="104">
        <f t="shared" si="26"/>
        <v>0</v>
      </c>
      <c r="AQ69" s="104">
        <f t="shared" si="26"/>
        <v>0</v>
      </c>
      <c r="AR69" s="105">
        <f t="shared" si="26"/>
        <v>0</v>
      </c>
      <c r="AS69" s="104">
        <f t="shared" si="26"/>
        <v>0</v>
      </c>
      <c r="AT69" s="104">
        <f t="shared" si="26"/>
        <v>0</v>
      </c>
      <c r="AU69" s="104">
        <f t="shared" si="26"/>
        <v>0</v>
      </c>
      <c r="AV69" s="104">
        <f t="shared" si="26"/>
        <v>0</v>
      </c>
      <c r="AW69" s="105">
        <f t="shared" si="26"/>
        <v>0</v>
      </c>
      <c r="AX69" s="104">
        <f t="shared" si="26"/>
        <v>0</v>
      </c>
      <c r="AY69" s="104">
        <f t="shared" si="26"/>
        <v>0</v>
      </c>
      <c r="AZ69" s="104">
        <f t="shared" si="26"/>
        <v>0</v>
      </c>
      <c r="BA69" s="104">
        <f t="shared" si="26"/>
        <v>0</v>
      </c>
      <c r="BB69" s="105">
        <f t="shared" si="26"/>
        <v>0</v>
      </c>
      <c r="BC69" s="104">
        <f t="shared" si="26"/>
        <v>0</v>
      </c>
      <c r="BD69" s="104">
        <f t="shared" si="26"/>
        <v>0</v>
      </c>
      <c r="BE69" s="104">
        <f t="shared" si="26"/>
        <v>0</v>
      </c>
      <c r="BF69" s="104">
        <f t="shared" si="26"/>
        <v>0</v>
      </c>
      <c r="BG69" s="105">
        <f t="shared" si="26"/>
        <v>0</v>
      </c>
      <c r="BH69" s="104">
        <f t="shared" si="26"/>
        <v>0</v>
      </c>
      <c r="BI69" s="104">
        <f t="shared" si="26"/>
        <v>0</v>
      </c>
      <c r="BJ69" s="104">
        <f t="shared" si="26"/>
        <v>0</v>
      </c>
      <c r="BK69" s="104">
        <f t="shared" si="26"/>
        <v>0</v>
      </c>
    </row>
    <row r="70" spans="1:118" ht="12.95" customHeight="1" x14ac:dyDescent="0.2">
      <c r="A70" s="22"/>
      <c r="B70" s="85"/>
      <c r="C70" s="5"/>
      <c r="D70" s="5"/>
      <c r="E70" s="5"/>
      <c r="F70" s="5"/>
      <c r="G70" s="5"/>
      <c r="I70" s="24"/>
      <c r="J70" s="24"/>
      <c r="K70" s="24"/>
      <c r="L70" s="24"/>
      <c r="M70" s="24"/>
      <c r="N70" s="69"/>
      <c r="O70" s="24"/>
      <c r="P70" s="24"/>
      <c r="Q70" s="24"/>
      <c r="R70" s="24"/>
      <c r="S70" s="69"/>
      <c r="T70" s="24"/>
      <c r="U70" s="24"/>
      <c r="V70" s="24"/>
      <c r="W70" s="24"/>
      <c r="X70" s="69"/>
      <c r="Y70" s="24"/>
      <c r="Z70" s="24"/>
      <c r="AA70" s="24"/>
      <c r="AB70" s="24"/>
      <c r="AC70" s="69"/>
      <c r="AD70" s="24"/>
      <c r="AE70" s="24"/>
      <c r="AF70" s="24"/>
      <c r="AG70" s="24"/>
      <c r="AH70" s="69"/>
      <c r="AI70" s="24"/>
      <c r="AJ70" s="24"/>
      <c r="AK70" s="24"/>
      <c r="AL70" s="24"/>
      <c r="AM70" s="69"/>
      <c r="AN70" s="24"/>
      <c r="AO70" s="24"/>
      <c r="AP70" s="24"/>
      <c r="AQ70" s="24"/>
      <c r="AR70" s="69"/>
      <c r="AS70" s="24"/>
      <c r="AT70" s="24"/>
      <c r="AU70" s="24"/>
      <c r="AV70" s="24"/>
      <c r="AW70" s="69"/>
      <c r="AX70" s="24"/>
      <c r="AY70" s="24"/>
      <c r="AZ70" s="24"/>
      <c r="BA70" s="24"/>
      <c r="BB70" s="69"/>
      <c r="BC70" s="24"/>
      <c r="BD70" s="24"/>
      <c r="BE70" s="24"/>
      <c r="BF70" s="24"/>
      <c r="BG70" s="69"/>
      <c r="BH70" s="24"/>
      <c r="BI70" s="24"/>
      <c r="BJ70" s="24"/>
      <c r="BK70" s="24"/>
    </row>
    <row r="71" spans="1:118" ht="12.95" customHeight="1" x14ac:dyDescent="0.25">
      <c r="A71" s="55" t="s">
        <v>108</v>
      </c>
      <c r="B71" s="56"/>
      <c r="C71" s="56"/>
      <c r="D71" s="56"/>
      <c r="E71" s="56"/>
      <c r="F71" s="56"/>
      <c r="G71" s="56"/>
      <c r="H71" s="56"/>
      <c r="I71" s="56"/>
      <c r="J71" s="56"/>
      <c r="K71" s="57"/>
      <c r="L71" s="53"/>
      <c r="M71" s="53"/>
      <c r="N71" s="53"/>
      <c r="O71" s="53"/>
      <c r="P71" s="54"/>
      <c r="Q71" s="54"/>
      <c r="R71" s="54"/>
      <c r="S71" s="54"/>
      <c r="T71" s="54"/>
      <c r="U71" s="54"/>
      <c r="V71" s="54"/>
      <c r="W71" s="54"/>
      <c r="X71" s="54"/>
      <c r="Y71" s="54"/>
      <c r="Z71" s="54"/>
      <c r="AA71" s="54"/>
      <c r="AB71" s="54"/>
      <c r="AC71" s="54"/>
      <c r="AD71" s="54"/>
      <c r="AE71" s="54"/>
      <c r="AF71" s="54"/>
      <c r="AG71" s="54"/>
      <c r="AH71" s="54"/>
      <c r="AI71" s="54"/>
      <c r="AJ71" s="54"/>
      <c r="AK71" s="54"/>
      <c r="AL71" s="54"/>
      <c r="AM71" s="54"/>
      <c r="AN71" s="54"/>
      <c r="AO71" s="54"/>
      <c r="AP71" s="54"/>
      <c r="AQ71" s="54"/>
      <c r="AR71" s="54"/>
      <c r="AS71" s="54"/>
      <c r="AT71" s="54"/>
      <c r="AU71" s="54"/>
      <c r="AV71" s="54"/>
      <c r="AW71" s="54"/>
      <c r="AX71" s="54"/>
      <c r="AY71" s="54"/>
      <c r="AZ71" s="54"/>
      <c r="BA71" s="54"/>
      <c r="BB71" s="54"/>
      <c r="BC71" s="54"/>
      <c r="BD71" s="54"/>
      <c r="BE71" s="54"/>
      <c r="BF71" s="54"/>
      <c r="BG71" s="54"/>
      <c r="BH71" s="54"/>
      <c r="BI71" s="54"/>
      <c r="BJ71" s="54"/>
      <c r="BK71" s="54"/>
    </row>
    <row r="72" spans="1:118" ht="12.95" customHeight="1" x14ac:dyDescent="0.2">
      <c r="A72" s="22"/>
      <c r="B72" s="85"/>
      <c r="C72" s="5"/>
      <c r="D72" s="5"/>
      <c r="E72" s="5"/>
      <c r="F72" s="5"/>
      <c r="G72" s="5"/>
      <c r="I72" s="24"/>
      <c r="J72" s="24"/>
      <c r="K72" s="24"/>
      <c r="L72" s="24"/>
      <c r="M72" s="24"/>
      <c r="N72" s="69"/>
      <c r="O72" s="24"/>
      <c r="P72" s="24"/>
      <c r="Q72" s="24"/>
      <c r="R72" s="24"/>
      <c r="S72" s="69"/>
      <c r="T72" s="24"/>
      <c r="U72" s="24"/>
      <c r="V72" s="24"/>
      <c r="W72" s="24"/>
      <c r="X72" s="69"/>
      <c r="Y72" s="24"/>
      <c r="Z72" s="24"/>
      <c r="AA72" s="24"/>
      <c r="AB72" s="24"/>
      <c r="AC72" s="69"/>
      <c r="AD72" s="24"/>
      <c r="AE72" s="24"/>
      <c r="AF72" s="24"/>
      <c r="AG72" s="24"/>
      <c r="AH72" s="69"/>
      <c r="AI72" s="24"/>
      <c r="AJ72" s="24"/>
      <c r="AK72" s="24"/>
      <c r="AL72" s="24"/>
      <c r="AM72" s="69"/>
      <c r="AN72" s="24"/>
      <c r="AO72" s="24"/>
      <c r="AP72" s="24"/>
      <c r="AQ72" s="24"/>
      <c r="AR72" s="69"/>
      <c r="AS72" s="24"/>
      <c r="AT72" s="24"/>
      <c r="AU72" s="24"/>
      <c r="AV72" s="24"/>
      <c r="AW72" s="69"/>
      <c r="AX72" s="24"/>
      <c r="AY72" s="24"/>
      <c r="AZ72" s="24"/>
      <c r="BA72" s="24"/>
      <c r="BB72" s="69"/>
      <c r="BC72" s="24"/>
      <c r="BD72" s="24"/>
      <c r="BE72" s="24"/>
      <c r="BF72" s="24"/>
      <c r="BG72" s="69"/>
      <c r="BH72" s="24"/>
      <c r="BI72" s="24"/>
      <c r="BJ72" s="24"/>
      <c r="BK72" s="24"/>
    </row>
    <row r="73" spans="1:118" ht="12.95" customHeight="1" x14ac:dyDescent="0.2">
      <c r="A73" s="9"/>
      <c r="B73" s="9"/>
      <c r="C73" s="9"/>
      <c r="D73" s="9"/>
      <c r="E73" s="9"/>
      <c r="F73" s="9"/>
      <c r="G73" s="9"/>
      <c r="H73" s="9"/>
      <c r="I73" s="9"/>
      <c r="K73" s="3" t="str">
        <f>"Regulatory Period "&amp;M74/5</f>
        <v>Regulatory Period 1</v>
      </c>
      <c r="M73" s="9"/>
      <c r="P73" s="3" t="str">
        <f>"Regulatory Period "&amp;R74/5</f>
        <v>Regulatory Period 2</v>
      </c>
      <c r="R73" s="9"/>
      <c r="U73" s="3" t="str">
        <f>"Regulatory Period "&amp;W74/5</f>
        <v>Regulatory Period 3</v>
      </c>
      <c r="W73" s="9"/>
      <c r="Z73" s="3" t="str">
        <f>"Regulatory Period "&amp;AB74/5</f>
        <v>Regulatory Period 4</v>
      </c>
      <c r="AB73" s="9"/>
      <c r="AE73" s="3" t="str">
        <f>"Regulatory Period "&amp;AG74/5</f>
        <v>Regulatory Period 5</v>
      </c>
      <c r="AG73" s="9"/>
      <c r="AJ73" s="3" t="str">
        <f>"Regulatory Period "&amp;AL74/5</f>
        <v>Regulatory Period 6</v>
      </c>
      <c r="AL73" s="9"/>
      <c r="AO73" s="3" t="str">
        <f>"Regulatory Period "&amp;AQ74/5</f>
        <v>Regulatory Period 7</v>
      </c>
      <c r="AQ73" s="9"/>
      <c r="AT73" s="2" t="str">
        <f>"Regulatory Period "&amp;AV74/5</f>
        <v>Regulatory Period 8</v>
      </c>
      <c r="AY73" s="2" t="str">
        <f>"Regulatory Period "&amp;BA74/5</f>
        <v>Regulatory Period 9</v>
      </c>
      <c r="BD73" s="2" t="str">
        <f>"Regulatory Period "&amp;BF74/5</f>
        <v>Regulatory Period 10</v>
      </c>
      <c r="BI73" s="2" t="str">
        <f>"Regulatory Period "&amp;BK74/5</f>
        <v>Regulatory Period 11</v>
      </c>
    </row>
    <row r="74" spans="1:118" ht="12.95" customHeight="1" x14ac:dyDescent="0.2">
      <c r="A74" s="9"/>
      <c r="B74" s="9"/>
      <c r="C74" s="9"/>
      <c r="D74" s="9"/>
      <c r="E74" s="9"/>
      <c r="F74" s="9"/>
      <c r="G74" s="9"/>
      <c r="H74" s="9"/>
      <c r="I74" s="64">
        <v>1</v>
      </c>
      <c r="J74" s="25">
        <f t="shared" ref="J74" si="27">I74+1</f>
        <v>2</v>
      </c>
      <c r="K74" s="25">
        <f t="shared" ref="K74" si="28">J74+1</f>
        <v>3</v>
      </c>
      <c r="L74" s="25">
        <f t="shared" ref="L74" si="29">K74+1</f>
        <v>4</v>
      </c>
      <c r="M74" s="25">
        <f t="shared" ref="M74" si="30">L74+1</f>
        <v>5</v>
      </c>
      <c r="N74" s="64">
        <f t="shared" ref="N74" si="31">M74+1</f>
        <v>6</v>
      </c>
      <c r="O74" s="25">
        <f t="shared" ref="O74" si="32">N74+1</f>
        <v>7</v>
      </c>
      <c r="P74" s="25">
        <f t="shared" ref="P74" si="33">O74+1</f>
        <v>8</v>
      </c>
      <c r="Q74" s="25">
        <f t="shared" ref="Q74" si="34">P74+1</f>
        <v>9</v>
      </c>
      <c r="R74" s="65">
        <f t="shared" ref="R74" si="35">Q74+1</f>
        <v>10</v>
      </c>
      <c r="S74" s="64">
        <f t="shared" ref="S74" si="36">R74+1</f>
        <v>11</v>
      </c>
      <c r="T74" s="25">
        <f t="shared" ref="T74" si="37">S74+1</f>
        <v>12</v>
      </c>
      <c r="U74" s="25">
        <f t="shared" ref="U74" si="38">T74+1</f>
        <v>13</v>
      </c>
      <c r="V74" s="25">
        <f t="shared" ref="V74" si="39">U74+1</f>
        <v>14</v>
      </c>
      <c r="W74" s="65">
        <f t="shared" ref="W74" si="40">V74+1</f>
        <v>15</v>
      </c>
      <c r="X74" s="64">
        <f t="shared" ref="X74" si="41">W74+1</f>
        <v>16</v>
      </c>
      <c r="Y74" s="25">
        <f t="shared" ref="Y74" si="42">X74+1</f>
        <v>17</v>
      </c>
      <c r="Z74" s="25">
        <f t="shared" ref="Z74" si="43">Y74+1</f>
        <v>18</v>
      </c>
      <c r="AA74" s="25">
        <f t="shared" ref="AA74" si="44">Z74+1</f>
        <v>19</v>
      </c>
      <c r="AB74" s="65">
        <f t="shared" ref="AB74" si="45">AA74+1</f>
        <v>20</v>
      </c>
      <c r="AC74" s="64">
        <f t="shared" ref="AC74" si="46">AB74+1</f>
        <v>21</v>
      </c>
      <c r="AD74" s="25">
        <f t="shared" ref="AD74" si="47">AC74+1</f>
        <v>22</v>
      </c>
      <c r="AE74" s="25">
        <f t="shared" ref="AE74" si="48">AD74+1</f>
        <v>23</v>
      </c>
      <c r="AF74" s="25">
        <f t="shared" ref="AF74" si="49">AE74+1</f>
        <v>24</v>
      </c>
      <c r="AG74" s="65">
        <f t="shared" ref="AG74" si="50">AF74+1</f>
        <v>25</v>
      </c>
      <c r="AH74" s="64">
        <f t="shared" ref="AH74" si="51">AG74+1</f>
        <v>26</v>
      </c>
      <c r="AI74" s="25">
        <f t="shared" ref="AI74" si="52">AH74+1</f>
        <v>27</v>
      </c>
      <c r="AJ74" s="25">
        <f t="shared" ref="AJ74" si="53">AI74+1</f>
        <v>28</v>
      </c>
      <c r="AK74" s="25">
        <f t="shared" ref="AK74" si="54">AJ74+1</f>
        <v>29</v>
      </c>
      <c r="AL74" s="65">
        <f t="shared" ref="AL74" si="55">AK74+1</f>
        <v>30</v>
      </c>
      <c r="AM74" s="64">
        <f t="shared" ref="AM74" si="56">AL74+1</f>
        <v>31</v>
      </c>
      <c r="AN74" s="25">
        <f t="shared" ref="AN74" si="57">AM74+1</f>
        <v>32</v>
      </c>
      <c r="AO74" s="25">
        <f t="shared" ref="AO74" si="58">AN74+1</f>
        <v>33</v>
      </c>
      <c r="AP74" s="25">
        <f t="shared" ref="AP74" si="59">AO74+1</f>
        <v>34</v>
      </c>
      <c r="AQ74" s="65">
        <f t="shared" ref="AQ74" si="60">AP74+1</f>
        <v>35</v>
      </c>
      <c r="AR74" s="64">
        <f t="shared" ref="AR74" si="61">AQ74+1</f>
        <v>36</v>
      </c>
      <c r="AS74" s="25">
        <f t="shared" ref="AS74" si="62">AR74+1</f>
        <v>37</v>
      </c>
      <c r="AT74" s="25">
        <f t="shared" ref="AT74" si="63">AS74+1</f>
        <v>38</v>
      </c>
      <c r="AU74" s="25">
        <f t="shared" ref="AU74" si="64">AT74+1</f>
        <v>39</v>
      </c>
      <c r="AV74" s="65">
        <f t="shared" ref="AV74" si="65">AU74+1</f>
        <v>40</v>
      </c>
      <c r="AW74" s="64">
        <f t="shared" ref="AW74" si="66">AV74+1</f>
        <v>41</v>
      </c>
      <c r="AX74" s="25">
        <f t="shared" ref="AX74" si="67">AW74+1</f>
        <v>42</v>
      </c>
      <c r="AY74" s="25">
        <f t="shared" ref="AY74" si="68">AX74+1</f>
        <v>43</v>
      </c>
      <c r="AZ74" s="25">
        <f t="shared" ref="AZ74" si="69">AY74+1</f>
        <v>44</v>
      </c>
      <c r="BA74" s="65">
        <f t="shared" ref="BA74" si="70">AZ74+1</f>
        <v>45</v>
      </c>
      <c r="BB74" s="64">
        <f t="shared" ref="BB74" si="71">BA74+1</f>
        <v>46</v>
      </c>
      <c r="BC74" s="25">
        <f t="shared" ref="BC74" si="72">BB74+1</f>
        <v>47</v>
      </c>
      <c r="BD74" s="25">
        <f t="shared" ref="BD74" si="73">BC74+1</f>
        <v>48</v>
      </c>
      <c r="BE74" s="25">
        <f t="shared" ref="BE74" si="74">BD74+1</f>
        <v>49</v>
      </c>
      <c r="BF74" s="65">
        <f t="shared" ref="BF74" si="75">BE74+1</f>
        <v>50</v>
      </c>
      <c r="BG74" s="64">
        <f t="shared" ref="BG74" si="76">BF74+1</f>
        <v>51</v>
      </c>
      <c r="BH74" s="25">
        <f t="shared" ref="BH74" si="77">BG74+1</f>
        <v>52</v>
      </c>
      <c r="BI74" s="25">
        <f t="shared" ref="BI74" si="78">BH74+1</f>
        <v>53</v>
      </c>
      <c r="BJ74" s="25">
        <f t="shared" ref="BJ74" si="79">BI74+1</f>
        <v>54</v>
      </c>
      <c r="BK74" s="65">
        <f t="shared" ref="BK74" si="80">BJ74+1</f>
        <v>55</v>
      </c>
    </row>
    <row r="75" spans="1:118" ht="12.95" customHeight="1" x14ac:dyDescent="0.2">
      <c r="A75" s="22" t="s">
        <v>44</v>
      </c>
      <c r="B75" s="85" t="s">
        <v>47</v>
      </c>
      <c r="C75" s="40"/>
      <c r="D75" s="40"/>
      <c r="E75" s="40"/>
      <c r="F75" s="40"/>
      <c r="G75" s="40"/>
      <c r="H75" s="40"/>
      <c r="I75" s="26">
        <f>I$49-I$60</f>
        <v>10</v>
      </c>
      <c r="J75" s="26">
        <f t="shared" ref="J75:BK75" si="81">J$49-J$60</f>
        <v>0</v>
      </c>
      <c r="K75" s="26">
        <f t="shared" si="81"/>
        <v>0</v>
      </c>
      <c r="L75" s="26">
        <f t="shared" si="81"/>
        <v>0</v>
      </c>
      <c r="M75" s="26">
        <f t="shared" si="81"/>
        <v>0</v>
      </c>
      <c r="N75" s="69">
        <f t="shared" si="81"/>
        <v>0</v>
      </c>
      <c r="O75" s="26">
        <f t="shared" si="81"/>
        <v>0</v>
      </c>
      <c r="P75" s="26">
        <f t="shared" si="81"/>
        <v>0</v>
      </c>
      <c r="Q75" s="26">
        <f t="shared" si="81"/>
        <v>0</v>
      </c>
      <c r="R75" s="26">
        <f t="shared" si="81"/>
        <v>0</v>
      </c>
      <c r="S75" s="69">
        <f t="shared" si="81"/>
        <v>0</v>
      </c>
      <c r="T75" s="26">
        <f t="shared" si="81"/>
        <v>0</v>
      </c>
      <c r="U75" s="26">
        <f t="shared" si="81"/>
        <v>0</v>
      </c>
      <c r="V75" s="26">
        <f t="shared" si="81"/>
        <v>0</v>
      </c>
      <c r="W75" s="26">
        <f t="shared" si="81"/>
        <v>0</v>
      </c>
      <c r="X75" s="69">
        <f t="shared" si="81"/>
        <v>0</v>
      </c>
      <c r="Y75" s="26">
        <f t="shared" si="81"/>
        <v>0</v>
      </c>
      <c r="Z75" s="26">
        <f t="shared" si="81"/>
        <v>0</v>
      </c>
      <c r="AA75" s="26">
        <f t="shared" si="81"/>
        <v>0</v>
      </c>
      <c r="AB75" s="26">
        <f t="shared" si="81"/>
        <v>0</v>
      </c>
      <c r="AC75" s="69">
        <f t="shared" si="81"/>
        <v>0</v>
      </c>
      <c r="AD75" s="26">
        <f t="shared" si="81"/>
        <v>0</v>
      </c>
      <c r="AE75" s="26">
        <f t="shared" si="81"/>
        <v>0</v>
      </c>
      <c r="AF75" s="26">
        <f t="shared" si="81"/>
        <v>0</v>
      </c>
      <c r="AG75" s="26">
        <f t="shared" si="81"/>
        <v>0</v>
      </c>
      <c r="AH75" s="69">
        <f t="shared" si="81"/>
        <v>0</v>
      </c>
      <c r="AI75" s="26">
        <f t="shared" si="81"/>
        <v>0</v>
      </c>
      <c r="AJ75" s="26">
        <f t="shared" si="81"/>
        <v>0</v>
      </c>
      <c r="AK75" s="26">
        <f t="shared" si="81"/>
        <v>0</v>
      </c>
      <c r="AL75" s="26">
        <f t="shared" si="81"/>
        <v>0</v>
      </c>
      <c r="AM75" s="69">
        <f t="shared" si="81"/>
        <v>0</v>
      </c>
      <c r="AN75" s="26">
        <f t="shared" si="81"/>
        <v>0</v>
      </c>
      <c r="AO75" s="26">
        <f t="shared" si="81"/>
        <v>0</v>
      </c>
      <c r="AP75" s="26">
        <f t="shared" si="81"/>
        <v>0</v>
      </c>
      <c r="AQ75" s="26">
        <f t="shared" si="81"/>
        <v>0</v>
      </c>
      <c r="AR75" s="69">
        <f t="shared" si="81"/>
        <v>0</v>
      </c>
      <c r="AS75" s="26">
        <f t="shared" si="81"/>
        <v>0</v>
      </c>
      <c r="AT75" s="26">
        <f t="shared" si="81"/>
        <v>0</v>
      </c>
      <c r="AU75" s="26">
        <f t="shared" si="81"/>
        <v>0</v>
      </c>
      <c r="AV75" s="26">
        <f t="shared" si="81"/>
        <v>0</v>
      </c>
      <c r="AW75" s="69">
        <f t="shared" si="81"/>
        <v>0</v>
      </c>
      <c r="AX75" s="26">
        <f t="shared" si="81"/>
        <v>0</v>
      </c>
      <c r="AY75" s="26">
        <f t="shared" si="81"/>
        <v>0</v>
      </c>
      <c r="AZ75" s="26">
        <f t="shared" si="81"/>
        <v>0</v>
      </c>
      <c r="BA75" s="26">
        <f t="shared" si="81"/>
        <v>0</v>
      </c>
      <c r="BB75" s="69">
        <f t="shared" si="81"/>
        <v>0</v>
      </c>
      <c r="BC75" s="26">
        <f t="shared" si="81"/>
        <v>0</v>
      </c>
      <c r="BD75" s="26">
        <f t="shared" si="81"/>
        <v>0</v>
      </c>
      <c r="BE75" s="26">
        <f t="shared" si="81"/>
        <v>0</v>
      </c>
      <c r="BF75" s="26">
        <f t="shared" si="81"/>
        <v>0</v>
      </c>
      <c r="BG75" s="69">
        <f t="shared" si="81"/>
        <v>0</v>
      </c>
      <c r="BH75" s="26">
        <f t="shared" si="81"/>
        <v>0</v>
      </c>
      <c r="BI75" s="26">
        <f t="shared" si="81"/>
        <v>0</v>
      </c>
      <c r="BJ75" s="26">
        <f t="shared" si="81"/>
        <v>0</v>
      </c>
      <c r="BK75" s="26">
        <f t="shared" si="81"/>
        <v>0</v>
      </c>
    </row>
    <row r="76" spans="1:118" ht="12.95" customHeight="1" x14ac:dyDescent="0.2">
      <c r="A76" s="22"/>
      <c r="B76" s="85" t="s">
        <v>46</v>
      </c>
      <c r="C76" s="40"/>
      <c r="D76" s="40"/>
      <c r="E76" s="40"/>
      <c r="F76" s="40"/>
      <c r="G76" s="40"/>
      <c r="H76" s="40"/>
      <c r="I76" s="26">
        <f>I$58-I$69</f>
        <v>0</v>
      </c>
      <c r="J76" s="26">
        <f t="shared" ref="J76:BK76" si="82">J$58-J$69</f>
        <v>0</v>
      </c>
      <c r="K76" s="26">
        <f t="shared" si="82"/>
        <v>0</v>
      </c>
      <c r="L76" s="26">
        <f t="shared" si="82"/>
        <v>0</v>
      </c>
      <c r="M76" s="26">
        <f t="shared" si="82"/>
        <v>0</v>
      </c>
      <c r="N76" s="69">
        <f t="shared" si="82"/>
        <v>1.6500000000000004</v>
      </c>
      <c r="O76" s="26">
        <f t="shared" si="82"/>
        <v>1.5500000000000007</v>
      </c>
      <c r="P76" s="26">
        <f t="shared" si="82"/>
        <v>1.4499999999999993</v>
      </c>
      <c r="Q76" s="26">
        <f t="shared" si="82"/>
        <v>1.3499999999999996</v>
      </c>
      <c r="R76" s="26">
        <f t="shared" si="82"/>
        <v>0</v>
      </c>
      <c r="S76" s="69">
        <f t="shared" si="82"/>
        <v>0</v>
      </c>
      <c r="T76" s="26">
        <f t="shared" si="82"/>
        <v>0</v>
      </c>
      <c r="U76" s="26">
        <f t="shared" si="82"/>
        <v>0</v>
      </c>
      <c r="V76" s="26">
        <f t="shared" si="82"/>
        <v>0</v>
      </c>
      <c r="W76" s="26">
        <f t="shared" si="82"/>
        <v>0</v>
      </c>
      <c r="X76" s="69">
        <f t="shared" si="82"/>
        <v>0</v>
      </c>
      <c r="Y76" s="26">
        <f t="shared" si="82"/>
        <v>0</v>
      </c>
      <c r="Z76" s="26">
        <f t="shared" si="82"/>
        <v>0</v>
      </c>
      <c r="AA76" s="26">
        <f t="shared" si="82"/>
        <v>0</v>
      </c>
      <c r="AB76" s="26">
        <f t="shared" si="82"/>
        <v>0</v>
      </c>
      <c r="AC76" s="69">
        <f t="shared" si="82"/>
        <v>0</v>
      </c>
      <c r="AD76" s="26">
        <f t="shared" si="82"/>
        <v>0</v>
      </c>
      <c r="AE76" s="26">
        <f t="shared" si="82"/>
        <v>0</v>
      </c>
      <c r="AF76" s="26">
        <f t="shared" si="82"/>
        <v>0</v>
      </c>
      <c r="AG76" s="26">
        <f t="shared" si="82"/>
        <v>0</v>
      </c>
      <c r="AH76" s="69">
        <f t="shared" si="82"/>
        <v>0</v>
      </c>
      <c r="AI76" s="26">
        <f t="shared" si="82"/>
        <v>0</v>
      </c>
      <c r="AJ76" s="26">
        <f t="shared" si="82"/>
        <v>0</v>
      </c>
      <c r="AK76" s="26">
        <f t="shared" si="82"/>
        <v>0</v>
      </c>
      <c r="AL76" s="26">
        <f t="shared" si="82"/>
        <v>0</v>
      </c>
      <c r="AM76" s="69">
        <f t="shared" si="82"/>
        <v>0</v>
      </c>
      <c r="AN76" s="26">
        <f t="shared" si="82"/>
        <v>0</v>
      </c>
      <c r="AO76" s="26">
        <f t="shared" si="82"/>
        <v>0</v>
      </c>
      <c r="AP76" s="26">
        <f t="shared" si="82"/>
        <v>0</v>
      </c>
      <c r="AQ76" s="26">
        <f t="shared" si="82"/>
        <v>0</v>
      </c>
      <c r="AR76" s="69">
        <f t="shared" si="82"/>
        <v>0</v>
      </c>
      <c r="AS76" s="26">
        <f t="shared" si="82"/>
        <v>0</v>
      </c>
      <c r="AT76" s="26">
        <f t="shared" si="82"/>
        <v>0</v>
      </c>
      <c r="AU76" s="26">
        <f t="shared" si="82"/>
        <v>0</v>
      </c>
      <c r="AV76" s="26">
        <f t="shared" si="82"/>
        <v>0</v>
      </c>
      <c r="AW76" s="69">
        <f t="shared" si="82"/>
        <v>0</v>
      </c>
      <c r="AX76" s="26">
        <f t="shared" si="82"/>
        <v>0</v>
      </c>
      <c r="AY76" s="26">
        <f t="shared" si="82"/>
        <v>0</v>
      </c>
      <c r="AZ76" s="26">
        <f t="shared" si="82"/>
        <v>0</v>
      </c>
      <c r="BA76" s="26">
        <f t="shared" si="82"/>
        <v>0</v>
      </c>
      <c r="BB76" s="69">
        <f t="shared" si="82"/>
        <v>0</v>
      </c>
      <c r="BC76" s="26">
        <f t="shared" si="82"/>
        <v>0</v>
      </c>
      <c r="BD76" s="26">
        <f t="shared" si="82"/>
        <v>0</v>
      </c>
      <c r="BE76" s="26">
        <f t="shared" si="82"/>
        <v>0</v>
      </c>
      <c r="BF76" s="26">
        <f t="shared" si="82"/>
        <v>0</v>
      </c>
      <c r="BG76" s="69">
        <f t="shared" si="82"/>
        <v>0</v>
      </c>
      <c r="BH76" s="26">
        <f t="shared" si="82"/>
        <v>0</v>
      </c>
      <c r="BI76" s="26">
        <f t="shared" si="82"/>
        <v>0</v>
      </c>
      <c r="BJ76" s="26">
        <f t="shared" si="82"/>
        <v>0</v>
      </c>
      <c r="BK76" s="26">
        <f t="shared" si="82"/>
        <v>0</v>
      </c>
    </row>
    <row r="77" spans="1:118" ht="12.95" customHeight="1" x14ac:dyDescent="0.2">
      <c r="A77" s="22"/>
      <c r="B77" s="85"/>
      <c r="C77" s="40"/>
      <c r="D77" s="40"/>
      <c r="E77" s="40"/>
      <c r="F77" s="40"/>
      <c r="G77" s="40"/>
      <c r="H77" s="40"/>
      <c r="I77" s="26"/>
      <c r="J77" s="26"/>
      <c r="K77" s="26"/>
      <c r="L77" s="26"/>
      <c r="M77" s="26"/>
      <c r="N77" s="69"/>
      <c r="O77" s="26"/>
      <c r="P77" s="26"/>
      <c r="Q77" s="26"/>
      <c r="R77" s="26"/>
      <c r="S77" s="69"/>
      <c r="T77" s="26"/>
      <c r="U77" s="26"/>
      <c r="V77" s="26"/>
      <c r="W77" s="26"/>
      <c r="X77" s="69"/>
      <c r="Y77" s="26"/>
      <c r="Z77" s="26"/>
      <c r="AA77" s="26"/>
      <c r="AB77" s="26"/>
      <c r="AC77" s="69"/>
      <c r="AD77" s="26"/>
      <c r="AE77" s="26"/>
      <c r="AF77" s="26"/>
      <c r="AG77" s="26"/>
      <c r="AH77" s="69"/>
      <c r="AI77" s="26"/>
      <c r="AJ77" s="26"/>
      <c r="AK77" s="26"/>
      <c r="AL77" s="26"/>
      <c r="AM77" s="69"/>
      <c r="AN77" s="26"/>
      <c r="AO77" s="26"/>
      <c r="AP77" s="26"/>
      <c r="AQ77" s="26"/>
      <c r="AR77" s="69"/>
      <c r="AS77" s="26"/>
      <c r="AT77" s="26"/>
      <c r="AU77" s="26"/>
      <c r="AV77" s="26"/>
      <c r="AW77" s="69"/>
      <c r="AX77" s="26"/>
      <c r="AY77" s="26"/>
      <c r="AZ77" s="26"/>
      <c r="BA77" s="26"/>
      <c r="BB77" s="69"/>
      <c r="BC77" s="26"/>
      <c r="BD77" s="26"/>
      <c r="BE77" s="26"/>
      <c r="BF77" s="26"/>
      <c r="BG77" s="69"/>
      <c r="BH77" s="26"/>
      <c r="BI77" s="26"/>
      <c r="BJ77" s="26"/>
      <c r="BK77" s="26"/>
    </row>
    <row r="78" spans="1:118" s="78" customFormat="1" ht="12.95" customHeight="1" x14ac:dyDescent="0.2">
      <c r="A78" s="141" t="s">
        <v>139</v>
      </c>
      <c r="B78" s="86" t="s">
        <v>156</v>
      </c>
      <c r="C78" s="33"/>
      <c r="D78" s="33"/>
      <c r="E78" s="33"/>
      <c r="F78" s="33"/>
      <c r="G78" s="33"/>
      <c r="H78" s="33"/>
      <c r="I78" s="74">
        <f>I$75-I$76</f>
        <v>10</v>
      </c>
      <c r="J78" s="74">
        <f t="shared" ref="J78:BK78" si="83">J$75-J$76</f>
        <v>0</v>
      </c>
      <c r="K78" s="74">
        <f t="shared" si="83"/>
        <v>0</v>
      </c>
      <c r="L78" s="74">
        <f t="shared" si="83"/>
        <v>0</v>
      </c>
      <c r="M78" s="74">
        <f t="shared" si="83"/>
        <v>0</v>
      </c>
      <c r="N78" s="163">
        <f t="shared" si="83"/>
        <v>-1.6500000000000004</v>
      </c>
      <c r="O78" s="164">
        <f t="shared" si="83"/>
        <v>-1.5500000000000007</v>
      </c>
      <c r="P78" s="164">
        <f t="shared" si="83"/>
        <v>-1.4499999999999993</v>
      </c>
      <c r="Q78" s="164">
        <f t="shared" si="83"/>
        <v>-1.3499999999999996</v>
      </c>
      <c r="R78" s="164">
        <f t="shared" si="83"/>
        <v>0</v>
      </c>
      <c r="S78" s="163">
        <f t="shared" si="83"/>
        <v>0</v>
      </c>
      <c r="T78" s="164">
        <f t="shared" si="83"/>
        <v>0</v>
      </c>
      <c r="U78" s="164">
        <f t="shared" si="83"/>
        <v>0</v>
      </c>
      <c r="V78" s="164">
        <f t="shared" si="83"/>
        <v>0</v>
      </c>
      <c r="W78" s="164">
        <f t="shared" si="83"/>
        <v>0</v>
      </c>
      <c r="X78" s="163">
        <f t="shared" si="83"/>
        <v>0</v>
      </c>
      <c r="Y78" s="164">
        <f t="shared" si="83"/>
        <v>0</v>
      </c>
      <c r="Z78" s="164">
        <f t="shared" si="83"/>
        <v>0</v>
      </c>
      <c r="AA78" s="164">
        <f t="shared" si="83"/>
        <v>0</v>
      </c>
      <c r="AB78" s="164">
        <f t="shared" si="83"/>
        <v>0</v>
      </c>
      <c r="AC78" s="163">
        <f t="shared" si="83"/>
        <v>0</v>
      </c>
      <c r="AD78" s="164">
        <f t="shared" si="83"/>
        <v>0</v>
      </c>
      <c r="AE78" s="164">
        <f t="shared" si="83"/>
        <v>0</v>
      </c>
      <c r="AF78" s="164">
        <f t="shared" si="83"/>
        <v>0</v>
      </c>
      <c r="AG78" s="164">
        <f t="shared" si="83"/>
        <v>0</v>
      </c>
      <c r="AH78" s="163">
        <f t="shared" si="83"/>
        <v>0</v>
      </c>
      <c r="AI78" s="164">
        <f t="shared" si="83"/>
        <v>0</v>
      </c>
      <c r="AJ78" s="164">
        <f t="shared" si="83"/>
        <v>0</v>
      </c>
      <c r="AK78" s="164">
        <f t="shared" si="83"/>
        <v>0</v>
      </c>
      <c r="AL78" s="164">
        <f t="shared" si="83"/>
        <v>0</v>
      </c>
      <c r="AM78" s="163">
        <f t="shared" si="83"/>
        <v>0</v>
      </c>
      <c r="AN78" s="164">
        <f t="shared" si="83"/>
        <v>0</v>
      </c>
      <c r="AO78" s="164">
        <f t="shared" si="83"/>
        <v>0</v>
      </c>
      <c r="AP78" s="164">
        <f t="shared" si="83"/>
        <v>0</v>
      </c>
      <c r="AQ78" s="164">
        <f t="shared" si="83"/>
        <v>0</v>
      </c>
      <c r="AR78" s="163">
        <f t="shared" si="83"/>
        <v>0</v>
      </c>
      <c r="AS78" s="164">
        <f t="shared" si="83"/>
        <v>0</v>
      </c>
      <c r="AT78" s="164">
        <f t="shared" si="83"/>
        <v>0</v>
      </c>
      <c r="AU78" s="164">
        <f t="shared" si="83"/>
        <v>0</v>
      </c>
      <c r="AV78" s="164">
        <f t="shared" si="83"/>
        <v>0</v>
      </c>
      <c r="AW78" s="163">
        <f t="shared" si="83"/>
        <v>0</v>
      </c>
      <c r="AX78" s="164">
        <f t="shared" si="83"/>
        <v>0</v>
      </c>
      <c r="AY78" s="164">
        <f t="shared" si="83"/>
        <v>0</v>
      </c>
      <c r="AZ78" s="164">
        <f t="shared" si="83"/>
        <v>0</v>
      </c>
      <c r="BA78" s="164">
        <f t="shared" si="83"/>
        <v>0</v>
      </c>
      <c r="BB78" s="163">
        <f t="shared" si="83"/>
        <v>0</v>
      </c>
      <c r="BC78" s="164">
        <f t="shared" si="83"/>
        <v>0</v>
      </c>
      <c r="BD78" s="164">
        <f t="shared" si="83"/>
        <v>0</v>
      </c>
      <c r="BE78" s="164">
        <f t="shared" si="83"/>
        <v>0</v>
      </c>
      <c r="BF78" s="164">
        <f t="shared" si="83"/>
        <v>0</v>
      </c>
      <c r="BG78" s="163">
        <f t="shared" si="83"/>
        <v>0</v>
      </c>
      <c r="BH78" s="164">
        <f t="shared" si="83"/>
        <v>0</v>
      </c>
      <c r="BI78" s="164">
        <f t="shared" si="83"/>
        <v>0</v>
      </c>
      <c r="BJ78" s="164">
        <f t="shared" si="83"/>
        <v>0</v>
      </c>
      <c r="BK78" s="164">
        <f t="shared" si="83"/>
        <v>0</v>
      </c>
    </row>
    <row r="79" spans="1:118" s="78" customFormat="1" ht="12.95" customHeight="1" x14ac:dyDescent="0.2">
      <c r="A79" s="142" t="s">
        <v>140</v>
      </c>
      <c r="B79" s="142" t="s">
        <v>45</v>
      </c>
      <c r="C79" s="28"/>
      <c r="D79" s="28"/>
      <c r="E79" s="28"/>
      <c r="F79" s="28"/>
      <c r="G79" s="28"/>
      <c r="H79" s="165"/>
      <c r="I79" s="74">
        <f>I$58-I$69</f>
        <v>0</v>
      </c>
      <c r="J79" s="74">
        <f t="shared" ref="J79:BK79" si="84">J$58-J$69</f>
        <v>0</v>
      </c>
      <c r="K79" s="74">
        <f t="shared" si="84"/>
        <v>0</v>
      </c>
      <c r="L79" s="74">
        <f t="shared" si="84"/>
        <v>0</v>
      </c>
      <c r="M79" s="74">
        <f t="shared" si="84"/>
        <v>0</v>
      </c>
      <c r="N79" s="79">
        <f t="shared" si="84"/>
        <v>1.6500000000000004</v>
      </c>
      <c r="O79" s="74">
        <f t="shared" si="84"/>
        <v>1.5500000000000007</v>
      </c>
      <c r="P79" s="74">
        <f t="shared" si="84"/>
        <v>1.4499999999999993</v>
      </c>
      <c r="Q79" s="74">
        <f t="shared" si="84"/>
        <v>1.3499999999999996</v>
      </c>
      <c r="R79" s="74">
        <f t="shared" si="84"/>
        <v>0</v>
      </c>
      <c r="S79" s="79">
        <f t="shared" si="84"/>
        <v>0</v>
      </c>
      <c r="T79" s="74">
        <f t="shared" si="84"/>
        <v>0</v>
      </c>
      <c r="U79" s="74">
        <f t="shared" si="84"/>
        <v>0</v>
      </c>
      <c r="V79" s="74">
        <f t="shared" si="84"/>
        <v>0</v>
      </c>
      <c r="W79" s="74">
        <f t="shared" si="84"/>
        <v>0</v>
      </c>
      <c r="X79" s="79">
        <f t="shared" si="84"/>
        <v>0</v>
      </c>
      <c r="Y79" s="74">
        <f t="shared" si="84"/>
        <v>0</v>
      </c>
      <c r="Z79" s="74">
        <f t="shared" si="84"/>
        <v>0</v>
      </c>
      <c r="AA79" s="74">
        <f t="shared" si="84"/>
        <v>0</v>
      </c>
      <c r="AB79" s="74">
        <f t="shared" si="84"/>
        <v>0</v>
      </c>
      <c r="AC79" s="79">
        <f t="shared" si="84"/>
        <v>0</v>
      </c>
      <c r="AD79" s="74">
        <f t="shared" si="84"/>
        <v>0</v>
      </c>
      <c r="AE79" s="74">
        <f t="shared" si="84"/>
        <v>0</v>
      </c>
      <c r="AF79" s="74">
        <f t="shared" si="84"/>
        <v>0</v>
      </c>
      <c r="AG79" s="74">
        <f t="shared" si="84"/>
        <v>0</v>
      </c>
      <c r="AH79" s="79">
        <f t="shared" si="84"/>
        <v>0</v>
      </c>
      <c r="AI79" s="74">
        <f t="shared" si="84"/>
        <v>0</v>
      </c>
      <c r="AJ79" s="74">
        <f t="shared" si="84"/>
        <v>0</v>
      </c>
      <c r="AK79" s="74">
        <f t="shared" si="84"/>
        <v>0</v>
      </c>
      <c r="AL79" s="74">
        <f t="shared" si="84"/>
        <v>0</v>
      </c>
      <c r="AM79" s="79">
        <f t="shared" si="84"/>
        <v>0</v>
      </c>
      <c r="AN79" s="74">
        <f t="shared" si="84"/>
        <v>0</v>
      </c>
      <c r="AO79" s="74">
        <f t="shared" si="84"/>
        <v>0</v>
      </c>
      <c r="AP79" s="74">
        <f t="shared" si="84"/>
        <v>0</v>
      </c>
      <c r="AQ79" s="74">
        <f t="shared" si="84"/>
        <v>0</v>
      </c>
      <c r="AR79" s="79">
        <f t="shared" si="84"/>
        <v>0</v>
      </c>
      <c r="AS79" s="74">
        <f t="shared" si="84"/>
        <v>0</v>
      </c>
      <c r="AT79" s="74">
        <f t="shared" si="84"/>
        <v>0</v>
      </c>
      <c r="AU79" s="74">
        <f t="shared" si="84"/>
        <v>0</v>
      </c>
      <c r="AV79" s="74">
        <f t="shared" si="84"/>
        <v>0</v>
      </c>
      <c r="AW79" s="79">
        <f t="shared" si="84"/>
        <v>0</v>
      </c>
      <c r="AX79" s="74">
        <f t="shared" si="84"/>
        <v>0</v>
      </c>
      <c r="AY79" s="74">
        <f t="shared" si="84"/>
        <v>0</v>
      </c>
      <c r="AZ79" s="74">
        <f t="shared" si="84"/>
        <v>0</v>
      </c>
      <c r="BA79" s="74">
        <f t="shared" si="84"/>
        <v>0</v>
      </c>
      <c r="BB79" s="79">
        <f t="shared" si="84"/>
        <v>0</v>
      </c>
      <c r="BC79" s="74">
        <f t="shared" si="84"/>
        <v>0</v>
      </c>
      <c r="BD79" s="74">
        <f t="shared" si="84"/>
        <v>0</v>
      </c>
      <c r="BE79" s="74">
        <f t="shared" si="84"/>
        <v>0</v>
      </c>
      <c r="BF79" s="74">
        <f t="shared" si="84"/>
        <v>0</v>
      </c>
      <c r="BG79" s="79">
        <f t="shared" si="84"/>
        <v>0</v>
      </c>
      <c r="BH79" s="74">
        <f t="shared" si="84"/>
        <v>0</v>
      </c>
      <c r="BI79" s="74">
        <f t="shared" si="84"/>
        <v>0</v>
      </c>
      <c r="BJ79" s="74">
        <f t="shared" si="84"/>
        <v>0</v>
      </c>
      <c r="BK79" s="74">
        <f t="shared" si="84"/>
        <v>0</v>
      </c>
    </row>
    <row r="80" spans="1:118" ht="12.95" customHeight="1" x14ac:dyDescent="0.2">
      <c r="A80" s="22"/>
      <c r="B80" s="85"/>
      <c r="C80" s="5"/>
      <c r="D80" s="5"/>
      <c r="E80" s="5"/>
      <c r="F80" s="5"/>
      <c r="G80" s="5"/>
      <c r="I80" s="24"/>
      <c r="J80" s="24"/>
      <c r="K80" s="24"/>
      <c r="L80" s="24"/>
      <c r="M80" s="24"/>
      <c r="N80" s="69"/>
      <c r="O80" s="24"/>
      <c r="P80" s="24"/>
      <c r="Q80" s="24"/>
      <c r="R80" s="24"/>
      <c r="S80" s="69"/>
      <c r="T80" s="24"/>
      <c r="U80" s="24"/>
      <c r="V80" s="24"/>
      <c r="W80" s="24"/>
      <c r="X80" s="69"/>
      <c r="Y80" s="24"/>
      <c r="Z80" s="24"/>
      <c r="AA80" s="24"/>
      <c r="AB80" s="24"/>
      <c r="AC80" s="69"/>
      <c r="AD80" s="24"/>
      <c r="AE80" s="24"/>
      <c r="AF80" s="24"/>
      <c r="AG80" s="24"/>
      <c r="AH80" s="69"/>
      <c r="AI80" s="24"/>
      <c r="AJ80" s="24"/>
      <c r="AK80" s="24"/>
      <c r="AL80" s="24"/>
      <c r="AM80" s="69"/>
      <c r="AN80" s="24"/>
      <c r="AO80" s="24"/>
      <c r="AP80" s="24"/>
      <c r="AQ80" s="24"/>
      <c r="AR80" s="69"/>
      <c r="AS80" s="24"/>
      <c r="AT80" s="24"/>
      <c r="AU80" s="24"/>
      <c r="AV80" s="24"/>
      <c r="AW80" s="69"/>
      <c r="AX80" s="24"/>
      <c r="AY80" s="24"/>
      <c r="AZ80" s="24"/>
      <c r="BA80" s="24"/>
      <c r="BB80" s="69"/>
      <c r="BC80" s="24"/>
      <c r="BD80" s="24"/>
      <c r="BE80" s="24"/>
      <c r="BF80" s="24"/>
      <c r="BG80" s="69"/>
      <c r="BH80" s="24"/>
      <c r="BI80" s="24"/>
      <c r="BJ80" s="24"/>
      <c r="BK80" s="24"/>
    </row>
    <row r="81" spans="1:63" ht="12.95" customHeight="1" x14ac:dyDescent="0.2">
      <c r="A81" s="22" t="s">
        <v>146</v>
      </c>
      <c r="B81" s="85" t="s">
        <v>109</v>
      </c>
      <c r="C81" s="5"/>
      <c r="D81" s="5"/>
      <c r="E81" s="5"/>
      <c r="F81" s="5"/>
      <c r="G81" s="5"/>
      <c r="I81" s="24">
        <f t="shared" ref="I81:AN81" si="85">I58-I49</f>
        <v>-100</v>
      </c>
      <c r="J81" s="24">
        <f t="shared" si="85"/>
        <v>20.5</v>
      </c>
      <c r="K81" s="24">
        <f t="shared" si="85"/>
        <v>19.5</v>
      </c>
      <c r="L81" s="24">
        <f t="shared" si="85"/>
        <v>18.5</v>
      </c>
      <c r="M81" s="24">
        <f t="shared" si="85"/>
        <v>17.5</v>
      </c>
      <c r="N81" s="69">
        <f t="shared" si="85"/>
        <v>16.5</v>
      </c>
      <c r="O81" s="24">
        <f t="shared" si="85"/>
        <v>15.5</v>
      </c>
      <c r="P81" s="24">
        <f t="shared" si="85"/>
        <v>14.5</v>
      </c>
      <c r="Q81" s="24">
        <f t="shared" si="85"/>
        <v>13.5</v>
      </c>
      <c r="R81" s="24">
        <f t="shared" si="85"/>
        <v>0</v>
      </c>
      <c r="S81" s="69">
        <f t="shared" si="85"/>
        <v>0</v>
      </c>
      <c r="T81" s="24">
        <f t="shared" si="85"/>
        <v>0</v>
      </c>
      <c r="U81" s="24">
        <f t="shared" si="85"/>
        <v>0</v>
      </c>
      <c r="V81" s="24">
        <f t="shared" si="85"/>
        <v>0</v>
      </c>
      <c r="W81" s="24">
        <f t="shared" si="85"/>
        <v>0</v>
      </c>
      <c r="X81" s="69">
        <f t="shared" si="85"/>
        <v>0</v>
      </c>
      <c r="Y81" s="24">
        <f t="shared" si="85"/>
        <v>0</v>
      </c>
      <c r="Z81" s="24">
        <f t="shared" si="85"/>
        <v>0</v>
      </c>
      <c r="AA81" s="24">
        <f t="shared" si="85"/>
        <v>0</v>
      </c>
      <c r="AB81" s="24">
        <f t="shared" si="85"/>
        <v>0</v>
      </c>
      <c r="AC81" s="69">
        <f t="shared" si="85"/>
        <v>0</v>
      </c>
      <c r="AD81" s="24">
        <f t="shared" si="85"/>
        <v>0</v>
      </c>
      <c r="AE81" s="24">
        <f t="shared" si="85"/>
        <v>0</v>
      </c>
      <c r="AF81" s="24">
        <f t="shared" si="85"/>
        <v>0</v>
      </c>
      <c r="AG81" s="24">
        <f t="shared" si="85"/>
        <v>0</v>
      </c>
      <c r="AH81" s="69">
        <f t="shared" si="85"/>
        <v>0</v>
      </c>
      <c r="AI81" s="24">
        <f t="shared" si="85"/>
        <v>0</v>
      </c>
      <c r="AJ81" s="24">
        <f t="shared" si="85"/>
        <v>0</v>
      </c>
      <c r="AK81" s="24">
        <f t="shared" si="85"/>
        <v>0</v>
      </c>
      <c r="AL81" s="24">
        <f t="shared" si="85"/>
        <v>0</v>
      </c>
      <c r="AM81" s="69">
        <f t="shared" si="85"/>
        <v>0</v>
      </c>
      <c r="AN81" s="24">
        <f t="shared" si="85"/>
        <v>0</v>
      </c>
      <c r="AO81" s="24">
        <f t="shared" ref="AO81:BK81" si="86">AO58-AO49</f>
        <v>0</v>
      </c>
      <c r="AP81" s="24">
        <f t="shared" si="86"/>
        <v>0</v>
      </c>
      <c r="AQ81" s="24">
        <f t="shared" si="86"/>
        <v>0</v>
      </c>
      <c r="AR81" s="69">
        <f t="shared" si="86"/>
        <v>0</v>
      </c>
      <c r="AS81" s="24">
        <f t="shared" si="86"/>
        <v>0</v>
      </c>
      <c r="AT81" s="24">
        <f t="shared" si="86"/>
        <v>0</v>
      </c>
      <c r="AU81" s="24">
        <f t="shared" si="86"/>
        <v>0</v>
      </c>
      <c r="AV81" s="24">
        <f t="shared" si="86"/>
        <v>0</v>
      </c>
      <c r="AW81" s="69">
        <f t="shared" si="86"/>
        <v>0</v>
      </c>
      <c r="AX81" s="24">
        <f t="shared" si="86"/>
        <v>0</v>
      </c>
      <c r="AY81" s="24">
        <f t="shared" si="86"/>
        <v>0</v>
      </c>
      <c r="AZ81" s="24">
        <f t="shared" si="86"/>
        <v>0</v>
      </c>
      <c r="BA81" s="24">
        <f t="shared" si="86"/>
        <v>0</v>
      </c>
      <c r="BB81" s="69">
        <f t="shared" si="86"/>
        <v>0</v>
      </c>
      <c r="BC81" s="24">
        <f t="shared" si="86"/>
        <v>0</v>
      </c>
      <c r="BD81" s="24">
        <f t="shared" si="86"/>
        <v>0</v>
      </c>
      <c r="BE81" s="24">
        <f t="shared" si="86"/>
        <v>0</v>
      </c>
      <c r="BF81" s="24">
        <f t="shared" si="86"/>
        <v>0</v>
      </c>
      <c r="BG81" s="69">
        <f t="shared" si="86"/>
        <v>0</v>
      </c>
      <c r="BH81" s="24">
        <f t="shared" si="86"/>
        <v>0</v>
      </c>
      <c r="BI81" s="24">
        <f t="shared" si="86"/>
        <v>0</v>
      </c>
      <c r="BJ81" s="24">
        <f t="shared" si="86"/>
        <v>0</v>
      </c>
      <c r="BK81" s="24">
        <f t="shared" si="86"/>
        <v>0</v>
      </c>
    </row>
    <row r="82" spans="1:63" ht="12.95" customHeight="1" x14ac:dyDescent="0.2">
      <c r="A82" s="22" t="s">
        <v>24</v>
      </c>
      <c r="B82" s="85" t="s">
        <v>111</v>
      </c>
      <c r="C82" s="5"/>
      <c r="D82" s="5"/>
      <c r="E82" s="5"/>
      <c r="F82" s="5"/>
      <c r="G82" s="5"/>
      <c r="I82" s="167">
        <f>SUMPRODUCT(I81:BK81,I$37:BK$37)</f>
        <v>-9.7699626167013776E-15</v>
      </c>
      <c r="J82" s="24"/>
      <c r="K82" s="24"/>
      <c r="L82" s="24"/>
      <c r="M82" s="24"/>
      <c r="N82" s="69"/>
      <c r="O82" s="24"/>
      <c r="P82" s="24"/>
      <c r="Q82" s="24"/>
      <c r="R82" s="24"/>
      <c r="S82" s="69"/>
      <c r="T82" s="24"/>
      <c r="U82" s="24"/>
      <c r="V82" s="24"/>
      <c r="W82" s="24"/>
      <c r="X82" s="69"/>
      <c r="Y82" s="24"/>
      <c r="Z82" s="24"/>
      <c r="AA82" s="24"/>
      <c r="AB82" s="24"/>
      <c r="AC82" s="69"/>
      <c r="AD82" s="24"/>
      <c r="AE82" s="24"/>
      <c r="AF82" s="24"/>
      <c r="AG82" s="24"/>
      <c r="AH82" s="69"/>
      <c r="AI82" s="24"/>
      <c r="AJ82" s="24"/>
      <c r="AK82" s="24"/>
      <c r="AL82" s="24"/>
      <c r="AM82" s="69"/>
      <c r="AN82" s="24"/>
      <c r="AO82" s="24"/>
      <c r="AP82" s="24"/>
      <c r="AQ82" s="24"/>
      <c r="AR82" s="69"/>
      <c r="AS82" s="24"/>
      <c r="AT82" s="24"/>
      <c r="AU82" s="24"/>
      <c r="AV82" s="24"/>
      <c r="AW82" s="69"/>
      <c r="AX82" s="24"/>
      <c r="AY82" s="24"/>
      <c r="AZ82" s="24"/>
      <c r="BA82" s="24"/>
      <c r="BB82" s="69"/>
      <c r="BC82" s="24"/>
      <c r="BD82" s="24"/>
      <c r="BE82" s="24"/>
      <c r="BF82" s="24"/>
      <c r="BG82" s="69"/>
      <c r="BH82" s="24"/>
      <c r="BI82" s="24"/>
      <c r="BJ82" s="24"/>
      <c r="BK82" s="24"/>
    </row>
    <row r="83" spans="1:63" ht="12.75" customHeight="1" x14ac:dyDescent="0.2">
      <c r="A83" s="22"/>
      <c r="B83" s="158" t="s">
        <v>136</v>
      </c>
      <c r="C83" s="159"/>
      <c r="D83" s="159"/>
      <c r="E83" s="159"/>
      <c r="F83" s="159"/>
      <c r="G83" s="159"/>
      <c r="H83" s="160"/>
      <c r="I83" s="161">
        <f>N50-NPV($I$30,N81:BK81)</f>
        <v>0</v>
      </c>
      <c r="J83" s="24"/>
      <c r="K83" s="24"/>
      <c r="L83" s="24"/>
      <c r="M83" s="24"/>
      <c r="N83" s="69"/>
      <c r="O83" s="24"/>
      <c r="P83" s="24"/>
      <c r="Q83" s="24"/>
      <c r="R83" s="24"/>
      <c r="S83" s="69"/>
      <c r="T83" s="24"/>
      <c r="U83" s="24"/>
      <c r="V83" s="24"/>
      <c r="W83" s="24"/>
      <c r="X83" s="69"/>
      <c r="Y83" s="24"/>
      <c r="Z83" s="24"/>
      <c r="AA83" s="24"/>
      <c r="AB83" s="24"/>
      <c r="AC83" s="69"/>
      <c r="AD83" s="24"/>
      <c r="AE83" s="24"/>
      <c r="AF83" s="24"/>
      <c r="AG83" s="24"/>
      <c r="AH83" s="69"/>
      <c r="AI83" s="24"/>
      <c r="AJ83" s="24"/>
      <c r="AK83" s="24"/>
      <c r="AL83" s="24"/>
      <c r="AM83" s="69"/>
      <c r="AN83" s="24"/>
      <c r="AO83" s="24"/>
      <c r="AP83" s="24"/>
      <c r="AQ83" s="24"/>
      <c r="AR83" s="69"/>
      <c r="AS83" s="24"/>
      <c r="AT83" s="24"/>
      <c r="AU83" s="24"/>
      <c r="AV83" s="24"/>
      <c r="AW83" s="69"/>
      <c r="AX83" s="24"/>
      <c r="AY83" s="24"/>
      <c r="AZ83" s="24"/>
      <c r="BA83" s="24"/>
      <c r="BB83" s="69"/>
      <c r="BC83" s="24"/>
      <c r="BD83" s="24"/>
      <c r="BE83" s="24"/>
      <c r="BF83" s="24"/>
      <c r="BG83" s="69"/>
      <c r="BH83" s="24"/>
      <c r="BI83" s="24"/>
      <c r="BJ83" s="24"/>
      <c r="BK83" s="24"/>
    </row>
    <row r="84" spans="1:63" ht="12.75" customHeight="1" x14ac:dyDescent="0.2">
      <c r="A84" s="22"/>
      <c r="B84" s="85"/>
      <c r="C84" s="5"/>
      <c r="D84" s="5"/>
      <c r="E84" s="5"/>
      <c r="F84" s="5"/>
      <c r="G84" s="5"/>
      <c r="I84" s="24"/>
      <c r="J84" s="24"/>
      <c r="K84" s="24"/>
      <c r="L84" s="24"/>
      <c r="M84" s="24"/>
      <c r="N84" s="69"/>
      <c r="O84" s="24"/>
      <c r="P84" s="24"/>
      <c r="Q84" s="24"/>
      <c r="R84" s="24"/>
      <c r="S84" s="69"/>
      <c r="T84" s="24"/>
      <c r="U84" s="24"/>
      <c r="V84" s="24"/>
      <c r="W84" s="24"/>
      <c r="X84" s="69"/>
      <c r="Y84" s="24"/>
      <c r="Z84" s="24"/>
      <c r="AA84" s="24"/>
      <c r="AB84" s="24"/>
      <c r="AC84" s="69"/>
      <c r="AD84" s="24"/>
      <c r="AE84" s="24"/>
      <c r="AF84" s="24"/>
      <c r="AG84" s="24"/>
      <c r="AH84" s="69"/>
      <c r="AI84" s="24"/>
      <c r="AJ84" s="24"/>
      <c r="AK84" s="24"/>
      <c r="AL84" s="24"/>
      <c r="AM84" s="69"/>
      <c r="AN84" s="24"/>
      <c r="AO84" s="24"/>
      <c r="AP84" s="24"/>
      <c r="AQ84" s="24"/>
      <c r="AR84" s="69"/>
      <c r="AS84" s="24"/>
      <c r="AT84" s="24"/>
      <c r="AU84" s="24"/>
      <c r="AV84" s="24"/>
      <c r="AW84" s="69"/>
      <c r="AX84" s="24"/>
      <c r="AY84" s="24"/>
      <c r="AZ84" s="24"/>
      <c r="BA84" s="24"/>
      <c r="BB84" s="69"/>
      <c r="BC84" s="24"/>
      <c r="BD84" s="24"/>
      <c r="BE84" s="24"/>
      <c r="BF84" s="24"/>
      <c r="BG84" s="69"/>
      <c r="BH84" s="24"/>
      <c r="BI84" s="24"/>
      <c r="BJ84" s="24"/>
      <c r="BK84" s="24"/>
    </row>
    <row r="85" spans="1:63" s="78" customFormat="1" ht="12.75" customHeight="1" x14ac:dyDescent="0.2">
      <c r="A85" s="142" t="s">
        <v>146</v>
      </c>
      <c r="B85" s="86" t="s">
        <v>110</v>
      </c>
      <c r="C85" s="76"/>
      <c r="D85" s="76"/>
      <c r="E85" s="76"/>
      <c r="F85" s="76"/>
      <c r="G85" s="76"/>
      <c r="H85" s="141"/>
      <c r="I85" s="75">
        <f t="shared" ref="I85:AN85" si="87">I69-I60</f>
        <v>-90</v>
      </c>
      <c r="J85" s="75">
        <f t="shared" si="87"/>
        <v>20.5</v>
      </c>
      <c r="K85" s="75">
        <f t="shared" si="87"/>
        <v>19.5</v>
      </c>
      <c r="L85" s="75">
        <f t="shared" si="87"/>
        <v>18.5</v>
      </c>
      <c r="M85" s="75">
        <f t="shared" si="87"/>
        <v>17.5</v>
      </c>
      <c r="N85" s="79">
        <f t="shared" si="87"/>
        <v>14.85</v>
      </c>
      <c r="O85" s="75">
        <f t="shared" si="87"/>
        <v>13.95</v>
      </c>
      <c r="P85" s="75">
        <f t="shared" si="87"/>
        <v>13.05</v>
      </c>
      <c r="Q85" s="75">
        <f t="shared" si="87"/>
        <v>12.15</v>
      </c>
      <c r="R85" s="75">
        <f t="shared" si="87"/>
        <v>0</v>
      </c>
      <c r="S85" s="79">
        <f t="shared" si="87"/>
        <v>0</v>
      </c>
      <c r="T85" s="75">
        <f t="shared" si="87"/>
        <v>0</v>
      </c>
      <c r="U85" s="75">
        <f t="shared" si="87"/>
        <v>0</v>
      </c>
      <c r="V85" s="75">
        <f t="shared" si="87"/>
        <v>0</v>
      </c>
      <c r="W85" s="75">
        <f t="shared" si="87"/>
        <v>0</v>
      </c>
      <c r="X85" s="79">
        <f t="shared" si="87"/>
        <v>0</v>
      </c>
      <c r="Y85" s="75">
        <f t="shared" si="87"/>
        <v>0</v>
      </c>
      <c r="Z85" s="75">
        <f t="shared" si="87"/>
        <v>0</v>
      </c>
      <c r="AA85" s="75">
        <f t="shared" si="87"/>
        <v>0</v>
      </c>
      <c r="AB85" s="75">
        <f t="shared" si="87"/>
        <v>0</v>
      </c>
      <c r="AC85" s="79">
        <f t="shared" si="87"/>
        <v>0</v>
      </c>
      <c r="AD85" s="75">
        <f t="shared" si="87"/>
        <v>0</v>
      </c>
      <c r="AE85" s="75">
        <f t="shared" si="87"/>
        <v>0</v>
      </c>
      <c r="AF85" s="75">
        <f t="shared" si="87"/>
        <v>0</v>
      </c>
      <c r="AG85" s="75">
        <f t="shared" si="87"/>
        <v>0</v>
      </c>
      <c r="AH85" s="79">
        <f t="shared" si="87"/>
        <v>0</v>
      </c>
      <c r="AI85" s="75">
        <f t="shared" si="87"/>
        <v>0</v>
      </c>
      <c r="AJ85" s="75">
        <f t="shared" si="87"/>
        <v>0</v>
      </c>
      <c r="AK85" s="75">
        <f t="shared" si="87"/>
        <v>0</v>
      </c>
      <c r="AL85" s="75">
        <f t="shared" si="87"/>
        <v>0</v>
      </c>
      <c r="AM85" s="79">
        <f t="shared" si="87"/>
        <v>0</v>
      </c>
      <c r="AN85" s="75">
        <f t="shared" si="87"/>
        <v>0</v>
      </c>
      <c r="AO85" s="75">
        <f t="shared" ref="AO85:BK85" si="88">AO69-AO60</f>
        <v>0</v>
      </c>
      <c r="AP85" s="75">
        <f t="shared" si="88"/>
        <v>0</v>
      </c>
      <c r="AQ85" s="75">
        <f t="shared" si="88"/>
        <v>0</v>
      </c>
      <c r="AR85" s="79">
        <f t="shared" si="88"/>
        <v>0</v>
      </c>
      <c r="AS85" s="75">
        <f t="shared" si="88"/>
        <v>0</v>
      </c>
      <c r="AT85" s="75">
        <f t="shared" si="88"/>
        <v>0</v>
      </c>
      <c r="AU85" s="75">
        <f t="shared" si="88"/>
        <v>0</v>
      </c>
      <c r="AV85" s="75">
        <f t="shared" si="88"/>
        <v>0</v>
      </c>
      <c r="AW85" s="79">
        <f t="shared" si="88"/>
        <v>0</v>
      </c>
      <c r="AX85" s="75">
        <f t="shared" si="88"/>
        <v>0</v>
      </c>
      <c r="AY85" s="75">
        <f t="shared" si="88"/>
        <v>0</v>
      </c>
      <c r="AZ85" s="75">
        <f t="shared" si="88"/>
        <v>0</v>
      </c>
      <c r="BA85" s="75">
        <f t="shared" si="88"/>
        <v>0</v>
      </c>
      <c r="BB85" s="79">
        <f t="shared" si="88"/>
        <v>0</v>
      </c>
      <c r="BC85" s="75">
        <f t="shared" si="88"/>
        <v>0</v>
      </c>
      <c r="BD85" s="75">
        <f t="shared" si="88"/>
        <v>0</v>
      </c>
      <c r="BE85" s="75">
        <f t="shared" si="88"/>
        <v>0</v>
      </c>
      <c r="BF85" s="75">
        <f t="shared" si="88"/>
        <v>0</v>
      </c>
      <c r="BG85" s="79">
        <f t="shared" si="88"/>
        <v>0</v>
      </c>
      <c r="BH85" s="75">
        <f t="shared" si="88"/>
        <v>0</v>
      </c>
      <c r="BI85" s="75">
        <f t="shared" si="88"/>
        <v>0</v>
      </c>
      <c r="BJ85" s="75">
        <f t="shared" si="88"/>
        <v>0</v>
      </c>
      <c r="BK85" s="75">
        <f t="shared" si="88"/>
        <v>0</v>
      </c>
    </row>
    <row r="86" spans="1:63" s="78" customFormat="1" ht="12.95" customHeight="1" x14ac:dyDescent="0.2">
      <c r="A86" s="142" t="s">
        <v>25</v>
      </c>
      <c r="B86" s="86" t="s">
        <v>112</v>
      </c>
      <c r="C86" s="76"/>
      <c r="D86" s="76"/>
      <c r="E86" s="76"/>
      <c r="F86" s="76"/>
      <c r="G86" s="76"/>
      <c r="H86" s="141"/>
      <c r="I86" s="75">
        <f>SUMPRODUCT(I85:BK85,I$37:BK$37)</f>
        <v>6.3248507360177184</v>
      </c>
      <c r="J86" s="75"/>
      <c r="K86" s="75"/>
      <c r="L86" s="75"/>
      <c r="M86" s="75"/>
      <c r="N86" s="79"/>
      <c r="O86" s="75"/>
      <c r="P86" s="75"/>
      <c r="Q86" s="75"/>
      <c r="R86" s="75"/>
      <c r="S86" s="79"/>
      <c r="T86" s="75"/>
      <c r="U86" s="75"/>
      <c r="V86" s="75"/>
      <c r="W86" s="75"/>
      <c r="X86" s="79"/>
      <c r="Y86" s="75"/>
      <c r="Z86" s="75"/>
      <c r="AA86" s="75"/>
      <c r="AB86" s="75"/>
      <c r="AC86" s="79"/>
      <c r="AD86" s="75"/>
      <c r="AE86" s="75"/>
      <c r="AF86" s="75"/>
      <c r="AG86" s="75"/>
      <c r="AH86" s="79"/>
      <c r="AI86" s="75"/>
      <c r="AJ86" s="75"/>
      <c r="AK86" s="75"/>
      <c r="AL86" s="75"/>
      <c r="AM86" s="79"/>
      <c r="AN86" s="75"/>
      <c r="AO86" s="75"/>
      <c r="AP86" s="75"/>
      <c r="AQ86" s="75"/>
      <c r="AR86" s="79"/>
      <c r="AS86" s="75"/>
      <c r="AT86" s="75"/>
      <c r="AU86" s="75"/>
      <c r="AV86" s="75"/>
      <c r="AW86" s="79"/>
      <c r="AX86" s="75"/>
      <c r="AY86" s="75"/>
      <c r="AZ86" s="75"/>
      <c r="BA86" s="75"/>
      <c r="BB86" s="79"/>
      <c r="BC86" s="75"/>
      <c r="BD86" s="75"/>
      <c r="BE86" s="75"/>
      <c r="BF86" s="75"/>
      <c r="BG86" s="79"/>
      <c r="BH86" s="75"/>
      <c r="BI86" s="75"/>
      <c r="BJ86" s="75"/>
      <c r="BK86" s="75"/>
    </row>
    <row r="87" spans="1:63" ht="12.95" customHeight="1" x14ac:dyDescent="0.2">
      <c r="A87" s="22"/>
      <c r="B87" s="85"/>
      <c r="C87" s="5"/>
      <c r="D87" s="5"/>
      <c r="E87" s="5"/>
      <c r="F87" s="5"/>
      <c r="G87" s="5"/>
      <c r="I87" s="24"/>
      <c r="J87" s="24"/>
      <c r="K87" s="24"/>
      <c r="L87" s="24"/>
      <c r="M87" s="24"/>
      <c r="N87" s="69"/>
      <c r="O87" s="24"/>
      <c r="P87" s="24"/>
      <c r="Q87" s="24"/>
      <c r="R87" s="24"/>
      <c r="S87" s="69"/>
      <c r="T87" s="24"/>
      <c r="U87" s="24"/>
      <c r="V87" s="24"/>
      <c r="W87" s="24"/>
      <c r="X87" s="69"/>
      <c r="Y87" s="24"/>
      <c r="Z87" s="24"/>
      <c r="AA87" s="24"/>
      <c r="AB87" s="24"/>
      <c r="AC87" s="69"/>
      <c r="AD87" s="24"/>
      <c r="AE87" s="24"/>
      <c r="AF87" s="24"/>
      <c r="AG87" s="24"/>
      <c r="AH87" s="69"/>
      <c r="AI87" s="24"/>
      <c r="AJ87" s="24"/>
      <c r="AK87" s="24"/>
      <c r="AL87" s="24"/>
      <c r="AM87" s="69"/>
      <c r="AN87" s="24"/>
      <c r="AO87" s="24"/>
      <c r="AP87" s="24"/>
      <c r="AQ87" s="24"/>
      <c r="AR87" s="69"/>
      <c r="AS87" s="24"/>
      <c r="AT87" s="24"/>
      <c r="AU87" s="24"/>
      <c r="AV87" s="24"/>
      <c r="AW87" s="69"/>
      <c r="AX87" s="24"/>
      <c r="AY87" s="24"/>
      <c r="AZ87" s="24"/>
      <c r="BA87" s="24"/>
      <c r="BB87" s="69"/>
      <c r="BC87" s="24"/>
      <c r="BD87" s="24"/>
      <c r="BE87" s="24"/>
      <c r="BF87" s="24"/>
      <c r="BG87" s="69"/>
      <c r="BH87" s="24"/>
      <c r="BI87" s="24"/>
      <c r="BJ87" s="24"/>
      <c r="BK87" s="24"/>
    </row>
    <row r="88" spans="1:63" ht="12.95" customHeight="1" x14ac:dyDescent="0.2">
      <c r="A88" s="22" t="s">
        <v>147</v>
      </c>
      <c r="B88" s="85" t="s">
        <v>113</v>
      </c>
      <c r="C88" s="5"/>
      <c r="D88" s="5"/>
      <c r="E88" s="5"/>
      <c r="F88" s="5"/>
      <c r="G88" s="5"/>
      <c r="I88" s="24">
        <f>I86-I82</f>
        <v>6.3248507360177282</v>
      </c>
      <c r="J88" s="24"/>
      <c r="K88" s="24"/>
      <c r="L88" s="24"/>
      <c r="M88" s="24"/>
      <c r="N88" s="69"/>
      <c r="O88" s="24"/>
      <c r="P88" s="24"/>
      <c r="Q88" s="24"/>
      <c r="R88" s="24"/>
      <c r="S88" s="69"/>
      <c r="T88" s="24"/>
      <c r="U88" s="24"/>
      <c r="V88" s="24"/>
      <c r="W88" s="24"/>
      <c r="X88" s="69"/>
      <c r="Y88" s="24"/>
      <c r="Z88" s="24"/>
      <c r="AA88" s="24"/>
      <c r="AB88" s="24"/>
      <c r="AC88" s="69"/>
      <c r="AD88" s="24"/>
      <c r="AE88" s="24"/>
      <c r="AF88" s="24"/>
      <c r="AG88" s="24"/>
      <c r="AH88" s="69"/>
      <c r="AI88" s="24"/>
      <c r="AJ88" s="24"/>
      <c r="AK88" s="24"/>
      <c r="AL88" s="24"/>
      <c r="AM88" s="69"/>
      <c r="AN88" s="24"/>
      <c r="AO88" s="24"/>
      <c r="AP88" s="24"/>
      <c r="AQ88" s="24"/>
      <c r="AR88" s="69"/>
      <c r="AS88" s="24"/>
      <c r="AT88" s="24"/>
      <c r="AU88" s="24"/>
      <c r="AV88" s="24"/>
      <c r="AW88" s="69"/>
      <c r="AX88" s="24"/>
      <c r="AY88" s="24"/>
      <c r="AZ88" s="24"/>
      <c r="BA88" s="24"/>
      <c r="BB88" s="69"/>
      <c r="BC88" s="24"/>
      <c r="BD88" s="24"/>
      <c r="BE88" s="24"/>
      <c r="BF88" s="24"/>
      <c r="BG88" s="69"/>
      <c r="BH88" s="24"/>
      <c r="BI88" s="24"/>
      <c r="BJ88" s="24"/>
      <c r="BK88" s="24"/>
    </row>
    <row r="89" spans="1:63" ht="12.95" customHeight="1" x14ac:dyDescent="0.2">
      <c r="A89" s="22"/>
      <c r="B89" s="158" t="s">
        <v>136</v>
      </c>
      <c r="C89" s="159"/>
      <c r="D89" s="159"/>
      <c r="E89" s="159"/>
      <c r="F89" s="159"/>
      <c r="G89" s="159"/>
      <c r="H89" s="160"/>
      <c r="I89" s="161">
        <f>N61-NPV($I$30,N85:BK85)</f>
        <v>0</v>
      </c>
      <c r="J89" s="24"/>
      <c r="K89" s="24"/>
      <c r="L89" s="24"/>
      <c r="M89" s="24"/>
      <c r="N89" s="69"/>
      <c r="O89" s="24"/>
      <c r="P89" s="24"/>
      <c r="Q89" s="24"/>
      <c r="R89" s="24"/>
      <c r="S89" s="69"/>
      <c r="T89" s="24"/>
      <c r="U89" s="24"/>
      <c r="V89" s="24"/>
      <c r="W89" s="24"/>
      <c r="X89" s="69"/>
      <c r="Y89" s="24"/>
      <c r="Z89" s="24"/>
      <c r="AA89" s="24"/>
      <c r="AB89" s="24"/>
      <c r="AC89" s="69"/>
      <c r="AD89" s="24"/>
      <c r="AE89" s="24"/>
      <c r="AF89" s="24"/>
      <c r="AG89" s="24"/>
      <c r="AH89" s="69"/>
      <c r="AI89" s="24"/>
      <c r="AJ89" s="24"/>
      <c r="AK89" s="24"/>
      <c r="AL89" s="24"/>
      <c r="AM89" s="69"/>
      <c r="AN89" s="24"/>
      <c r="AO89" s="24"/>
      <c r="AP89" s="24"/>
      <c r="AQ89" s="24"/>
      <c r="AR89" s="69"/>
      <c r="AS89" s="24"/>
      <c r="AT89" s="24"/>
      <c r="AU89" s="24"/>
      <c r="AV89" s="24"/>
      <c r="AW89" s="69"/>
      <c r="AX89" s="24"/>
      <c r="AY89" s="24"/>
      <c r="AZ89" s="24"/>
      <c r="BA89" s="24"/>
      <c r="BB89" s="69"/>
      <c r="BC89" s="24"/>
      <c r="BD89" s="24"/>
      <c r="BE89" s="24"/>
      <c r="BF89" s="24"/>
      <c r="BG89" s="69"/>
      <c r="BH89" s="24"/>
      <c r="BI89" s="24"/>
      <c r="BJ89" s="24"/>
      <c r="BK89" s="24"/>
    </row>
    <row r="90" spans="1:63" ht="12.95" customHeight="1" x14ac:dyDescent="0.2">
      <c r="A90" s="22"/>
      <c r="B90" s="85"/>
      <c r="C90" s="5"/>
      <c r="D90" s="5"/>
      <c r="E90" s="5"/>
      <c r="F90" s="5"/>
      <c r="G90" s="5"/>
      <c r="I90" s="24"/>
      <c r="J90" s="24"/>
      <c r="K90" s="24"/>
      <c r="L90" s="24"/>
      <c r="M90" s="24"/>
      <c r="N90" s="69"/>
      <c r="O90" s="24"/>
      <c r="P90" s="24"/>
      <c r="Q90" s="24"/>
      <c r="R90" s="24"/>
      <c r="S90" s="69"/>
      <c r="T90" s="24"/>
      <c r="U90" s="24"/>
      <c r="V90" s="24"/>
      <c r="W90" s="24"/>
      <c r="X90" s="69"/>
      <c r="Y90" s="24"/>
      <c r="Z90" s="24"/>
      <c r="AA90" s="24"/>
      <c r="AB90" s="24"/>
      <c r="AC90" s="69"/>
      <c r="AD90" s="24"/>
      <c r="AE90" s="24"/>
      <c r="AF90" s="24"/>
      <c r="AG90" s="24"/>
      <c r="AH90" s="69"/>
      <c r="AI90" s="24"/>
      <c r="AJ90" s="24"/>
      <c r="AK90" s="24"/>
      <c r="AL90" s="24"/>
      <c r="AM90" s="69"/>
      <c r="AN90" s="24"/>
      <c r="AO90" s="24"/>
      <c r="AP90" s="24"/>
      <c r="AQ90" s="24"/>
      <c r="AR90" s="69"/>
      <c r="AS90" s="24"/>
      <c r="AT90" s="24"/>
      <c r="AU90" s="24"/>
      <c r="AV90" s="24"/>
      <c r="AW90" s="69"/>
      <c r="AX90" s="24"/>
      <c r="AY90" s="24"/>
      <c r="AZ90" s="24"/>
      <c r="BA90" s="24"/>
      <c r="BB90" s="69"/>
      <c r="BC90" s="24"/>
      <c r="BD90" s="24"/>
      <c r="BE90" s="24"/>
      <c r="BF90" s="24"/>
      <c r="BG90" s="69"/>
      <c r="BH90" s="24"/>
      <c r="BI90" s="24"/>
      <c r="BJ90" s="24"/>
      <c r="BK90" s="24"/>
    </row>
    <row r="91" spans="1:63" ht="12.95" customHeight="1" x14ac:dyDescent="0.25">
      <c r="A91" s="55" t="s">
        <v>141</v>
      </c>
      <c r="B91" s="56"/>
      <c r="C91" s="56"/>
      <c r="D91" s="56"/>
      <c r="E91" s="56"/>
      <c r="F91" s="56"/>
      <c r="G91" s="56"/>
      <c r="H91" s="56"/>
      <c r="I91" s="56"/>
      <c r="J91" s="56"/>
      <c r="K91" s="57"/>
      <c r="L91" s="53"/>
      <c r="M91" s="53"/>
      <c r="N91" s="53"/>
      <c r="O91" s="53"/>
      <c r="P91" s="54"/>
      <c r="Q91" s="54"/>
      <c r="R91" s="54"/>
      <c r="S91" s="54"/>
      <c r="T91" s="54"/>
      <c r="U91" s="54"/>
      <c r="V91" s="54"/>
      <c r="W91" s="54"/>
      <c r="X91" s="54"/>
      <c r="Y91" s="54"/>
      <c r="Z91" s="54"/>
      <c r="AA91" s="54"/>
      <c r="AB91" s="54"/>
      <c r="AC91" s="54"/>
      <c r="AD91" s="54"/>
      <c r="AE91" s="54"/>
      <c r="AF91" s="54"/>
      <c r="AG91" s="54"/>
      <c r="AH91" s="54"/>
      <c r="AI91" s="54"/>
      <c r="AJ91" s="54"/>
      <c r="AK91" s="54"/>
      <c r="AL91" s="54"/>
      <c r="AM91" s="54"/>
      <c r="AN91" s="54"/>
      <c r="AO91" s="54"/>
      <c r="AP91" s="54"/>
      <c r="AQ91" s="54"/>
      <c r="AR91" s="54"/>
      <c r="AS91" s="54"/>
      <c r="AT91" s="54"/>
      <c r="AU91" s="54"/>
      <c r="AV91" s="54"/>
      <c r="AW91" s="54"/>
      <c r="AX91" s="54"/>
      <c r="AY91" s="54"/>
      <c r="AZ91" s="54"/>
      <c r="BA91" s="54"/>
      <c r="BB91" s="54"/>
      <c r="BC91" s="54"/>
      <c r="BD91" s="54"/>
      <c r="BE91" s="54"/>
      <c r="BF91" s="54"/>
      <c r="BG91" s="54"/>
      <c r="BH91" s="54"/>
      <c r="BI91" s="54"/>
      <c r="BJ91" s="54"/>
      <c r="BK91" s="54"/>
    </row>
    <row r="92" spans="1:63" ht="12.95" customHeight="1" x14ac:dyDescent="0.2">
      <c r="A92" s="10"/>
      <c r="B92" s="10"/>
      <c r="C92" s="10"/>
      <c r="D92" s="10"/>
      <c r="E92" s="10"/>
      <c r="F92" s="10"/>
      <c r="G92" s="10"/>
      <c r="H92" s="27"/>
      <c r="I92" s="26"/>
      <c r="J92" s="10"/>
      <c r="K92" s="10"/>
      <c r="L92" s="10"/>
      <c r="M92" s="10"/>
      <c r="N92" s="69"/>
      <c r="O92" s="24"/>
      <c r="P92" s="24"/>
      <c r="Q92" s="24"/>
      <c r="R92" s="24"/>
      <c r="S92" s="69"/>
      <c r="T92" s="24"/>
      <c r="U92" s="24"/>
      <c r="V92" s="24"/>
      <c r="W92" s="24"/>
      <c r="X92" s="69"/>
      <c r="Y92" s="24"/>
      <c r="Z92" s="24"/>
      <c r="AA92" s="24"/>
      <c r="AB92" s="24"/>
      <c r="AC92" s="69"/>
      <c r="AD92" s="24"/>
      <c r="AE92" s="24"/>
      <c r="AF92" s="24"/>
      <c r="AG92" s="24"/>
      <c r="AH92" s="69"/>
      <c r="AI92" s="24"/>
      <c r="AJ92" s="24"/>
      <c r="AK92" s="24"/>
      <c r="AL92" s="24"/>
      <c r="AM92" s="69"/>
      <c r="AN92" s="24"/>
      <c r="AO92" s="24"/>
      <c r="AP92" s="24"/>
      <c r="AQ92" s="24"/>
      <c r="AR92" s="69"/>
      <c r="AS92" s="24"/>
      <c r="AT92" s="24"/>
      <c r="AU92" s="24"/>
      <c r="AV92" s="24"/>
      <c r="AW92" s="69"/>
      <c r="AX92" s="24"/>
      <c r="AY92" s="24"/>
      <c r="AZ92" s="24"/>
      <c r="BA92" s="24"/>
      <c r="BB92" s="69"/>
      <c r="BC92" s="24"/>
      <c r="BD92" s="24"/>
      <c r="BE92" s="24"/>
      <c r="BF92" s="24"/>
      <c r="BG92" s="69"/>
      <c r="BH92" s="24"/>
      <c r="BI92" s="24"/>
      <c r="BJ92" s="24"/>
      <c r="BK92" s="24"/>
    </row>
    <row r="93" spans="1:63" ht="12.95" customHeight="1" x14ac:dyDescent="0.2">
      <c r="A93" s="22" t="s">
        <v>148</v>
      </c>
      <c r="B93" s="22" t="s">
        <v>137</v>
      </c>
      <c r="C93" s="10"/>
      <c r="D93" s="10"/>
      <c r="E93" s="10"/>
      <c r="F93" s="10"/>
      <c r="G93" s="10"/>
      <c r="H93" s="27"/>
      <c r="I93" s="162">
        <f>IRR(I81:BK81)</f>
        <v>7.9999999997133253E-2</v>
      </c>
      <c r="J93" s="10"/>
      <c r="K93" s="10"/>
      <c r="L93" s="10"/>
      <c r="M93" s="10"/>
      <c r="N93" s="69"/>
      <c r="O93" s="24"/>
      <c r="P93" s="24"/>
      <c r="Q93" s="24"/>
      <c r="R93" s="24"/>
      <c r="S93" s="69"/>
      <c r="T93" s="24"/>
      <c r="U93" s="24"/>
      <c r="V93" s="24"/>
      <c r="W93" s="24"/>
      <c r="X93" s="69"/>
      <c r="Y93" s="24"/>
      <c r="Z93" s="24"/>
      <c r="AA93" s="24"/>
      <c r="AB93" s="24"/>
      <c r="AC93" s="69"/>
      <c r="AD93" s="24"/>
      <c r="AE93" s="24"/>
      <c r="AF93" s="24"/>
      <c r="AG93" s="24"/>
      <c r="AH93" s="69"/>
      <c r="AI93" s="24"/>
      <c r="AJ93" s="24"/>
      <c r="AK93" s="24"/>
      <c r="AL93" s="24"/>
      <c r="AM93" s="69"/>
      <c r="AN93" s="24"/>
      <c r="AO93" s="24"/>
      <c r="AP93" s="24"/>
      <c r="AQ93" s="24"/>
      <c r="AR93" s="69"/>
      <c r="AS93" s="24"/>
      <c r="AT93" s="24"/>
      <c r="AU93" s="24"/>
      <c r="AV93" s="24"/>
      <c r="AW93" s="69"/>
      <c r="AX93" s="24"/>
      <c r="AY93" s="24"/>
      <c r="AZ93" s="24"/>
      <c r="BA93" s="24"/>
      <c r="BB93" s="69"/>
      <c r="BC93" s="24"/>
      <c r="BD93" s="24"/>
      <c r="BE93" s="24"/>
      <c r="BF93" s="24"/>
      <c r="BG93" s="69"/>
      <c r="BH93" s="24"/>
      <c r="BI93" s="24"/>
      <c r="BJ93" s="24"/>
      <c r="BK93" s="24"/>
    </row>
    <row r="94" spans="1:63" s="78" customFormat="1" ht="12.95" customHeight="1" x14ac:dyDescent="0.2">
      <c r="A94" s="142" t="s">
        <v>149</v>
      </c>
      <c r="B94" s="142" t="s">
        <v>138</v>
      </c>
      <c r="C94" s="28"/>
      <c r="D94" s="28"/>
      <c r="E94" s="28"/>
      <c r="F94" s="28"/>
      <c r="G94" s="28"/>
      <c r="H94" s="165"/>
      <c r="I94" s="166">
        <f>IRR(I85:BK85)</f>
        <v>0.10021609910724072</v>
      </c>
      <c r="J94" s="28"/>
      <c r="K94" s="28"/>
      <c r="L94" s="28"/>
      <c r="M94" s="28"/>
      <c r="N94" s="79"/>
      <c r="O94" s="75"/>
      <c r="P94" s="75"/>
      <c r="Q94" s="75"/>
      <c r="R94" s="75"/>
      <c r="S94" s="79"/>
      <c r="T94" s="75"/>
      <c r="U94" s="75"/>
      <c r="V94" s="75"/>
      <c r="W94" s="75"/>
      <c r="X94" s="79"/>
      <c r="Y94" s="75"/>
      <c r="Z94" s="75"/>
      <c r="AA94" s="75"/>
      <c r="AB94" s="75"/>
      <c r="AC94" s="79"/>
      <c r="AD94" s="75"/>
      <c r="AE94" s="75"/>
      <c r="AF94" s="75"/>
      <c r="AG94" s="75"/>
      <c r="AH94" s="79"/>
      <c r="AI94" s="75"/>
      <c r="AJ94" s="75"/>
      <c r="AK94" s="75"/>
      <c r="AL94" s="75"/>
      <c r="AM94" s="79"/>
      <c r="AN94" s="75"/>
      <c r="AO94" s="75"/>
      <c r="AP94" s="75"/>
      <c r="AQ94" s="75"/>
      <c r="AR94" s="79"/>
      <c r="AS94" s="75"/>
      <c r="AT94" s="75"/>
      <c r="AU94" s="75"/>
      <c r="AV94" s="75"/>
      <c r="AW94" s="79"/>
      <c r="AX94" s="75"/>
      <c r="AY94" s="75"/>
      <c r="AZ94" s="75"/>
      <c r="BA94" s="75"/>
      <c r="BB94" s="79"/>
      <c r="BC94" s="75"/>
      <c r="BD94" s="75"/>
      <c r="BE94" s="75"/>
      <c r="BF94" s="75"/>
      <c r="BG94" s="79"/>
      <c r="BH94" s="75"/>
      <c r="BI94" s="75"/>
      <c r="BJ94" s="75"/>
      <c r="BK94" s="75"/>
    </row>
    <row r="95" spans="1:63" ht="12.95" customHeight="1" x14ac:dyDescent="0.2">
      <c r="A95" s="10"/>
      <c r="B95" s="10"/>
      <c r="C95" s="10"/>
      <c r="D95" s="10"/>
      <c r="E95" s="10"/>
      <c r="F95" s="10"/>
      <c r="G95" s="10"/>
      <c r="H95" s="27"/>
      <c r="I95" s="26"/>
      <c r="J95" s="10"/>
      <c r="K95" s="10"/>
      <c r="L95" s="10"/>
      <c r="M95" s="10"/>
      <c r="N95" s="69"/>
      <c r="O95" s="24"/>
      <c r="P95" s="24"/>
      <c r="Q95" s="24"/>
      <c r="R95" s="24"/>
      <c r="S95" s="69"/>
      <c r="T95" s="24"/>
      <c r="U95" s="24"/>
      <c r="V95" s="24"/>
      <c r="W95" s="24"/>
      <c r="X95" s="69"/>
      <c r="Y95" s="24"/>
      <c r="Z95" s="24"/>
      <c r="AA95" s="24"/>
      <c r="AB95" s="24"/>
      <c r="AC95" s="69"/>
      <c r="AD95" s="24"/>
      <c r="AE95" s="24"/>
      <c r="AF95" s="24"/>
      <c r="AG95" s="24"/>
      <c r="AH95" s="69"/>
      <c r="AI95" s="24"/>
      <c r="AJ95" s="24"/>
      <c r="AK95" s="24"/>
      <c r="AL95" s="24"/>
      <c r="AM95" s="69"/>
      <c r="AN95" s="24"/>
      <c r="AO95" s="24"/>
      <c r="AP95" s="24"/>
      <c r="AQ95" s="24"/>
      <c r="AR95" s="69"/>
      <c r="AS95" s="24"/>
      <c r="AT95" s="24"/>
      <c r="AU95" s="24"/>
      <c r="AV95" s="24"/>
      <c r="AW95" s="69"/>
      <c r="AX95" s="24"/>
      <c r="AY95" s="24"/>
      <c r="AZ95" s="24"/>
      <c r="BA95" s="24"/>
      <c r="BB95" s="69"/>
      <c r="BC95" s="24"/>
      <c r="BD95" s="24"/>
      <c r="BE95" s="24"/>
      <c r="BF95" s="24"/>
      <c r="BG95" s="69"/>
      <c r="BH95" s="24"/>
      <c r="BI95" s="24"/>
      <c r="BJ95" s="24"/>
      <c r="BK95" s="24"/>
    </row>
    <row r="96" spans="1:63" ht="12.95" customHeight="1" x14ac:dyDescent="0.25">
      <c r="A96" s="55" t="s">
        <v>153</v>
      </c>
      <c r="B96" s="56"/>
      <c r="C96" s="56"/>
      <c r="D96" s="56"/>
      <c r="E96" s="56"/>
      <c r="F96" s="56"/>
      <c r="G96" s="56"/>
      <c r="H96" s="56"/>
      <c r="I96" s="56"/>
      <c r="J96" s="56"/>
      <c r="K96" s="57"/>
      <c r="L96" s="53"/>
      <c r="M96" s="53"/>
      <c r="N96" s="53"/>
      <c r="O96" s="53"/>
      <c r="P96" s="54"/>
      <c r="Q96" s="54"/>
      <c r="R96" s="54"/>
      <c r="S96" s="54"/>
      <c r="T96" s="54"/>
      <c r="U96" s="54"/>
      <c r="V96" s="54"/>
      <c r="W96" s="54"/>
      <c r="X96" s="54"/>
      <c r="Y96" s="54"/>
      <c r="Z96" s="54"/>
      <c r="AA96" s="54"/>
      <c r="AB96" s="54"/>
      <c r="AC96" s="54"/>
      <c r="AD96" s="54"/>
      <c r="AE96" s="54"/>
      <c r="AF96" s="54"/>
      <c r="AG96" s="54"/>
      <c r="AH96" s="54"/>
      <c r="AI96" s="54"/>
      <c r="AJ96" s="54"/>
      <c r="AK96" s="54"/>
      <c r="AL96" s="54"/>
      <c r="AM96" s="54"/>
      <c r="AN96" s="54"/>
      <c r="AO96" s="54"/>
      <c r="AP96" s="54"/>
      <c r="AQ96" s="54"/>
      <c r="AR96" s="54"/>
      <c r="AS96" s="54"/>
      <c r="AT96" s="54"/>
      <c r="AU96" s="54"/>
      <c r="AV96" s="54"/>
      <c r="AW96" s="54"/>
      <c r="AX96" s="54"/>
      <c r="AY96" s="54"/>
      <c r="AZ96" s="54"/>
      <c r="BA96" s="54"/>
      <c r="BB96" s="54"/>
      <c r="BC96" s="54"/>
      <c r="BD96" s="54"/>
      <c r="BE96" s="54"/>
      <c r="BF96" s="54"/>
      <c r="BG96" s="54"/>
      <c r="BH96" s="54"/>
      <c r="BI96" s="54"/>
      <c r="BJ96" s="54"/>
      <c r="BK96" s="54"/>
    </row>
    <row r="97" spans="1:63" ht="12.95" customHeight="1" x14ac:dyDescent="0.2">
      <c r="A97" s="22"/>
      <c r="B97" s="85"/>
      <c r="C97" s="5"/>
      <c r="D97" s="5"/>
      <c r="E97" s="5"/>
      <c r="F97" s="5"/>
      <c r="G97" s="5"/>
      <c r="I97" s="24"/>
      <c r="J97" s="24"/>
      <c r="K97" s="24"/>
      <c r="L97" s="24"/>
      <c r="M97" s="24"/>
      <c r="N97" s="69"/>
      <c r="O97" s="24"/>
      <c r="P97" s="24"/>
      <c r="Q97" s="24"/>
      <c r="R97" s="24"/>
      <c r="S97" s="69"/>
      <c r="T97" s="24"/>
      <c r="U97" s="24"/>
      <c r="V97" s="24"/>
      <c r="W97" s="24"/>
      <c r="X97" s="69"/>
      <c r="Y97" s="24"/>
      <c r="Z97" s="24"/>
      <c r="AA97" s="24"/>
      <c r="AB97" s="24"/>
      <c r="AC97" s="69"/>
      <c r="AD97" s="24"/>
      <c r="AE97" s="24"/>
      <c r="AF97" s="24"/>
      <c r="AG97" s="24"/>
      <c r="AH97" s="69"/>
      <c r="AI97" s="24"/>
      <c r="AJ97" s="24"/>
      <c r="AK97" s="24"/>
      <c r="AL97" s="24"/>
      <c r="AM97" s="69"/>
      <c r="AN97" s="24"/>
      <c r="AO97" s="24"/>
      <c r="AP97" s="24"/>
      <c r="AQ97" s="24"/>
      <c r="AR97" s="69"/>
      <c r="AS97" s="24"/>
      <c r="AT97" s="24"/>
      <c r="AU97" s="24"/>
      <c r="AV97" s="24"/>
      <c r="AW97" s="69"/>
      <c r="AX97" s="24"/>
      <c r="AY97" s="24"/>
      <c r="AZ97" s="24"/>
      <c r="BA97" s="24"/>
      <c r="BB97" s="69"/>
      <c r="BC97" s="24"/>
      <c r="BD97" s="24"/>
      <c r="BE97" s="24"/>
      <c r="BF97" s="24"/>
      <c r="BG97" s="69"/>
      <c r="BH97" s="24"/>
      <c r="BI97" s="24"/>
      <c r="BJ97" s="24"/>
      <c r="BK97" s="24"/>
    </row>
    <row r="98" spans="1:63" ht="12.95" customHeight="1" x14ac:dyDescent="0.2">
      <c r="A98" s="22" t="s">
        <v>24</v>
      </c>
      <c r="B98" s="85" t="s">
        <v>151</v>
      </c>
      <c r="C98" s="5"/>
      <c r="D98" s="5"/>
      <c r="E98" s="5"/>
      <c r="F98" s="5"/>
      <c r="G98" s="5"/>
      <c r="I98" s="24">
        <f>I58-I52</f>
        <v>0</v>
      </c>
      <c r="J98" s="24">
        <f t="shared" ref="J98:BK98" si="89">J58-J52</f>
        <v>8</v>
      </c>
      <c r="K98" s="24">
        <f t="shared" si="89"/>
        <v>7</v>
      </c>
      <c r="L98" s="24">
        <f>L58-L52</f>
        <v>6</v>
      </c>
      <c r="M98" s="24">
        <f t="shared" si="89"/>
        <v>5</v>
      </c>
      <c r="N98" s="69">
        <f t="shared" si="89"/>
        <v>4</v>
      </c>
      <c r="O98" s="24">
        <f t="shared" si="89"/>
        <v>3</v>
      </c>
      <c r="P98" s="24">
        <f t="shared" si="89"/>
        <v>2</v>
      </c>
      <c r="Q98" s="24">
        <f t="shared" si="89"/>
        <v>1</v>
      </c>
      <c r="R98" s="24">
        <f t="shared" si="89"/>
        <v>0</v>
      </c>
      <c r="S98" s="69">
        <f t="shared" si="89"/>
        <v>0</v>
      </c>
      <c r="T98" s="24">
        <f t="shared" si="89"/>
        <v>0</v>
      </c>
      <c r="U98" s="24">
        <f t="shared" si="89"/>
        <v>0</v>
      </c>
      <c r="V98" s="24">
        <f t="shared" si="89"/>
        <v>0</v>
      </c>
      <c r="W98" s="24">
        <f t="shared" si="89"/>
        <v>0</v>
      </c>
      <c r="X98" s="69">
        <f t="shared" si="89"/>
        <v>0</v>
      </c>
      <c r="Y98" s="24">
        <f t="shared" si="89"/>
        <v>0</v>
      </c>
      <c r="Z98" s="24">
        <f t="shared" si="89"/>
        <v>0</v>
      </c>
      <c r="AA98" s="24">
        <f t="shared" si="89"/>
        <v>0</v>
      </c>
      <c r="AB98" s="24">
        <f t="shared" si="89"/>
        <v>0</v>
      </c>
      <c r="AC98" s="69">
        <f t="shared" si="89"/>
        <v>0</v>
      </c>
      <c r="AD98" s="24">
        <f t="shared" si="89"/>
        <v>0</v>
      </c>
      <c r="AE98" s="24">
        <f t="shared" si="89"/>
        <v>0</v>
      </c>
      <c r="AF98" s="24">
        <f t="shared" si="89"/>
        <v>0</v>
      </c>
      <c r="AG98" s="24">
        <f t="shared" si="89"/>
        <v>0</v>
      </c>
      <c r="AH98" s="69">
        <f t="shared" si="89"/>
        <v>0</v>
      </c>
      <c r="AI98" s="24">
        <f t="shared" si="89"/>
        <v>0</v>
      </c>
      <c r="AJ98" s="24">
        <f t="shared" si="89"/>
        <v>0</v>
      </c>
      <c r="AK98" s="24">
        <f t="shared" si="89"/>
        <v>0</v>
      </c>
      <c r="AL98" s="24">
        <f t="shared" si="89"/>
        <v>0</v>
      </c>
      <c r="AM98" s="69">
        <f t="shared" si="89"/>
        <v>0</v>
      </c>
      <c r="AN98" s="24">
        <f t="shared" si="89"/>
        <v>0</v>
      </c>
      <c r="AO98" s="24">
        <f t="shared" si="89"/>
        <v>0</v>
      </c>
      <c r="AP98" s="24">
        <f t="shared" si="89"/>
        <v>0</v>
      </c>
      <c r="AQ98" s="24">
        <f t="shared" si="89"/>
        <v>0</v>
      </c>
      <c r="AR98" s="69">
        <f t="shared" si="89"/>
        <v>0</v>
      </c>
      <c r="AS98" s="24">
        <f t="shared" si="89"/>
        <v>0</v>
      </c>
      <c r="AT98" s="24">
        <f t="shared" si="89"/>
        <v>0</v>
      </c>
      <c r="AU98" s="24">
        <f t="shared" si="89"/>
        <v>0</v>
      </c>
      <c r="AV98" s="24">
        <f t="shared" si="89"/>
        <v>0</v>
      </c>
      <c r="AW98" s="69">
        <f t="shared" si="89"/>
        <v>0</v>
      </c>
      <c r="AX98" s="24">
        <f t="shared" si="89"/>
        <v>0</v>
      </c>
      <c r="AY98" s="24">
        <f t="shared" si="89"/>
        <v>0</v>
      </c>
      <c r="AZ98" s="24">
        <f t="shared" si="89"/>
        <v>0</v>
      </c>
      <c r="BA98" s="24">
        <f t="shared" si="89"/>
        <v>0</v>
      </c>
      <c r="BB98" s="69">
        <f t="shared" si="89"/>
        <v>0</v>
      </c>
      <c r="BC98" s="24">
        <f t="shared" si="89"/>
        <v>0</v>
      </c>
      <c r="BD98" s="24">
        <f t="shared" si="89"/>
        <v>0</v>
      </c>
      <c r="BE98" s="24">
        <f t="shared" si="89"/>
        <v>0</v>
      </c>
      <c r="BF98" s="24">
        <f t="shared" si="89"/>
        <v>0</v>
      </c>
      <c r="BG98" s="69">
        <f t="shared" si="89"/>
        <v>0</v>
      </c>
      <c r="BH98" s="24">
        <f t="shared" si="89"/>
        <v>0</v>
      </c>
      <c r="BI98" s="24">
        <f t="shared" si="89"/>
        <v>0</v>
      </c>
      <c r="BJ98" s="24">
        <f t="shared" si="89"/>
        <v>0</v>
      </c>
      <c r="BK98" s="24">
        <f t="shared" si="89"/>
        <v>0</v>
      </c>
    </row>
    <row r="99" spans="1:63" ht="12.95" customHeight="1" x14ac:dyDescent="0.2">
      <c r="B99" s="85" t="s">
        <v>154</v>
      </c>
      <c r="C99" s="5"/>
      <c r="D99" s="5"/>
      <c r="E99" s="5"/>
      <c r="F99" s="5"/>
      <c r="G99" s="5"/>
      <c r="I99" s="170">
        <f>IF(I50=0,0,I98/I50)</f>
        <v>0</v>
      </c>
      <c r="J99" s="170">
        <f t="shared" ref="J99:BK99" si="90">IF(J50=0,0,J98/J50)</f>
        <v>0.08</v>
      </c>
      <c r="K99" s="170">
        <f t="shared" si="90"/>
        <v>0.08</v>
      </c>
      <c r="L99" s="171">
        <f t="shared" si="90"/>
        <v>0.08</v>
      </c>
      <c r="M99" s="171">
        <f t="shared" si="90"/>
        <v>0.08</v>
      </c>
      <c r="N99" s="172">
        <f t="shared" si="90"/>
        <v>0.08</v>
      </c>
      <c r="O99" s="171">
        <f t="shared" si="90"/>
        <v>0.08</v>
      </c>
      <c r="P99" s="171">
        <f t="shared" si="90"/>
        <v>0.08</v>
      </c>
      <c r="Q99" s="171">
        <f t="shared" si="90"/>
        <v>0.08</v>
      </c>
      <c r="R99" s="171">
        <f t="shared" si="90"/>
        <v>0</v>
      </c>
      <c r="S99" s="172">
        <f t="shared" si="90"/>
        <v>0</v>
      </c>
      <c r="T99" s="171">
        <f t="shared" si="90"/>
        <v>0</v>
      </c>
      <c r="U99" s="171">
        <f t="shared" si="90"/>
        <v>0</v>
      </c>
      <c r="V99" s="171">
        <f t="shared" si="90"/>
        <v>0</v>
      </c>
      <c r="W99" s="171">
        <f t="shared" si="90"/>
        <v>0</v>
      </c>
      <c r="X99" s="172">
        <f t="shared" si="90"/>
        <v>0</v>
      </c>
      <c r="Y99" s="171">
        <f t="shared" si="90"/>
        <v>0</v>
      </c>
      <c r="Z99" s="171">
        <f t="shared" si="90"/>
        <v>0</v>
      </c>
      <c r="AA99" s="171">
        <f t="shared" si="90"/>
        <v>0</v>
      </c>
      <c r="AB99" s="171">
        <f t="shared" si="90"/>
        <v>0</v>
      </c>
      <c r="AC99" s="172">
        <f t="shared" si="90"/>
        <v>0</v>
      </c>
      <c r="AD99" s="171">
        <f t="shared" si="90"/>
        <v>0</v>
      </c>
      <c r="AE99" s="171">
        <f t="shared" si="90"/>
        <v>0</v>
      </c>
      <c r="AF99" s="171">
        <f t="shared" si="90"/>
        <v>0</v>
      </c>
      <c r="AG99" s="171">
        <f t="shared" si="90"/>
        <v>0</v>
      </c>
      <c r="AH99" s="172">
        <f t="shared" si="90"/>
        <v>0</v>
      </c>
      <c r="AI99" s="171">
        <f t="shared" si="90"/>
        <v>0</v>
      </c>
      <c r="AJ99" s="171">
        <f t="shared" si="90"/>
        <v>0</v>
      </c>
      <c r="AK99" s="171">
        <f t="shared" si="90"/>
        <v>0</v>
      </c>
      <c r="AL99" s="171">
        <f t="shared" si="90"/>
        <v>0</v>
      </c>
      <c r="AM99" s="172">
        <f t="shared" si="90"/>
        <v>0</v>
      </c>
      <c r="AN99" s="171">
        <f t="shared" si="90"/>
        <v>0</v>
      </c>
      <c r="AO99" s="171">
        <f t="shared" si="90"/>
        <v>0</v>
      </c>
      <c r="AP99" s="171">
        <f t="shared" si="90"/>
        <v>0</v>
      </c>
      <c r="AQ99" s="171">
        <f t="shared" si="90"/>
        <v>0</v>
      </c>
      <c r="AR99" s="172">
        <f t="shared" si="90"/>
        <v>0</v>
      </c>
      <c r="AS99" s="171">
        <f t="shared" si="90"/>
        <v>0</v>
      </c>
      <c r="AT99" s="171">
        <f t="shared" si="90"/>
        <v>0</v>
      </c>
      <c r="AU99" s="171">
        <f t="shared" si="90"/>
        <v>0</v>
      </c>
      <c r="AV99" s="171">
        <f t="shared" si="90"/>
        <v>0</v>
      </c>
      <c r="AW99" s="172">
        <f t="shared" si="90"/>
        <v>0</v>
      </c>
      <c r="AX99" s="171">
        <f t="shared" si="90"/>
        <v>0</v>
      </c>
      <c r="AY99" s="171">
        <f t="shared" si="90"/>
        <v>0</v>
      </c>
      <c r="AZ99" s="171">
        <f t="shared" si="90"/>
        <v>0</v>
      </c>
      <c r="BA99" s="171">
        <f t="shared" si="90"/>
        <v>0</v>
      </c>
      <c r="BB99" s="172">
        <f t="shared" si="90"/>
        <v>0</v>
      </c>
      <c r="BC99" s="171">
        <f t="shared" si="90"/>
        <v>0</v>
      </c>
      <c r="BD99" s="171">
        <f t="shared" si="90"/>
        <v>0</v>
      </c>
      <c r="BE99" s="171">
        <f t="shared" si="90"/>
        <v>0</v>
      </c>
      <c r="BF99" s="171">
        <f t="shared" si="90"/>
        <v>0</v>
      </c>
      <c r="BG99" s="172">
        <f t="shared" si="90"/>
        <v>0</v>
      </c>
      <c r="BH99" s="171">
        <f t="shared" si="90"/>
        <v>0</v>
      </c>
      <c r="BI99" s="171">
        <f t="shared" si="90"/>
        <v>0</v>
      </c>
      <c r="BJ99" s="171">
        <f t="shared" si="90"/>
        <v>0</v>
      </c>
      <c r="BK99" s="171">
        <f t="shared" si="90"/>
        <v>0</v>
      </c>
    </row>
    <row r="100" spans="1:63" ht="12.95" customHeight="1" x14ac:dyDescent="0.2">
      <c r="A100" s="22"/>
      <c r="B100" s="85"/>
      <c r="C100" s="5"/>
      <c r="D100" s="5"/>
      <c r="E100" s="5"/>
      <c r="F100" s="5"/>
      <c r="G100" s="5"/>
      <c r="I100" s="24"/>
      <c r="J100" s="24"/>
      <c r="K100" s="24"/>
      <c r="L100" s="24"/>
      <c r="M100" s="24"/>
      <c r="N100" s="69"/>
      <c r="O100" s="24"/>
      <c r="P100" s="24"/>
      <c r="Q100" s="24"/>
      <c r="R100" s="24"/>
      <c r="S100" s="69"/>
      <c r="T100" s="24"/>
      <c r="U100" s="24"/>
      <c r="V100" s="24"/>
      <c r="W100" s="24"/>
      <c r="X100" s="69"/>
      <c r="Y100" s="24"/>
      <c r="Z100" s="24"/>
      <c r="AA100" s="24"/>
      <c r="AB100" s="24"/>
      <c r="AC100" s="69"/>
      <c r="AD100" s="24"/>
      <c r="AE100" s="24"/>
      <c r="AF100" s="24"/>
      <c r="AG100" s="24"/>
      <c r="AH100" s="69"/>
      <c r="AI100" s="24"/>
      <c r="AJ100" s="24"/>
      <c r="AK100" s="24"/>
      <c r="AL100" s="24"/>
      <c r="AM100" s="69"/>
      <c r="AN100" s="24"/>
      <c r="AO100" s="24"/>
      <c r="AP100" s="24"/>
      <c r="AQ100" s="24"/>
      <c r="AR100" s="69"/>
      <c r="AS100" s="24"/>
      <c r="AT100" s="24"/>
      <c r="AU100" s="24"/>
      <c r="AV100" s="24"/>
      <c r="AW100" s="69"/>
      <c r="AX100" s="24"/>
      <c r="AY100" s="24"/>
      <c r="AZ100" s="24"/>
      <c r="BA100" s="24"/>
      <c r="BB100" s="69"/>
      <c r="BC100" s="24"/>
      <c r="BD100" s="24"/>
      <c r="BE100" s="24"/>
      <c r="BF100" s="24"/>
      <c r="BG100" s="69"/>
      <c r="BH100" s="24"/>
      <c r="BI100" s="24"/>
      <c r="BJ100" s="24"/>
      <c r="BK100" s="24"/>
    </row>
    <row r="101" spans="1:63" s="78" customFormat="1" ht="12.95" customHeight="1" x14ac:dyDescent="0.2">
      <c r="A101" s="142" t="s">
        <v>25</v>
      </c>
      <c r="B101" s="86" t="s">
        <v>152</v>
      </c>
      <c r="C101" s="76"/>
      <c r="D101" s="76"/>
      <c r="E101" s="76"/>
      <c r="F101" s="76"/>
      <c r="G101" s="76"/>
      <c r="H101" s="141"/>
      <c r="I101" s="75">
        <f t="shared" ref="I101:AN101" si="91">I69-I63</f>
        <v>0</v>
      </c>
      <c r="J101" s="75">
        <f t="shared" si="91"/>
        <v>9.25</v>
      </c>
      <c r="K101" s="75">
        <f t="shared" si="91"/>
        <v>8.25</v>
      </c>
      <c r="L101" s="75">
        <f t="shared" si="91"/>
        <v>7.25</v>
      </c>
      <c r="M101" s="75">
        <f t="shared" si="91"/>
        <v>6.25</v>
      </c>
      <c r="N101" s="79">
        <f t="shared" si="91"/>
        <v>3.5999999999999996</v>
      </c>
      <c r="O101" s="75">
        <f t="shared" si="91"/>
        <v>2.6999999999999993</v>
      </c>
      <c r="P101" s="75">
        <f t="shared" si="91"/>
        <v>1.8000000000000007</v>
      </c>
      <c r="Q101" s="75">
        <f t="shared" si="91"/>
        <v>0.90000000000000036</v>
      </c>
      <c r="R101" s="75">
        <f t="shared" si="91"/>
        <v>0</v>
      </c>
      <c r="S101" s="79">
        <f t="shared" si="91"/>
        <v>0</v>
      </c>
      <c r="T101" s="75">
        <f t="shared" si="91"/>
        <v>0</v>
      </c>
      <c r="U101" s="75">
        <f t="shared" si="91"/>
        <v>0</v>
      </c>
      <c r="V101" s="75">
        <f t="shared" si="91"/>
        <v>0</v>
      </c>
      <c r="W101" s="75">
        <f t="shared" si="91"/>
        <v>0</v>
      </c>
      <c r="X101" s="79">
        <f t="shared" si="91"/>
        <v>0</v>
      </c>
      <c r="Y101" s="75">
        <f t="shared" si="91"/>
        <v>0</v>
      </c>
      <c r="Z101" s="75">
        <f t="shared" si="91"/>
        <v>0</v>
      </c>
      <c r="AA101" s="75">
        <f t="shared" si="91"/>
        <v>0</v>
      </c>
      <c r="AB101" s="75">
        <f t="shared" si="91"/>
        <v>0</v>
      </c>
      <c r="AC101" s="79">
        <f t="shared" si="91"/>
        <v>0</v>
      </c>
      <c r="AD101" s="75">
        <f t="shared" si="91"/>
        <v>0</v>
      </c>
      <c r="AE101" s="75">
        <f t="shared" si="91"/>
        <v>0</v>
      </c>
      <c r="AF101" s="75">
        <f t="shared" si="91"/>
        <v>0</v>
      </c>
      <c r="AG101" s="75">
        <f t="shared" si="91"/>
        <v>0</v>
      </c>
      <c r="AH101" s="79">
        <f t="shared" si="91"/>
        <v>0</v>
      </c>
      <c r="AI101" s="75">
        <f t="shared" si="91"/>
        <v>0</v>
      </c>
      <c r="AJ101" s="75">
        <f t="shared" si="91"/>
        <v>0</v>
      </c>
      <c r="AK101" s="75">
        <f t="shared" si="91"/>
        <v>0</v>
      </c>
      <c r="AL101" s="75">
        <f t="shared" si="91"/>
        <v>0</v>
      </c>
      <c r="AM101" s="79">
        <f t="shared" si="91"/>
        <v>0</v>
      </c>
      <c r="AN101" s="75">
        <f t="shared" si="91"/>
        <v>0</v>
      </c>
      <c r="AO101" s="75">
        <f t="shared" ref="AO101:BK101" si="92">AO69-AO63</f>
        <v>0</v>
      </c>
      <c r="AP101" s="75">
        <f t="shared" si="92"/>
        <v>0</v>
      </c>
      <c r="AQ101" s="75">
        <f t="shared" si="92"/>
        <v>0</v>
      </c>
      <c r="AR101" s="79">
        <f t="shared" si="92"/>
        <v>0</v>
      </c>
      <c r="AS101" s="75">
        <f t="shared" si="92"/>
        <v>0</v>
      </c>
      <c r="AT101" s="75">
        <f t="shared" si="92"/>
        <v>0</v>
      </c>
      <c r="AU101" s="75">
        <f t="shared" si="92"/>
        <v>0</v>
      </c>
      <c r="AV101" s="75">
        <f t="shared" si="92"/>
        <v>0</v>
      </c>
      <c r="AW101" s="79">
        <f t="shared" si="92"/>
        <v>0</v>
      </c>
      <c r="AX101" s="75">
        <f t="shared" si="92"/>
        <v>0</v>
      </c>
      <c r="AY101" s="75">
        <f t="shared" si="92"/>
        <v>0</v>
      </c>
      <c r="AZ101" s="75">
        <f t="shared" si="92"/>
        <v>0</v>
      </c>
      <c r="BA101" s="75">
        <f t="shared" si="92"/>
        <v>0</v>
      </c>
      <c r="BB101" s="79">
        <f t="shared" si="92"/>
        <v>0</v>
      </c>
      <c r="BC101" s="75">
        <f t="shared" si="92"/>
        <v>0</v>
      </c>
      <c r="BD101" s="75">
        <f t="shared" si="92"/>
        <v>0</v>
      </c>
      <c r="BE101" s="75">
        <f t="shared" si="92"/>
        <v>0</v>
      </c>
      <c r="BF101" s="75">
        <f t="shared" si="92"/>
        <v>0</v>
      </c>
      <c r="BG101" s="79">
        <f t="shared" si="92"/>
        <v>0</v>
      </c>
      <c r="BH101" s="75">
        <f t="shared" si="92"/>
        <v>0</v>
      </c>
      <c r="BI101" s="75">
        <f t="shared" si="92"/>
        <v>0</v>
      </c>
      <c r="BJ101" s="75">
        <f t="shared" si="92"/>
        <v>0</v>
      </c>
      <c r="BK101" s="75">
        <f t="shared" si="92"/>
        <v>0</v>
      </c>
    </row>
    <row r="102" spans="1:63" s="78" customFormat="1" ht="12.95" customHeight="1" x14ac:dyDescent="0.2">
      <c r="A102" s="141"/>
      <c r="B102" s="86" t="s">
        <v>155</v>
      </c>
      <c r="C102" s="76"/>
      <c r="D102" s="76"/>
      <c r="E102" s="76"/>
      <c r="F102" s="76"/>
      <c r="G102" s="76"/>
      <c r="H102" s="141"/>
      <c r="I102" s="173">
        <f t="shared" ref="I102:AN102" si="93">IF(I61=0,0,I101/I61)</f>
        <v>0</v>
      </c>
      <c r="J102" s="173">
        <f t="shared" si="93"/>
        <v>0.10277777777777777</v>
      </c>
      <c r="K102" s="173">
        <f t="shared" si="93"/>
        <v>0.10476190476190476</v>
      </c>
      <c r="L102" s="174">
        <f t="shared" si="93"/>
        <v>0.10740740740740741</v>
      </c>
      <c r="M102" s="174">
        <f t="shared" si="93"/>
        <v>0.1111111111111111</v>
      </c>
      <c r="N102" s="175">
        <f t="shared" si="93"/>
        <v>7.9999999999999988E-2</v>
      </c>
      <c r="O102" s="174">
        <f t="shared" si="93"/>
        <v>7.9999999999999974E-2</v>
      </c>
      <c r="P102" s="174">
        <f t="shared" si="93"/>
        <v>8.0000000000000029E-2</v>
      </c>
      <c r="Q102" s="174">
        <f t="shared" si="93"/>
        <v>8.0000000000000029E-2</v>
      </c>
      <c r="R102" s="174">
        <f t="shared" si="93"/>
        <v>0</v>
      </c>
      <c r="S102" s="175">
        <f t="shared" si="93"/>
        <v>0</v>
      </c>
      <c r="T102" s="174">
        <f t="shared" si="93"/>
        <v>0</v>
      </c>
      <c r="U102" s="174">
        <f t="shared" si="93"/>
        <v>0</v>
      </c>
      <c r="V102" s="174">
        <f t="shared" si="93"/>
        <v>0</v>
      </c>
      <c r="W102" s="174">
        <f t="shared" si="93"/>
        <v>0</v>
      </c>
      <c r="X102" s="175">
        <f t="shared" si="93"/>
        <v>0</v>
      </c>
      <c r="Y102" s="174">
        <f t="shared" si="93"/>
        <v>0</v>
      </c>
      <c r="Z102" s="174">
        <f t="shared" si="93"/>
        <v>0</v>
      </c>
      <c r="AA102" s="174">
        <f t="shared" si="93"/>
        <v>0</v>
      </c>
      <c r="AB102" s="174">
        <f t="shared" si="93"/>
        <v>0</v>
      </c>
      <c r="AC102" s="175">
        <f t="shared" si="93"/>
        <v>0</v>
      </c>
      <c r="AD102" s="174">
        <f t="shared" si="93"/>
        <v>0</v>
      </c>
      <c r="AE102" s="174">
        <f t="shared" si="93"/>
        <v>0</v>
      </c>
      <c r="AF102" s="174">
        <f t="shared" si="93"/>
        <v>0</v>
      </c>
      <c r="AG102" s="174">
        <f t="shared" si="93"/>
        <v>0</v>
      </c>
      <c r="AH102" s="175">
        <f t="shared" si="93"/>
        <v>0</v>
      </c>
      <c r="AI102" s="174">
        <f t="shared" si="93"/>
        <v>0</v>
      </c>
      <c r="AJ102" s="174">
        <f t="shared" si="93"/>
        <v>0</v>
      </c>
      <c r="AK102" s="174">
        <f t="shared" si="93"/>
        <v>0</v>
      </c>
      <c r="AL102" s="174">
        <f t="shared" si="93"/>
        <v>0</v>
      </c>
      <c r="AM102" s="175">
        <f t="shared" si="93"/>
        <v>0</v>
      </c>
      <c r="AN102" s="174">
        <f t="shared" si="93"/>
        <v>0</v>
      </c>
      <c r="AO102" s="174">
        <f t="shared" ref="AO102:BK102" si="94">IF(AO61=0,0,AO101/AO61)</f>
        <v>0</v>
      </c>
      <c r="AP102" s="174">
        <f t="shared" si="94"/>
        <v>0</v>
      </c>
      <c r="AQ102" s="174">
        <f t="shared" si="94"/>
        <v>0</v>
      </c>
      <c r="AR102" s="175">
        <f t="shared" si="94"/>
        <v>0</v>
      </c>
      <c r="AS102" s="174">
        <f t="shared" si="94"/>
        <v>0</v>
      </c>
      <c r="AT102" s="174">
        <f t="shared" si="94"/>
        <v>0</v>
      </c>
      <c r="AU102" s="174">
        <f t="shared" si="94"/>
        <v>0</v>
      </c>
      <c r="AV102" s="174">
        <f t="shared" si="94"/>
        <v>0</v>
      </c>
      <c r="AW102" s="175">
        <f t="shared" si="94"/>
        <v>0</v>
      </c>
      <c r="AX102" s="174">
        <f t="shared" si="94"/>
        <v>0</v>
      </c>
      <c r="AY102" s="174">
        <f t="shared" si="94"/>
        <v>0</v>
      </c>
      <c r="AZ102" s="174">
        <f t="shared" si="94"/>
        <v>0</v>
      </c>
      <c r="BA102" s="174">
        <f t="shared" si="94"/>
        <v>0</v>
      </c>
      <c r="BB102" s="175">
        <f t="shared" si="94"/>
        <v>0</v>
      </c>
      <c r="BC102" s="174">
        <f t="shared" si="94"/>
        <v>0</v>
      </c>
      <c r="BD102" s="174">
        <f t="shared" si="94"/>
        <v>0</v>
      </c>
      <c r="BE102" s="174">
        <f t="shared" si="94"/>
        <v>0</v>
      </c>
      <c r="BF102" s="174">
        <f t="shared" si="94"/>
        <v>0</v>
      </c>
      <c r="BG102" s="175">
        <f t="shared" si="94"/>
        <v>0</v>
      </c>
      <c r="BH102" s="174">
        <f t="shared" si="94"/>
        <v>0</v>
      </c>
      <c r="BI102" s="174">
        <f t="shared" si="94"/>
        <v>0</v>
      </c>
      <c r="BJ102" s="174">
        <f t="shared" si="94"/>
        <v>0</v>
      </c>
      <c r="BK102" s="174">
        <f t="shared" si="94"/>
        <v>0</v>
      </c>
    </row>
    <row r="103" spans="1:63" s="78" customFormat="1" ht="12.95" customHeight="1" x14ac:dyDescent="0.2">
      <c r="A103" s="142"/>
      <c r="B103" s="86" t="s">
        <v>157</v>
      </c>
      <c r="C103" s="76"/>
      <c r="D103" s="76"/>
      <c r="E103" s="76"/>
      <c r="F103" s="76"/>
      <c r="G103" s="76"/>
      <c r="H103" s="141"/>
      <c r="I103" s="75">
        <f t="shared" ref="I103:AN103" si="95">I101-I65</f>
        <v>0</v>
      </c>
      <c r="J103" s="75">
        <f t="shared" si="95"/>
        <v>2.0499999999999998</v>
      </c>
      <c r="K103" s="75">
        <f t="shared" si="95"/>
        <v>1.9500000000000002</v>
      </c>
      <c r="L103" s="75">
        <f t="shared" si="95"/>
        <v>1.8499999999999996</v>
      </c>
      <c r="M103" s="75">
        <f t="shared" si="95"/>
        <v>1.75</v>
      </c>
      <c r="N103" s="79">
        <f t="shared" si="95"/>
        <v>0</v>
      </c>
      <c r="O103" s="75">
        <f t="shared" si="95"/>
        <v>0</v>
      </c>
      <c r="P103" s="75">
        <f t="shared" si="95"/>
        <v>0</v>
      </c>
      <c r="Q103" s="75">
        <f t="shared" si="95"/>
        <v>0</v>
      </c>
      <c r="R103" s="75">
        <f t="shared" si="95"/>
        <v>0</v>
      </c>
      <c r="S103" s="79">
        <f t="shared" si="95"/>
        <v>0</v>
      </c>
      <c r="T103" s="75">
        <f t="shared" si="95"/>
        <v>0</v>
      </c>
      <c r="U103" s="75">
        <f t="shared" si="95"/>
        <v>0</v>
      </c>
      <c r="V103" s="75">
        <f t="shared" si="95"/>
        <v>0</v>
      </c>
      <c r="W103" s="75">
        <f t="shared" si="95"/>
        <v>0</v>
      </c>
      <c r="X103" s="79">
        <f t="shared" si="95"/>
        <v>0</v>
      </c>
      <c r="Y103" s="75">
        <f t="shared" si="95"/>
        <v>0</v>
      </c>
      <c r="Z103" s="75">
        <f t="shared" si="95"/>
        <v>0</v>
      </c>
      <c r="AA103" s="75">
        <f t="shared" si="95"/>
        <v>0</v>
      </c>
      <c r="AB103" s="75">
        <f t="shared" si="95"/>
        <v>0</v>
      </c>
      <c r="AC103" s="79">
        <f t="shared" si="95"/>
        <v>0</v>
      </c>
      <c r="AD103" s="75">
        <f t="shared" si="95"/>
        <v>0</v>
      </c>
      <c r="AE103" s="75">
        <f t="shared" si="95"/>
        <v>0</v>
      </c>
      <c r="AF103" s="75">
        <f t="shared" si="95"/>
        <v>0</v>
      </c>
      <c r="AG103" s="75">
        <f t="shared" si="95"/>
        <v>0</v>
      </c>
      <c r="AH103" s="79">
        <f t="shared" si="95"/>
        <v>0</v>
      </c>
      <c r="AI103" s="75">
        <f t="shared" si="95"/>
        <v>0</v>
      </c>
      <c r="AJ103" s="75">
        <f t="shared" si="95"/>
        <v>0</v>
      </c>
      <c r="AK103" s="75">
        <f t="shared" si="95"/>
        <v>0</v>
      </c>
      <c r="AL103" s="75">
        <f t="shared" si="95"/>
        <v>0</v>
      </c>
      <c r="AM103" s="79">
        <f t="shared" si="95"/>
        <v>0</v>
      </c>
      <c r="AN103" s="75">
        <f t="shared" si="95"/>
        <v>0</v>
      </c>
      <c r="AO103" s="75">
        <f t="shared" ref="AO103:BK103" si="96">AO101-AO65</f>
        <v>0</v>
      </c>
      <c r="AP103" s="75">
        <f t="shared" si="96"/>
        <v>0</v>
      </c>
      <c r="AQ103" s="75">
        <f t="shared" si="96"/>
        <v>0</v>
      </c>
      <c r="AR103" s="79">
        <f t="shared" si="96"/>
        <v>0</v>
      </c>
      <c r="AS103" s="75">
        <f t="shared" si="96"/>
        <v>0</v>
      </c>
      <c r="AT103" s="75">
        <f t="shared" si="96"/>
        <v>0</v>
      </c>
      <c r="AU103" s="75">
        <f t="shared" si="96"/>
        <v>0</v>
      </c>
      <c r="AV103" s="75">
        <f t="shared" si="96"/>
        <v>0</v>
      </c>
      <c r="AW103" s="79">
        <f t="shared" si="96"/>
        <v>0</v>
      </c>
      <c r="AX103" s="75">
        <f t="shared" si="96"/>
        <v>0</v>
      </c>
      <c r="AY103" s="75">
        <f t="shared" si="96"/>
        <v>0</v>
      </c>
      <c r="AZ103" s="75">
        <f t="shared" si="96"/>
        <v>0</v>
      </c>
      <c r="BA103" s="75">
        <f t="shared" si="96"/>
        <v>0</v>
      </c>
      <c r="BB103" s="79">
        <f t="shared" si="96"/>
        <v>0</v>
      </c>
      <c r="BC103" s="75">
        <f t="shared" si="96"/>
        <v>0</v>
      </c>
      <c r="BD103" s="75">
        <f t="shared" si="96"/>
        <v>0</v>
      </c>
      <c r="BE103" s="75">
        <f t="shared" si="96"/>
        <v>0</v>
      </c>
      <c r="BF103" s="75">
        <f t="shared" si="96"/>
        <v>0</v>
      </c>
      <c r="BG103" s="79">
        <f t="shared" si="96"/>
        <v>0</v>
      </c>
      <c r="BH103" s="75">
        <f t="shared" si="96"/>
        <v>0</v>
      </c>
      <c r="BI103" s="75">
        <f t="shared" si="96"/>
        <v>0</v>
      </c>
      <c r="BJ103" s="75">
        <f t="shared" si="96"/>
        <v>0</v>
      </c>
      <c r="BK103" s="75">
        <f t="shared" si="96"/>
        <v>0</v>
      </c>
    </row>
    <row r="104" spans="1:63" s="78" customFormat="1" ht="12.95" customHeight="1" x14ac:dyDescent="0.2">
      <c r="A104" s="142"/>
      <c r="B104" s="85"/>
      <c r="C104" s="76"/>
      <c r="D104" s="76"/>
      <c r="E104" s="76"/>
      <c r="F104" s="76"/>
      <c r="G104" s="76"/>
      <c r="H104" s="141"/>
      <c r="I104" s="75"/>
      <c r="J104" s="75"/>
      <c r="K104" s="75"/>
      <c r="L104" s="168"/>
      <c r="M104" s="168"/>
      <c r="N104" s="169"/>
      <c r="O104" s="168"/>
      <c r="P104" s="168"/>
      <c r="Q104" s="168"/>
      <c r="R104" s="168"/>
      <c r="S104" s="169"/>
      <c r="T104" s="168"/>
      <c r="U104" s="168"/>
      <c r="V104" s="168"/>
      <c r="W104" s="168"/>
      <c r="X104" s="169"/>
      <c r="Y104" s="168"/>
      <c r="Z104" s="168"/>
      <c r="AA104" s="168"/>
      <c r="AB104" s="168"/>
      <c r="AC104" s="169"/>
      <c r="AD104" s="168"/>
      <c r="AE104" s="168"/>
      <c r="AF104" s="168"/>
      <c r="AG104" s="168"/>
      <c r="AH104" s="169"/>
      <c r="AI104" s="168"/>
      <c r="AJ104" s="168"/>
      <c r="AK104" s="168"/>
      <c r="AL104" s="168"/>
      <c r="AM104" s="169"/>
      <c r="AN104" s="168"/>
      <c r="AO104" s="168"/>
      <c r="AP104" s="168"/>
      <c r="AQ104" s="168"/>
      <c r="AR104" s="169"/>
      <c r="AS104" s="168"/>
      <c r="AT104" s="168"/>
      <c r="AU104" s="168"/>
      <c r="AV104" s="168"/>
      <c r="AW104" s="169"/>
      <c r="AX104" s="168"/>
      <c r="AY104" s="168"/>
      <c r="AZ104" s="168"/>
      <c r="BA104" s="168"/>
      <c r="BB104" s="169"/>
      <c r="BC104" s="168"/>
      <c r="BD104" s="168"/>
      <c r="BE104" s="168"/>
      <c r="BF104" s="168"/>
      <c r="BG104" s="169"/>
      <c r="BH104" s="168"/>
      <c r="BI104" s="168"/>
      <c r="BJ104" s="168"/>
      <c r="BK104" s="168"/>
    </row>
    <row r="105" spans="1:63" ht="12.95" customHeight="1" x14ac:dyDescent="0.2">
      <c r="A105" s="22" t="s">
        <v>147</v>
      </c>
      <c r="B105" s="85" t="s">
        <v>16</v>
      </c>
      <c r="C105" s="5"/>
      <c r="D105" s="5"/>
      <c r="E105" s="5"/>
      <c r="F105" s="5"/>
      <c r="G105" s="5"/>
      <c r="I105" s="24">
        <f>SUMPRODUCT(I103:BK103,I$37:BK$37)</f>
        <v>6.3248507360177317</v>
      </c>
      <c r="J105" s="24"/>
      <c r="K105" s="24"/>
      <c r="L105" s="24"/>
      <c r="M105" s="24"/>
      <c r="N105" s="69"/>
      <c r="O105" s="24"/>
      <c r="P105" s="24"/>
      <c r="Q105" s="24"/>
      <c r="R105" s="24"/>
      <c r="S105" s="69"/>
      <c r="T105" s="24"/>
      <c r="U105" s="24"/>
      <c r="V105" s="24"/>
      <c r="W105" s="24"/>
      <c r="X105" s="69"/>
      <c r="Y105" s="24"/>
      <c r="Z105" s="24"/>
      <c r="AA105" s="24"/>
      <c r="AB105" s="24"/>
      <c r="AC105" s="69"/>
      <c r="AD105" s="24"/>
      <c r="AE105" s="24"/>
      <c r="AF105" s="24"/>
      <c r="AG105" s="24"/>
      <c r="AH105" s="69"/>
      <c r="AI105" s="24"/>
      <c r="AJ105" s="24"/>
      <c r="AK105" s="24"/>
      <c r="AL105" s="24"/>
      <c r="AM105" s="69"/>
      <c r="AN105" s="24"/>
      <c r="AO105" s="24"/>
      <c r="AP105" s="24"/>
      <c r="AQ105" s="24"/>
      <c r="AR105" s="69"/>
      <c r="AS105" s="24"/>
      <c r="AT105" s="24"/>
      <c r="AU105" s="24"/>
      <c r="AV105" s="24"/>
      <c r="AW105" s="69"/>
      <c r="AX105" s="24"/>
      <c r="AY105" s="24"/>
      <c r="AZ105" s="24"/>
      <c r="BA105" s="24"/>
      <c r="BB105" s="69"/>
      <c r="BC105" s="24"/>
      <c r="BD105" s="24"/>
      <c r="BE105" s="24"/>
      <c r="BF105" s="24"/>
      <c r="BG105" s="69"/>
      <c r="BH105" s="24"/>
      <c r="BI105" s="24"/>
      <c r="BJ105" s="24"/>
      <c r="BK105" s="24"/>
    </row>
    <row r="106" spans="1:63" ht="12.95" customHeight="1" x14ac:dyDescent="0.2">
      <c r="A106" s="22"/>
      <c r="B106" s="85"/>
      <c r="C106" s="5"/>
      <c r="D106" s="5"/>
      <c r="E106" s="5"/>
      <c r="F106" s="5"/>
      <c r="G106" s="5"/>
      <c r="I106" s="24"/>
      <c r="J106" s="24"/>
      <c r="K106" s="24"/>
      <c r="L106" s="24"/>
      <c r="M106" s="24"/>
      <c r="N106" s="69"/>
      <c r="O106" s="24"/>
      <c r="P106" s="24"/>
      <c r="Q106" s="24"/>
      <c r="R106" s="24"/>
      <c r="S106" s="69"/>
      <c r="T106" s="24"/>
      <c r="U106" s="24"/>
      <c r="V106" s="24"/>
      <c r="W106" s="24"/>
      <c r="X106" s="69"/>
      <c r="Y106" s="24"/>
      <c r="Z106" s="24"/>
      <c r="AA106" s="24"/>
      <c r="AB106" s="24"/>
      <c r="AC106" s="69"/>
      <c r="AD106" s="24"/>
      <c r="AE106" s="24"/>
      <c r="AF106" s="24"/>
      <c r="AG106" s="24"/>
      <c r="AH106" s="69"/>
      <c r="AI106" s="24"/>
      <c r="AJ106" s="24"/>
      <c r="AK106" s="24"/>
      <c r="AL106" s="24"/>
      <c r="AM106" s="69"/>
      <c r="AN106" s="24"/>
      <c r="AO106" s="24"/>
      <c r="AP106" s="24"/>
      <c r="AQ106" s="24"/>
      <c r="AR106" s="69"/>
      <c r="AS106" s="24"/>
      <c r="AT106" s="24"/>
      <c r="AU106" s="24"/>
      <c r="AV106" s="24"/>
      <c r="AW106" s="69"/>
      <c r="AX106" s="24"/>
      <c r="AY106" s="24"/>
      <c r="AZ106" s="24"/>
      <c r="BA106" s="24"/>
      <c r="BB106" s="69"/>
      <c r="BC106" s="24"/>
      <c r="BD106" s="24"/>
      <c r="BE106" s="24"/>
      <c r="BF106" s="24"/>
      <c r="BG106" s="69"/>
      <c r="BH106" s="24"/>
      <c r="BI106" s="24"/>
      <c r="BJ106" s="24"/>
      <c r="BK106" s="24"/>
    </row>
    <row r="107" spans="1:63" ht="12.95" customHeight="1" x14ac:dyDescent="0.25">
      <c r="A107" s="55" t="s">
        <v>49</v>
      </c>
      <c r="B107" s="56"/>
      <c r="C107" s="56"/>
      <c r="D107" s="56"/>
      <c r="E107" s="56"/>
      <c r="F107" s="56"/>
      <c r="G107" s="56"/>
      <c r="H107" s="56"/>
      <c r="I107" s="56"/>
      <c r="J107" s="56"/>
      <c r="K107" s="57"/>
      <c r="L107" s="53"/>
      <c r="M107" s="53"/>
      <c r="N107" s="53"/>
      <c r="O107" s="53"/>
      <c r="P107" s="54"/>
      <c r="Q107" s="54"/>
      <c r="R107" s="54"/>
      <c r="S107" s="54"/>
      <c r="T107" s="54"/>
      <c r="U107" s="54"/>
      <c r="V107" s="54"/>
      <c r="W107" s="54"/>
      <c r="X107" s="54"/>
      <c r="Y107" s="54"/>
      <c r="Z107" s="54"/>
      <c r="AA107" s="54"/>
      <c r="AB107" s="54"/>
      <c r="AC107" s="54"/>
      <c r="AD107" s="54"/>
      <c r="AE107" s="54"/>
      <c r="AF107" s="54"/>
      <c r="AG107" s="54"/>
      <c r="AH107" s="54"/>
      <c r="AI107" s="54"/>
      <c r="AJ107" s="54"/>
      <c r="AK107" s="54"/>
      <c r="AL107" s="54"/>
      <c r="AM107" s="54"/>
      <c r="AN107" s="54"/>
      <c r="AO107" s="54"/>
      <c r="AP107" s="54"/>
      <c r="AQ107" s="54"/>
      <c r="AR107" s="54"/>
      <c r="AS107" s="54"/>
      <c r="AT107" s="54"/>
      <c r="AU107" s="54"/>
      <c r="AV107" s="54"/>
      <c r="AW107" s="54"/>
      <c r="AX107" s="54"/>
      <c r="AY107" s="54"/>
      <c r="AZ107" s="54"/>
      <c r="BA107" s="54"/>
      <c r="BB107" s="54"/>
      <c r="BC107" s="54"/>
      <c r="BD107" s="54"/>
      <c r="BE107" s="54"/>
      <c r="BF107" s="54"/>
      <c r="BG107" s="54"/>
      <c r="BH107" s="54"/>
      <c r="BI107" s="54"/>
      <c r="BJ107" s="54"/>
      <c r="BK107" s="54"/>
    </row>
    <row r="108" spans="1:63" ht="12.95" customHeight="1" x14ac:dyDescent="0.2">
      <c r="A108" s="11"/>
      <c r="B108" s="11"/>
      <c r="C108" s="11"/>
      <c r="D108" s="11"/>
      <c r="E108" s="11"/>
      <c r="F108" s="11"/>
      <c r="G108" s="11"/>
      <c r="H108" s="11"/>
      <c r="I108" s="12"/>
      <c r="J108" s="12"/>
      <c r="K108" s="12"/>
      <c r="L108" s="12"/>
      <c r="M108" s="12"/>
      <c r="N108" s="32"/>
      <c r="O108" s="32"/>
      <c r="P108" s="32"/>
      <c r="Q108" s="32"/>
      <c r="R108" s="32"/>
    </row>
    <row r="109" spans="1:63" ht="12.95" customHeight="1" x14ac:dyDescent="0.2">
      <c r="B109" s="85" t="s">
        <v>16</v>
      </c>
      <c r="C109" s="11"/>
      <c r="D109" s="11"/>
      <c r="E109" s="11"/>
      <c r="F109" s="11"/>
      <c r="G109" s="11"/>
      <c r="H109" s="11"/>
      <c r="I109" s="17">
        <f>I$28</f>
        <v>10</v>
      </c>
      <c r="J109" s="12"/>
      <c r="K109" s="12"/>
      <c r="L109" s="12"/>
      <c r="M109" s="12"/>
      <c r="N109" s="32"/>
      <c r="O109" s="32"/>
      <c r="P109" s="32"/>
      <c r="Q109" s="32"/>
      <c r="R109" s="32"/>
    </row>
    <row r="110" spans="1:63" ht="12.95" customHeight="1" x14ac:dyDescent="0.2">
      <c r="B110" s="85" t="s">
        <v>19</v>
      </c>
      <c r="C110" s="11"/>
      <c r="D110" s="11"/>
      <c r="E110" s="11"/>
      <c r="F110" s="11"/>
      <c r="G110" s="11"/>
      <c r="H110" s="11"/>
      <c r="I110" s="17">
        <f>SUMPRODUCT(I$78:BK$78,I$37:BK$37)</f>
        <v>6.3248507360177344</v>
      </c>
      <c r="J110" s="15"/>
      <c r="K110" s="15"/>
      <c r="L110" s="15"/>
      <c r="M110" s="12"/>
      <c r="N110" s="12"/>
      <c r="O110" s="12"/>
    </row>
    <row r="111" spans="1:63" ht="12.95" customHeight="1" x14ac:dyDescent="0.2">
      <c r="B111" s="85" t="s">
        <v>178</v>
      </c>
      <c r="C111" s="11"/>
      <c r="D111" s="11"/>
      <c r="E111" s="11"/>
      <c r="F111" s="11"/>
      <c r="G111" s="11"/>
      <c r="H111" s="11"/>
      <c r="I111" s="90">
        <f>I$110/I$109</f>
        <v>0.63248507360177342</v>
      </c>
      <c r="J111" s="12"/>
      <c r="K111" s="12"/>
      <c r="L111" s="12"/>
      <c r="M111" s="12"/>
      <c r="N111" s="32"/>
      <c r="O111" s="32"/>
      <c r="P111" s="32"/>
      <c r="Q111" s="32"/>
      <c r="R111" s="32"/>
    </row>
    <row r="112" spans="1:63" ht="12.95" customHeight="1" x14ac:dyDescent="0.2"/>
    <row r="113" spans="1:63" s="188" customFormat="1" ht="12.95" customHeight="1" x14ac:dyDescent="0.25">
      <c r="A113" s="49" t="s">
        <v>192</v>
      </c>
      <c r="B113" s="55"/>
      <c r="C113" s="55"/>
      <c r="D113" s="55"/>
      <c r="E113" s="55"/>
      <c r="F113" s="55"/>
      <c r="G113" s="55"/>
      <c r="H113" s="55"/>
      <c r="I113" s="55"/>
      <c r="J113" s="55"/>
      <c r="K113" s="58"/>
      <c r="L113" s="50"/>
      <c r="M113" s="50"/>
      <c r="N113" s="50"/>
      <c r="O113" s="50"/>
      <c r="P113" s="51"/>
      <c r="Q113" s="51"/>
      <c r="R113" s="51"/>
      <c r="S113" s="51"/>
      <c r="T113" s="51"/>
      <c r="U113" s="51"/>
      <c r="V113" s="51"/>
      <c r="W113" s="51"/>
      <c r="X113" s="51"/>
      <c r="Y113" s="51"/>
      <c r="Z113" s="51"/>
      <c r="AA113" s="51"/>
      <c r="AB113" s="51"/>
      <c r="AC113" s="51"/>
      <c r="AD113" s="51"/>
      <c r="AE113" s="51"/>
      <c r="AF113" s="51"/>
      <c r="AG113" s="51"/>
      <c r="AH113" s="51"/>
      <c r="AI113" s="51"/>
      <c r="AJ113" s="51"/>
      <c r="AK113" s="51"/>
      <c r="AL113" s="51"/>
      <c r="AM113" s="51"/>
      <c r="AN113" s="51"/>
      <c r="AO113" s="51"/>
      <c r="AP113" s="51"/>
      <c r="AQ113" s="51"/>
      <c r="AR113" s="51"/>
      <c r="AS113" s="51"/>
      <c r="AT113" s="51"/>
      <c r="AU113" s="51"/>
      <c r="AV113" s="51"/>
      <c r="AW113" s="51"/>
      <c r="AX113" s="51"/>
      <c r="AY113" s="51"/>
      <c r="AZ113" s="51"/>
      <c r="BA113" s="51"/>
      <c r="BB113" s="51"/>
      <c r="BC113" s="51"/>
      <c r="BD113" s="51"/>
      <c r="BE113" s="51"/>
      <c r="BF113" s="51"/>
      <c r="BG113" s="51"/>
      <c r="BH113" s="51"/>
      <c r="BI113" s="51"/>
      <c r="BJ113" s="51"/>
      <c r="BK113" s="51"/>
    </row>
    <row r="114" spans="1:63" s="188" customFormat="1" ht="12.95" customHeight="1" x14ac:dyDescent="0.25">
      <c r="A114" s="6"/>
      <c r="B114" s="63"/>
      <c r="C114" s="63"/>
      <c r="D114" s="63"/>
      <c r="E114" s="63"/>
      <c r="F114" s="63"/>
      <c r="G114" s="63"/>
      <c r="H114" s="63"/>
      <c r="I114" s="63"/>
      <c r="J114" s="63"/>
      <c r="K114" s="66"/>
      <c r="L114" s="62"/>
      <c r="M114" s="62"/>
      <c r="N114" s="62"/>
      <c r="O114" s="62"/>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row>
    <row r="115" spans="1:63" ht="12.95" customHeight="1" x14ac:dyDescent="0.2">
      <c r="A115" s="9"/>
      <c r="B115" s="9"/>
      <c r="C115" s="9"/>
      <c r="D115" s="9"/>
      <c r="E115" s="9"/>
      <c r="F115" s="3" t="s">
        <v>1</v>
      </c>
      <c r="G115" s="180">
        <f>I111*100</f>
        <v>63.248507360177342</v>
      </c>
      <c r="M115" s="2" t="s">
        <v>174</v>
      </c>
    </row>
    <row r="116" spans="1:63" ht="12.95" customHeight="1" x14ac:dyDescent="0.2">
      <c r="A116" s="9"/>
      <c r="B116" s="9"/>
      <c r="C116" s="9"/>
      <c r="D116" s="9"/>
      <c r="E116" s="9"/>
      <c r="F116" s="3">
        <v>1</v>
      </c>
      <c r="G116" s="180">
        <f t="dataTable" ref="G116:G120" dt2D="0" dtr="0" r1="I27"/>
        <v>63.248507360177342</v>
      </c>
      <c r="N116" s="64">
        <v>1</v>
      </c>
      <c r="O116" s="25">
        <f t="shared" ref="O116" si="97">N116+1</f>
        <v>2</v>
      </c>
      <c r="P116" s="25">
        <f t="shared" ref="P116" si="98">O116+1</f>
        <v>3</v>
      </c>
      <c r="Q116" s="25">
        <f t="shared" ref="Q116" si="99">P116+1</f>
        <v>4</v>
      </c>
      <c r="R116" s="25">
        <f t="shared" ref="R116" si="100">Q116+1</f>
        <v>5</v>
      </c>
      <c r="S116" s="64">
        <f t="shared" ref="S116" si="101">R116+1</f>
        <v>6</v>
      </c>
      <c r="T116" s="25">
        <f t="shared" ref="T116" si="102">S116+1</f>
        <v>7</v>
      </c>
      <c r="U116" s="25">
        <f t="shared" ref="U116" si="103">T116+1</f>
        <v>8</v>
      </c>
      <c r="V116" s="25">
        <f t="shared" ref="V116" si="104">U116+1</f>
        <v>9</v>
      </c>
      <c r="W116" s="65">
        <f t="shared" ref="W116" si="105">V116+1</f>
        <v>10</v>
      </c>
    </row>
    <row r="117" spans="1:63" ht="12.95" customHeight="1" x14ac:dyDescent="0.2">
      <c r="A117" s="9"/>
      <c r="B117" s="9"/>
      <c r="C117" s="9"/>
      <c r="D117" s="9"/>
      <c r="E117" s="9"/>
      <c r="F117" s="3">
        <v>2</v>
      </c>
      <c r="G117" s="180">
        <v>50.385484936239408</v>
      </c>
      <c r="M117" s="176" t="s">
        <v>175</v>
      </c>
      <c r="N117" s="26">
        <f>I102*100</f>
        <v>0</v>
      </c>
      <c r="O117" s="26">
        <f>J102*100</f>
        <v>10.277777777777777</v>
      </c>
      <c r="P117" s="26">
        <f>K102*100</f>
        <v>10.476190476190476</v>
      </c>
      <c r="Q117" s="26">
        <f>L102*100</f>
        <v>10.74074074074074</v>
      </c>
      <c r="R117" s="26">
        <f>M102*100</f>
        <v>11.111111111111111</v>
      </c>
      <c r="S117" s="69">
        <f>N102*100</f>
        <v>7.9999999999999991</v>
      </c>
      <c r="T117" s="26">
        <f>O102*100</f>
        <v>7.9999999999999973</v>
      </c>
      <c r="U117" s="26">
        <f>P102*100</f>
        <v>8.0000000000000036</v>
      </c>
      <c r="V117" s="26">
        <f>Q102*100</f>
        <v>8.0000000000000036</v>
      </c>
      <c r="W117" s="26">
        <f>R102*100</f>
        <v>0</v>
      </c>
    </row>
    <row r="118" spans="1:63" ht="12.95" customHeight="1" x14ac:dyDescent="0.2">
      <c r="A118" s="9"/>
      <c r="B118" s="9"/>
      <c r="C118" s="9"/>
      <c r="D118" s="9"/>
      <c r="E118" s="9"/>
      <c r="F118" s="3">
        <v>3</v>
      </c>
      <c r="G118" s="180">
        <v>35.69958847736627</v>
      </c>
      <c r="M118" s="176" t="s">
        <v>176</v>
      </c>
      <c r="N118" s="26">
        <f>I99*100</f>
        <v>0</v>
      </c>
      <c r="O118" s="26">
        <f>J99*100</f>
        <v>8</v>
      </c>
      <c r="P118" s="26">
        <f>K99*100</f>
        <v>8</v>
      </c>
      <c r="Q118" s="26">
        <f>L99*100</f>
        <v>8</v>
      </c>
      <c r="R118" s="26">
        <f>M99*100</f>
        <v>8</v>
      </c>
      <c r="S118" s="69">
        <f>N99*100</f>
        <v>8</v>
      </c>
      <c r="T118" s="26">
        <f>O99*100</f>
        <v>8</v>
      </c>
      <c r="U118" s="26">
        <f>P99*100</f>
        <v>8</v>
      </c>
      <c r="V118" s="26">
        <f>Q99*100</f>
        <v>8</v>
      </c>
      <c r="W118" s="26">
        <f>R99*100</f>
        <v>0</v>
      </c>
    </row>
    <row r="119" spans="1:63" ht="12.95" customHeight="1" x14ac:dyDescent="0.2">
      <c r="A119" s="9"/>
      <c r="B119" s="9"/>
      <c r="C119" s="9"/>
      <c r="D119" s="9"/>
      <c r="E119" s="9"/>
      <c r="F119" s="3">
        <v>4</v>
      </c>
      <c r="G119" s="180">
        <v>18.981481481481502</v>
      </c>
    </row>
    <row r="120" spans="1:63" ht="12.95" customHeight="1" x14ac:dyDescent="0.2">
      <c r="A120" s="9"/>
      <c r="B120" s="9"/>
      <c r="C120" s="9"/>
      <c r="D120" s="9"/>
      <c r="E120" s="9"/>
      <c r="F120" s="3">
        <v>5</v>
      </c>
      <c r="G120" s="180">
        <v>7.7715611723760958E-15</v>
      </c>
    </row>
    <row r="121" spans="1:63" ht="12.95" customHeight="1" x14ac:dyDescent="0.2"/>
    <row r="122" spans="1:63" ht="12.95" customHeight="1" x14ac:dyDescent="0.2"/>
    <row r="123" spans="1:63" ht="12.95" customHeight="1" x14ac:dyDescent="0.2"/>
    <row r="124" spans="1:63" ht="12.95" customHeight="1" x14ac:dyDescent="0.2"/>
    <row r="125" spans="1:63" ht="12.95" customHeight="1" x14ac:dyDescent="0.2"/>
    <row r="126" spans="1:63" ht="12.95" customHeight="1" x14ac:dyDescent="0.2"/>
    <row r="127" spans="1:63" ht="12.95" customHeight="1" x14ac:dyDescent="0.2"/>
    <row r="128" spans="1:63" ht="12.95" customHeight="1" x14ac:dyDescent="0.2"/>
  </sheetData>
  <sheetProtection password="CB2D" sheet="1" objects="1" scenarios="1"/>
  <scenarios current="0" show="0" sqref="I7 H8 I8 I9">
    <scenario name="1" locked="1" count="7" user="Jason McCarty" comment="Created by Jason McCarty on 14/08/2013">
      <inputCells r="I30" val="0.07" numFmtId="9"/>
      <inputCells r="I26" val="100" numFmtId="166"/>
      <inputCells r="I27" val="1" numFmtId="166"/>
      <inputCells r="I29" val="6" numFmtId="166"/>
      <inputCells r="I28" undone="1" val="6" numFmtId="166"/>
      <inputCells r="I26" undone="1" val="1" numFmtId="166"/>
      <inputCells r="I25" undone="1" val="90" numFmtId="166"/>
    </scenario>
  </scenarios>
  <dataValidations disablePrompts="1" xWindow="562" yWindow="271" count="1">
    <dataValidation type="whole" allowBlank="1" showInputMessage="1" showErrorMessage="1" prompt="# must be between 1 and 50" sqref="I29">
      <formula1>1</formula1>
      <formula2>50</formula2>
    </dataValidation>
  </dataValidations>
  <printOptions horizontalCentered="1"/>
  <pageMargins left="0.70866141732283472" right="0.70866141732283472" top="0.74803149606299213" bottom="0.74803149606299213" header="0.31496062992125984" footer="0.31496062992125984"/>
  <pageSetup paperSize="9" scale="55" fitToWidth="0" orientation="landscape" r:id="rId1"/>
  <headerFooter>
    <oddFooter>&amp;C&amp;8Page &amp;P of &amp;N&amp;R&amp;8&amp;A</oddFooter>
  </headerFooter>
  <drawing r:id="rId2"/>
  <extLst>
    <ext xmlns:x14="http://schemas.microsoft.com/office/spreadsheetml/2009/9/main" uri="{CCE6A557-97BC-4b89-ADB6-D9C93CAAB3DF}">
      <x14:dataValidations xmlns:xm="http://schemas.microsoft.com/office/excel/2006/main" disablePrompts="1" xWindow="562" yWindow="271" count="1">
        <x14:dataValidation type="list" allowBlank="1" showInputMessage="1" showErrorMessage="1">
          <x14:formula1>
            <xm:f>'Data validation'!$G$7:$G$11</xm:f>
          </x14:formula1>
          <xm:sqref>I27</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C136"/>
  <sheetViews>
    <sheetView zoomScaleNormal="100" workbookViewId="0">
      <selection activeCell="F34" sqref="F34"/>
    </sheetView>
  </sheetViews>
  <sheetFormatPr defaultRowHeight="12.75" x14ac:dyDescent="0.2"/>
  <cols>
    <col min="1" max="62" width="9.7109375" style="2" customWidth="1"/>
    <col min="63" max="92" width="9.7109375" style="9" customWidth="1"/>
    <col min="93" max="16384" width="9.140625" style="9"/>
  </cols>
  <sheetData>
    <row r="1" spans="1:62" s="187" customFormat="1" ht="23.25" x14ac:dyDescent="0.35">
      <c r="A1" s="59" t="s">
        <v>184</v>
      </c>
      <c r="B1" s="60"/>
      <c r="C1" s="60"/>
      <c r="D1" s="60"/>
      <c r="E1" s="60"/>
      <c r="F1" s="60"/>
      <c r="G1" s="60"/>
      <c r="H1" s="60"/>
      <c r="I1" s="60"/>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1"/>
      <c r="AY1" s="61"/>
      <c r="AZ1" s="61"/>
      <c r="BA1" s="61"/>
      <c r="BB1" s="61"/>
      <c r="BC1" s="61"/>
      <c r="BD1" s="61"/>
      <c r="BE1" s="61"/>
      <c r="BF1" s="61"/>
      <c r="BG1" s="61"/>
      <c r="BH1" s="61"/>
      <c r="BI1" s="61"/>
      <c r="BJ1" s="61"/>
    </row>
    <row r="2" spans="1:62" ht="12.95" customHeight="1" x14ac:dyDescent="0.2"/>
    <row r="3" spans="1:62" s="188" customFormat="1" ht="12.95" customHeight="1" x14ac:dyDescent="0.25">
      <c r="A3" s="49" t="s">
        <v>0</v>
      </c>
      <c r="B3" s="49"/>
      <c r="C3" s="49"/>
      <c r="D3" s="49"/>
      <c r="E3" s="49"/>
      <c r="F3" s="49"/>
      <c r="G3" s="49"/>
      <c r="H3" s="50"/>
      <c r="I3" s="50"/>
      <c r="J3" s="50"/>
      <c r="K3" s="50"/>
      <c r="L3" s="50"/>
      <c r="M3" s="50"/>
      <c r="N3" s="50"/>
      <c r="O3" s="50"/>
      <c r="P3" s="50"/>
      <c r="Q3" s="51"/>
      <c r="R3" s="51"/>
      <c r="S3" s="51"/>
      <c r="T3" s="51"/>
      <c r="U3" s="51"/>
      <c r="V3" s="68"/>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c r="AY3" s="51"/>
      <c r="AZ3" s="51"/>
      <c r="BA3" s="51"/>
      <c r="BB3" s="51"/>
      <c r="BC3" s="51"/>
      <c r="BD3" s="51"/>
      <c r="BE3" s="51"/>
      <c r="BF3" s="51"/>
      <c r="BG3" s="51"/>
      <c r="BH3" s="51"/>
      <c r="BI3" s="51"/>
      <c r="BJ3" s="51"/>
    </row>
    <row r="4" spans="1:62" ht="12.95" customHeight="1" x14ac:dyDescent="0.2"/>
    <row r="5" spans="1:62" ht="12.95" customHeight="1" x14ac:dyDescent="0.2"/>
    <row r="6" spans="1:62" ht="12.95" customHeight="1" x14ac:dyDescent="0.2"/>
    <row r="7" spans="1:62" ht="12.95" customHeight="1" x14ac:dyDescent="0.2"/>
    <row r="8" spans="1:62" ht="12.95" customHeight="1" x14ac:dyDescent="0.2"/>
    <row r="9" spans="1:62" ht="12.95" customHeight="1" x14ac:dyDescent="0.2"/>
    <row r="10" spans="1:62" ht="12.95" customHeight="1" x14ac:dyDescent="0.2"/>
    <row r="11" spans="1:62" ht="12.95" customHeight="1" x14ac:dyDescent="0.2"/>
    <row r="12" spans="1:62" ht="12.95" customHeight="1" x14ac:dyDescent="0.2"/>
    <row r="13" spans="1:62" ht="12.95" customHeight="1" x14ac:dyDescent="0.2"/>
    <row r="14" spans="1:62" ht="12.95" customHeight="1" x14ac:dyDescent="0.2"/>
    <row r="15" spans="1:62" ht="12.95" customHeight="1" x14ac:dyDescent="0.2"/>
    <row r="16" spans="1:62" ht="12.95" customHeight="1" x14ac:dyDescent="0.2"/>
    <row r="17" spans="1:117" ht="12.95" customHeight="1" x14ac:dyDescent="0.2"/>
    <row r="18" spans="1:117" ht="12.95" customHeight="1" x14ac:dyDescent="0.2"/>
    <row r="19" spans="1:117" ht="12.95" customHeight="1" x14ac:dyDescent="0.25">
      <c r="A19" s="49" t="s">
        <v>2</v>
      </c>
      <c r="B19" s="52"/>
      <c r="C19" s="52"/>
      <c r="D19" s="52"/>
      <c r="E19" s="52"/>
      <c r="F19" s="52"/>
      <c r="G19" s="52"/>
      <c r="H19" s="52"/>
      <c r="I19" s="52"/>
      <c r="J19" s="53"/>
      <c r="K19" s="53"/>
      <c r="L19" s="53"/>
      <c r="M19" s="53"/>
      <c r="N19" s="53"/>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c r="AX19" s="54"/>
      <c r="AY19" s="54"/>
      <c r="AZ19" s="54"/>
      <c r="BA19" s="54"/>
      <c r="BB19" s="54"/>
      <c r="BC19" s="54"/>
      <c r="BD19" s="54"/>
      <c r="BE19" s="54"/>
      <c r="BF19" s="54"/>
      <c r="BG19" s="54"/>
      <c r="BH19" s="54"/>
      <c r="BI19" s="54"/>
      <c r="BJ19" s="54"/>
    </row>
    <row r="20" spans="1:117" ht="12.95" customHeight="1" x14ac:dyDescent="0.2"/>
    <row r="21" spans="1:117" ht="12.95" customHeight="1" x14ac:dyDescent="0.2">
      <c r="A21" s="10" t="s">
        <v>20</v>
      </c>
      <c r="B21" s="23"/>
      <c r="C21" s="23"/>
      <c r="D21" s="23"/>
      <c r="E21" s="23"/>
      <c r="F21" s="23"/>
      <c r="G21" s="23"/>
      <c r="H21" s="196">
        <v>100</v>
      </c>
      <c r="I21" s="10"/>
      <c r="J21" s="24"/>
      <c r="K21" s="10"/>
      <c r="L21" s="10"/>
      <c r="M21" s="10"/>
      <c r="N21" s="10"/>
      <c r="O21" s="10"/>
      <c r="P21" s="10"/>
    </row>
    <row r="22" spans="1:117" ht="12.95" customHeight="1" x14ac:dyDescent="0.2">
      <c r="A22" s="10" t="s">
        <v>22</v>
      </c>
      <c r="B22" s="23"/>
      <c r="C22" s="23"/>
      <c r="D22" s="23"/>
      <c r="E22" s="23"/>
      <c r="F22" s="23"/>
      <c r="G22" s="23"/>
      <c r="H22" s="196">
        <v>5</v>
      </c>
      <c r="I22" s="10"/>
      <c r="J22" s="10"/>
      <c r="K22" s="10"/>
      <c r="L22" s="10"/>
      <c r="M22" s="10"/>
      <c r="N22" s="10"/>
      <c r="O22" s="10"/>
      <c r="P22" s="10"/>
    </row>
    <row r="23" spans="1:117" ht="12.95" customHeight="1" x14ac:dyDescent="0.2">
      <c r="A23" s="10" t="s">
        <v>21</v>
      </c>
      <c r="B23" s="23"/>
      <c r="C23" s="23"/>
      <c r="D23" s="23"/>
      <c r="E23" s="23"/>
      <c r="F23" s="23"/>
      <c r="G23" s="23"/>
      <c r="H23" s="196">
        <v>10</v>
      </c>
      <c r="I23" s="10"/>
      <c r="J23" s="24"/>
      <c r="K23" s="10"/>
      <c r="L23" s="10"/>
      <c r="M23" s="10"/>
      <c r="N23" s="10"/>
      <c r="O23" s="10"/>
      <c r="P23" s="10"/>
    </row>
    <row r="24" spans="1:117" ht="12.95" customHeight="1" x14ac:dyDescent="0.2">
      <c r="A24" s="10" t="s">
        <v>23</v>
      </c>
      <c r="B24" s="23"/>
      <c r="C24" s="23"/>
      <c r="D24" s="23"/>
      <c r="E24" s="23"/>
      <c r="F24" s="23"/>
      <c r="G24" s="23"/>
      <c r="H24" s="196">
        <v>45</v>
      </c>
      <c r="I24" s="10"/>
      <c r="J24" s="10"/>
      <c r="K24" s="10"/>
      <c r="L24" s="10"/>
      <c r="M24" s="10"/>
      <c r="N24" s="10"/>
      <c r="O24" s="10"/>
      <c r="P24" s="10"/>
    </row>
    <row r="25" spans="1:117" ht="12.95" customHeight="1" x14ac:dyDescent="0.2">
      <c r="A25" s="10" t="s">
        <v>29</v>
      </c>
      <c r="B25" s="10"/>
      <c r="C25" s="10"/>
      <c r="D25" s="10"/>
      <c r="E25" s="10"/>
      <c r="F25" s="10"/>
      <c r="G25" s="10"/>
      <c r="H25" s="197">
        <v>8.77E-2</v>
      </c>
      <c r="I25" s="14"/>
      <c r="J25" s="15"/>
      <c r="K25" s="10"/>
      <c r="L25" s="10"/>
      <c r="M25" s="10"/>
      <c r="N25" s="10"/>
      <c r="O25" s="10"/>
      <c r="P25" s="10"/>
    </row>
    <row r="26" spans="1:117" ht="12.95" customHeight="1" x14ac:dyDescent="0.2">
      <c r="A26" s="10"/>
      <c r="B26" s="10"/>
      <c r="C26" s="10"/>
      <c r="D26" s="10"/>
      <c r="E26" s="10"/>
      <c r="F26" s="10"/>
      <c r="G26" s="10"/>
      <c r="H26" s="10"/>
      <c r="I26" s="10"/>
      <c r="J26" s="10"/>
      <c r="K26" s="10"/>
      <c r="L26" s="10"/>
      <c r="M26" s="10"/>
      <c r="N26" s="10"/>
      <c r="O26" s="10"/>
      <c r="P26" s="10"/>
    </row>
    <row r="27" spans="1:117" ht="12.95" customHeight="1" x14ac:dyDescent="0.25">
      <c r="A27" s="55" t="s">
        <v>48</v>
      </c>
      <c r="B27" s="56"/>
      <c r="C27" s="56"/>
      <c r="D27" s="56"/>
      <c r="E27" s="56"/>
      <c r="F27" s="56"/>
      <c r="G27" s="56"/>
      <c r="H27" s="56"/>
      <c r="I27" s="56"/>
      <c r="J27" s="57"/>
      <c r="K27" s="53"/>
      <c r="L27" s="53"/>
      <c r="M27" s="53"/>
      <c r="N27" s="53"/>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c r="AS27" s="54"/>
      <c r="AT27" s="54"/>
      <c r="AU27" s="54"/>
      <c r="AV27" s="54"/>
      <c r="AW27" s="54"/>
      <c r="AX27" s="54"/>
      <c r="AY27" s="54"/>
      <c r="AZ27" s="54"/>
      <c r="BA27" s="54"/>
      <c r="BB27" s="54"/>
      <c r="BC27" s="54"/>
      <c r="BD27" s="54"/>
      <c r="BE27" s="54"/>
      <c r="BF27" s="54"/>
      <c r="BG27" s="54"/>
      <c r="BH27" s="54"/>
      <c r="BI27" s="54"/>
      <c r="BJ27" s="54"/>
    </row>
    <row r="28" spans="1:117" ht="12.95" customHeight="1" x14ac:dyDescent="0.2">
      <c r="A28" s="9"/>
      <c r="B28" s="9"/>
      <c r="C28" s="9"/>
      <c r="D28" s="9"/>
      <c r="E28" s="9"/>
      <c r="F28" s="9"/>
      <c r="G28" s="9"/>
      <c r="H28" s="9"/>
      <c r="J28" s="3" t="str">
        <f>"Regulatory Period "&amp;L29/5</f>
        <v>Regulatory Period 1</v>
      </c>
      <c r="L28" s="9"/>
      <c r="O28" s="3" t="str">
        <f>"Regulatory Period "&amp;Q29/5</f>
        <v>Regulatory Period 2</v>
      </c>
      <c r="Q28" s="9"/>
      <c r="T28" s="3" t="str">
        <f>"Regulatory Period "&amp;V29/5</f>
        <v>Regulatory Period 3</v>
      </c>
      <c r="V28" s="9"/>
      <c r="Y28" s="2" t="str">
        <f>"Regulatory Period "&amp;AA29/5</f>
        <v>Regulatory Period 4</v>
      </c>
      <c r="AD28" s="2" t="str">
        <f>"Regulatory Period "&amp;AF29/5</f>
        <v>Regulatory Period 5</v>
      </c>
      <c r="AI28" s="2" t="str">
        <f>"Regulatory Period "&amp;AK29/5</f>
        <v>Regulatory Period 6</v>
      </c>
      <c r="AN28" s="2" t="str">
        <f>"Regulatory Period "&amp;AP29/5</f>
        <v>Regulatory Period 7</v>
      </c>
      <c r="AS28" s="2" t="str">
        <f>"Regulatory Period "&amp;AU29/5</f>
        <v>Regulatory Period 8</v>
      </c>
      <c r="AX28" s="2" t="str">
        <f>"Regulatory Period "&amp;AZ29/5</f>
        <v>Regulatory Period 9</v>
      </c>
      <c r="BC28" s="2" t="str">
        <f>"Regulatory Period "&amp;BE29/5</f>
        <v>Regulatory Period 10</v>
      </c>
      <c r="BH28" s="2" t="str">
        <f>"Regulatory Period "&amp;BJ29/5</f>
        <v>Regulatory Period 11</v>
      </c>
    </row>
    <row r="29" spans="1:117" ht="12.95" customHeight="1" x14ac:dyDescent="0.2">
      <c r="A29" s="9"/>
      <c r="B29" s="9"/>
      <c r="C29" s="9"/>
      <c r="D29" s="9"/>
      <c r="E29" s="9"/>
      <c r="F29" s="9"/>
      <c r="G29" s="9"/>
      <c r="H29" s="64">
        <v>1</v>
      </c>
      <c r="I29" s="25">
        <f t="shared" ref="I29:BJ29" si="0">H29+1</f>
        <v>2</v>
      </c>
      <c r="J29" s="25">
        <f t="shared" si="0"/>
        <v>3</v>
      </c>
      <c r="K29" s="25">
        <f t="shared" si="0"/>
        <v>4</v>
      </c>
      <c r="L29" s="25">
        <f t="shared" si="0"/>
        <v>5</v>
      </c>
      <c r="M29" s="64">
        <f t="shared" si="0"/>
        <v>6</v>
      </c>
      <c r="N29" s="25">
        <f t="shared" si="0"/>
        <v>7</v>
      </c>
      <c r="O29" s="25">
        <f t="shared" si="0"/>
        <v>8</v>
      </c>
      <c r="P29" s="25">
        <f t="shared" si="0"/>
        <v>9</v>
      </c>
      <c r="Q29" s="65">
        <f t="shared" si="0"/>
        <v>10</v>
      </c>
      <c r="R29" s="64">
        <f t="shared" si="0"/>
        <v>11</v>
      </c>
      <c r="S29" s="25">
        <f t="shared" si="0"/>
        <v>12</v>
      </c>
      <c r="T29" s="25">
        <f t="shared" si="0"/>
        <v>13</v>
      </c>
      <c r="U29" s="25">
        <f t="shared" si="0"/>
        <v>14</v>
      </c>
      <c r="V29" s="65">
        <f t="shared" si="0"/>
        <v>15</v>
      </c>
      <c r="W29" s="64">
        <f t="shared" si="0"/>
        <v>16</v>
      </c>
      <c r="X29" s="25">
        <f t="shared" si="0"/>
        <v>17</v>
      </c>
      <c r="Y29" s="25">
        <f t="shared" si="0"/>
        <v>18</v>
      </c>
      <c r="Z29" s="25">
        <f t="shared" si="0"/>
        <v>19</v>
      </c>
      <c r="AA29" s="65">
        <f t="shared" si="0"/>
        <v>20</v>
      </c>
      <c r="AB29" s="64">
        <f t="shared" si="0"/>
        <v>21</v>
      </c>
      <c r="AC29" s="25">
        <f t="shared" si="0"/>
        <v>22</v>
      </c>
      <c r="AD29" s="25">
        <f t="shared" si="0"/>
        <v>23</v>
      </c>
      <c r="AE29" s="25">
        <f t="shared" si="0"/>
        <v>24</v>
      </c>
      <c r="AF29" s="65">
        <f t="shared" si="0"/>
        <v>25</v>
      </c>
      <c r="AG29" s="64">
        <f t="shared" si="0"/>
        <v>26</v>
      </c>
      <c r="AH29" s="25">
        <f t="shared" si="0"/>
        <v>27</v>
      </c>
      <c r="AI29" s="25">
        <f t="shared" si="0"/>
        <v>28</v>
      </c>
      <c r="AJ29" s="25">
        <f t="shared" si="0"/>
        <v>29</v>
      </c>
      <c r="AK29" s="65">
        <f t="shared" si="0"/>
        <v>30</v>
      </c>
      <c r="AL29" s="64">
        <f t="shared" si="0"/>
        <v>31</v>
      </c>
      <c r="AM29" s="25">
        <f t="shared" si="0"/>
        <v>32</v>
      </c>
      <c r="AN29" s="25">
        <f t="shared" si="0"/>
        <v>33</v>
      </c>
      <c r="AO29" s="25">
        <f t="shared" si="0"/>
        <v>34</v>
      </c>
      <c r="AP29" s="65">
        <f t="shared" si="0"/>
        <v>35</v>
      </c>
      <c r="AQ29" s="64">
        <f t="shared" si="0"/>
        <v>36</v>
      </c>
      <c r="AR29" s="25">
        <f t="shared" si="0"/>
        <v>37</v>
      </c>
      <c r="AS29" s="25">
        <f t="shared" si="0"/>
        <v>38</v>
      </c>
      <c r="AT29" s="25">
        <f t="shared" si="0"/>
        <v>39</v>
      </c>
      <c r="AU29" s="65">
        <f t="shared" si="0"/>
        <v>40</v>
      </c>
      <c r="AV29" s="64">
        <f t="shared" si="0"/>
        <v>41</v>
      </c>
      <c r="AW29" s="25">
        <f t="shared" si="0"/>
        <v>42</v>
      </c>
      <c r="AX29" s="25">
        <f t="shared" si="0"/>
        <v>43</v>
      </c>
      <c r="AY29" s="25">
        <f t="shared" si="0"/>
        <v>44</v>
      </c>
      <c r="AZ29" s="65">
        <f t="shared" si="0"/>
        <v>45</v>
      </c>
      <c r="BA29" s="64">
        <f t="shared" si="0"/>
        <v>46</v>
      </c>
      <c r="BB29" s="25">
        <f t="shared" si="0"/>
        <v>47</v>
      </c>
      <c r="BC29" s="25">
        <f t="shared" si="0"/>
        <v>48</v>
      </c>
      <c r="BD29" s="25">
        <f t="shared" si="0"/>
        <v>49</v>
      </c>
      <c r="BE29" s="65">
        <f t="shared" si="0"/>
        <v>50</v>
      </c>
      <c r="BF29" s="64">
        <f t="shared" si="0"/>
        <v>51</v>
      </c>
      <c r="BG29" s="25">
        <f t="shared" si="0"/>
        <v>52</v>
      </c>
      <c r="BH29" s="25">
        <f t="shared" si="0"/>
        <v>53</v>
      </c>
      <c r="BI29" s="25">
        <f t="shared" si="0"/>
        <v>54</v>
      </c>
      <c r="BJ29" s="65">
        <f t="shared" si="0"/>
        <v>55</v>
      </c>
    </row>
    <row r="30" spans="1:117" s="191" customFormat="1" ht="12.95" customHeight="1" x14ac:dyDescent="0.2">
      <c r="A30" s="40" t="s">
        <v>17</v>
      </c>
      <c r="B30" s="40"/>
      <c r="C30" s="40"/>
      <c r="D30" s="40"/>
      <c r="E30" s="40"/>
      <c r="F30" s="40"/>
      <c r="G30" s="40"/>
      <c r="H30" s="45">
        <f t="shared" ref="H30:M30" si="1">H29-$H$22</f>
        <v>-4</v>
      </c>
      <c r="I30" s="45">
        <f t="shared" si="1"/>
        <v>-3</v>
      </c>
      <c r="J30" s="45">
        <f t="shared" si="1"/>
        <v>-2</v>
      </c>
      <c r="K30" s="45">
        <f t="shared" si="1"/>
        <v>-1</v>
      </c>
      <c r="L30" s="45">
        <f t="shared" si="1"/>
        <v>0</v>
      </c>
      <c r="M30" s="80">
        <f t="shared" si="1"/>
        <v>1</v>
      </c>
      <c r="N30" s="45">
        <f t="shared" ref="N30:BJ30" si="2">N29-$H$22</f>
        <v>2</v>
      </c>
      <c r="O30" s="81">
        <f t="shared" si="2"/>
        <v>3</v>
      </c>
      <c r="P30" s="81">
        <f t="shared" si="2"/>
        <v>4</v>
      </c>
      <c r="Q30" s="81">
        <f t="shared" si="2"/>
        <v>5</v>
      </c>
      <c r="R30" s="80">
        <f t="shared" si="2"/>
        <v>6</v>
      </c>
      <c r="S30" s="45">
        <f t="shared" si="2"/>
        <v>7</v>
      </c>
      <c r="T30" s="81">
        <f t="shared" si="2"/>
        <v>8</v>
      </c>
      <c r="U30" s="81">
        <f t="shared" si="2"/>
        <v>9</v>
      </c>
      <c r="V30" s="81">
        <f t="shared" si="2"/>
        <v>10</v>
      </c>
      <c r="W30" s="80">
        <f t="shared" si="2"/>
        <v>11</v>
      </c>
      <c r="X30" s="45">
        <f t="shared" si="2"/>
        <v>12</v>
      </c>
      <c r="Y30" s="81">
        <f t="shared" si="2"/>
        <v>13</v>
      </c>
      <c r="Z30" s="81">
        <f t="shared" si="2"/>
        <v>14</v>
      </c>
      <c r="AA30" s="81">
        <f t="shared" si="2"/>
        <v>15</v>
      </c>
      <c r="AB30" s="80">
        <f t="shared" si="2"/>
        <v>16</v>
      </c>
      <c r="AC30" s="45">
        <f t="shared" si="2"/>
        <v>17</v>
      </c>
      <c r="AD30" s="81">
        <f t="shared" si="2"/>
        <v>18</v>
      </c>
      <c r="AE30" s="81">
        <f t="shared" si="2"/>
        <v>19</v>
      </c>
      <c r="AF30" s="81">
        <f t="shared" si="2"/>
        <v>20</v>
      </c>
      <c r="AG30" s="80">
        <f t="shared" si="2"/>
        <v>21</v>
      </c>
      <c r="AH30" s="45">
        <f t="shared" si="2"/>
        <v>22</v>
      </c>
      <c r="AI30" s="81">
        <f t="shared" si="2"/>
        <v>23</v>
      </c>
      <c r="AJ30" s="81">
        <f t="shared" si="2"/>
        <v>24</v>
      </c>
      <c r="AK30" s="81">
        <f t="shared" si="2"/>
        <v>25</v>
      </c>
      <c r="AL30" s="80">
        <f t="shared" si="2"/>
        <v>26</v>
      </c>
      <c r="AM30" s="45">
        <f t="shared" si="2"/>
        <v>27</v>
      </c>
      <c r="AN30" s="81">
        <f t="shared" si="2"/>
        <v>28</v>
      </c>
      <c r="AO30" s="81">
        <f t="shared" si="2"/>
        <v>29</v>
      </c>
      <c r="AP30" s="81">
        <f t="shared" si="2"/>
        <v>30</v>
      </c>
      <c r="AQ30" s="80">
        <f t="shared" si="2"/>
        <v>31</v>
      </c>
      <c r="AR30" s="45">
        <f t="shared" si="2"/>
        <v>32</v>
      </c>
      <c r="AS30" s="81">
        <f t="shared" si="2"/>
        <v>33</v>
      </c>
      <c r="AT30" s="81">
        <f t="shared" si="2"/>
        <v>34</v>
      </c>
      <c r="AU30" s="81">
        <f t="shared" si="2"/>
        <v>35</v>
      </c>
      <c r="AV30" s="80">
        <f t="shared" si="2"/>
        <v>36</v>
      </c>
      <c r="AW30" s="45">
        <f t="shared" si="2"/>
        <v>37</v>
      </c>
      <c r="AX30" s="81">
        <f t="shared" si="2"/>
        <v>38</v>
      </c>
      <c r="AY30" s="81">
        <f t="shared" si="2"/>
        <v>39</v>
      </c>
      <c r="AZ30" s="81">
        <f t="shared" si="2"/>
        <v>40</v>
      </c>
      <c r="BA30" s="80">
        <f t="shared" si="2"/>
        <v>41</v>
      </c>
      <c r="BB30" s="45">
        <f t="shared" si="2"/>
        <v>42</v>
      </c>
      <c r="BC30" s="81">
        <f t="shared" si="2"/>
        <v>43</v>
      </c>
      <c r="BD30" s="81">
        <f t="shared" si="2"/>
        <v>44</v>
      </c>
      <c r="BE30" s="81">
        <f t="shared" si="2"/>
        <v>45</v>
      </c>
      <c r="BF30" s="80">
        <f t="shared" si="2"/>
        <v>46</v>
      </c>
      <c r="BG30" s="45">
        <f t="shared" si="2"/>
        <v>47</v>
      </c>
      <c r="BH30" s="81">
        <f t="shared" si="2"/>
        <v>48</v>
      </c>
      <c r="BI30" s="81">
        <f t="shared" si="2"/>
        <v>49</v>
      </c>
      <c r="BJ30" s="81">
        <f t="shared" si="2"/>
        <v>50</v>
      </c>
      <c r="BK30" s="190"/>
      <c r="BL30" s="190"/>
      <c r="BM30" s="190"/>
      <c r="BN30" s="190"/>
      <c r="BO30" s="190"/>
      <c r="BP30" s="190"/>
      <c r="BQ30" s="190"/>
      <c r="BR30" s="190"/>
      <c r="BS30" s="190"/>
      <c r="BT30" s="190"/>
      <c r="BU30" s="190"/>
      <c r="BV30" s="190"/>
      <c r="BW30" s="190"/>
      <c r="BX30" s="190"/>
      <c r="BY30" s="190"/>
      <c r="BZ30" s="190"/>
      <c r="CA30" s="190"/>
      <c r="CB30" s="190"/>
      <c r="CC30" s="190"/>
      <c r="CD30" s="190"/>
      <c r="CE30" s="190"/>
      <c r="CF30" s="190"/>
      <c r="CG30" s="190"/>
      <c r="CH30" s="190"/>
      <c r="CI30" s="190"/>
      <c r="CJ30" s="190"/>
      <c r="CK30" s="190"/>
      <c r="CL30" s="190"/>
      <c r="CM30" s="190"/>
      <c r="CN30" s="190"/>
      <c r="CO30" s="190"/>
      <c r="CP30" s="190"/>
      <c r="CQ30" s="190"/>
      <c r="CR30" s="190"/>
      <c r="CS30" s="190"/>
      <c r="CT30" s="190"/>
      <c r="CU30" s="190"/>
      <c r="CV30" s="190"/>
      <c r="CW30" s="190"/>
      <c r="CX30" s="190"/>
      <c r="CY30" s="190"/>
      <c r="CZ30" s="190"/>
      <c r="DA30" s="190"/>
      <c r="DB30" s="190"/>
      <c r="DC30" s="190"/>
      <c r="DD30" s="190"/>
      <c r="DE30" s="190"/>
      <c r="DF30" s="190"/>
      <c r="DG30" s="190"/>
      <c r="DH30" s="190"/>
      <c r="DI30" s="190"/>
      <c r="DJ30" s="190"/>
      <c r="DK30" s="190"/>
      <c r="DL30" s="190"/>
      <c r="DM30" s="190"/>
    </row>
    <row r="31" spans="1:117" s="191" customFormat="1" ht="12.95" customHeight="1" x14ac:dyDescent="0.2">
      <c r="A31" s="40" t="s">
        <v>18</v>
      </c>
      <c r="B31" s="40"/>
      <c r="C31" s="40"/>
      <c r="D31" s="40"/>
      <c r="E31" s="40"/>
      <c r="F31" s="40"/>
      <c r="G31" s="40"/>
      <c r="H31" s="82">
        <f t="shared" ref="H31:Q31" si="3">1/(1+$H$25)^H30</f>
        <v>1.3997050004738634</v>
      </c>
      <c r="I31" s="83">
        <f t="shared" si="3"/>
        <v>1.2868483961329995</v>
      </c>
      <c r="J31" s="83">
        <f t="shared" si="3"/>
        <v>1.1830912899999997</v>
      </c>
      <c r="K31" s="83">
        <f t="shared" si="3"/>
        <v>1.0876999999999999</v>
      </c>
      <c r="L31" s="82">
        <f t="shared" si="3"/>
        <v>1</v>
      </c>
      <c r="M31" s="84">
        <f t="shared" si="3"/>
        <v>0.91937115013330895</v>
      </c>
      <c r="N31" s="82">
        <f t="shared" si="3"/>
        <v>0.84524331169744327</v>
      </c>
      <c r="O31" s="83">
        <f t="shared" si="3"/>
        <v>0.77709231561776537</v>
      </c>
      <c r="P31" s="83">
        <f t="shared" si="3"/>
        <v>0.7144362559692613</v>
      </c>
      <c r="Q31" s="83">
        <f t="shared" si="3"/>
        <v>0.65683208234739476</v>
      </c>
      <c r="R31" s="84">
        <f t="shared" ref="R31:BJ31" si="4">1/(1+$H$25)^R30</f>
        <v>0.60387246699218067</v>
      </c>
      <c r="S31" s="82">
        <f t="shared" si="4"/>
        <v>0.55518292451243978</v>
      </c>
      <c r="T31" s="83">
        <f t="shared" si="4"/>
        <v>0.51041916384337582</v>
      </c>
      <c r="U31" s="83">
        <f t="shared" si="4"/>
        <v>0.46926465371276627</v>
      </c>
      <c r="V31" s="83">
        <f t="shared" si="4"/>
        <v>0.43142838440081482</v>
      </c>
      <c r="W31" s="84">
        <f t="shared" si="4"/>
        <v>0.39664280996673251</v>
      </c>
      <c r="X31" s="82">
        <f t="shared" si="4"/>
        <v>0.36466195639122234</v>
      </c>
      <c r="Y31" s="83">
        <f t="shared" si="4"/>
        <v>0.33525968225726061</v>
      </c>
      <c r="Z31" s="83">
        <f t="shared" si="4"/>
        <v>0.3082280796701854</v>
      </c>
      <c r="AA31" s="83">
        <f t="shared" si="4"/>
        <v>0.28337600410975955</v>
      </c>
      <c r="AB31" s="84">
        <f t="shared" si="4"/>
        <v>0.26052772281857089</v>
      </c>
      <c r="AC31" s="82">
        <f t="shared" si="4"/>
        <v>0.23952167216932144</v>
      </c>
      <c r="AD31" s="83">
        <f t="shared" si="4"/>
        <v>0.22020931522416243</v>
      </c>
      <c r="AE31" s="83">
        <f t="shared" si="4"/>
        <v>0.20245409140770659</v>
      </c>
      <c r="AF31" s="83">
        <f t="shared" si="4"/>
        <v>0.18613045086669727</v>
      </c>
      <c r="AG31" s="84">
        <f t="shared" si="4"/>
        <v>0.1711229666881468</v>
      </c>
      <c r="AH31" s="82">
        <f t="shared" si="4"/>
        <v>0.15732551869830544</v>
      </c>
      <c r="AI31" s="83">
        <f t="shared" si="4"/>
        <v>0.14464054307098048</v>
      </c>
      <c r="AJ31" s="83">
        <f t="shared" si="4"/>
        <v>0.13297834243907372</v>
      </c>
      <c r="AK31" s="83">
        <f t="shared" si="4"/>
        <v>0.12225645163103221</v>
      </c>
      <c r="AL31" s="84">
        <f t="shared" si="4"/>
        <v>0.11239905454723935</v>
      </c>
      <c r="AM31" s="82">
        <f t="shared" si="4"/>
        <v>0.10333644805299197</v>
      </c>
      <c r="AN31" s="83">
        <f t="shared" si="4"/>
        <v>9.5004549097170155E-2</v>
      </c>
      <c r="AO31" s="83">
        <f t="shared" si="4"/>
        <v>8.7344441571361744E-2</v>
      </c>
      <c r="AP31" s="83">
        <f t="shared" si="4"/>
        <v>8.0301959705214448E-2</v>
      </c>
      <c r="AQ31" s="84">
        <f t="shared" si="4"/>
        <v>7.3827305052141634E-2</v>
      </c>
      <c r="AR31" s="82">
        <f t="shared" si="4"/>
        <v>6.7874694357030099E-2</v>
      </c>
      <c r="AS31" s="83">
        <f t="shared" si="4"/>
        <v>6.2402035815969571E-2</v>
      </c>
      <c r="AT31" s="83">
        <f t="shared" si="4"/>
        <v>5.7370631438787886E-2</v>
      </c>
      <c r="AU31" s="83">
        <f t="shared" si="4"/>
        <v>5.2744903409752589E-2</v>
      </c>
      <c r="AV31" s="84">
        <f t="shared" si="4"/>
        <v>4.8492142511494536E-2</v>
      </c>
      <c r="AW31" s="82">
        <f t="shared" si="4"/>
        <v>4.4582276833221045E-2</v>
      </c>
      <c r="AX31" s="83">
        <f t="shared" si="4"/>
        <v>4.0987659127720011E-2</v>
      </c>
      <c r="AY31" s="83">
        <f t="shared" si="4"/>
        <v>3.7682871313523963E-2</v>
      </c>
      <c r="AZ31" s="83">
        <f t="shared" si="4"/>
        <v>3.4644544739840001E-2</v>
      </c>
      <c r="BA31" s="84">
        <f t="shared" si="4"/>
        <v>3.1851194943311581E-2</v>
      </c>
      <c r="BB31" s="82">
        <f t="shared" si="4"/>
        <v>2.9283069728152599E-2</v>
      </c>
      <c r="BC31" s="83">
        <f t="shared" si="4"/>
        <v>2.692200949540554E-2</v>
      </c>
      <c r="BD31" s="83">
        <f t="shared" si="4"/>
        <v>2.4751318833690854E-2</v>
      </c>
      <c r="BE31" s="83">
        <f t="shared" si="4"/>
        <v>2.275564846344659E-2</v>
      </c>
      <c r="BF31" s="84">
        <f t="shared" si="4"/>
        <v>2.092088669986816E-2</v>
      </c>
      <c r="BG31" s="82">
        <f t="shared" si="4"/>
        <v>1.9234059667066435E-2</v>
      </c>
      <c r="BH31" s="83">
        <f t="shared" si="4"/>
        <v>1.7683239557843556E-2</v>
      </c>
      <c r="BI31" s="83">
        <f t="shared" si="4"/>
        <v>1.6257460290377456E-2</v>
      </c>
      <c r="BJ31" s="83">
        <f t="shared" si="4"/>
        <v>1.4946639965410922E-2</v>
      </c>
      <c r="BK31" s="42"/>
      <c r="BL31" s="42"/>
      <c r="BM31" s="42"/>
      <c r="BN31" s="42"/>
      <c r="BO31" s="42"/>
      <c r="BP31" s="42"/>
      <c r="BQ31" s="42"/>
      <c r="BR31" s="42"/>
      <c r="BS31" s="42"/>
      <c r="BT31" s="42"/>
      <c r="BU31" s="42"/>
      <c r="BV31" s="42"/>
      <c r="BW31" s="42"/>
      <c r="BX31" s="42"/>
      <c r="BY31" s="42"/>
      <c r="BZ31" s="42"/>
      <c r="CA31" s="42"/>
      <c r="CB31" s="42"/>
      <c r="CC31" s="42"/>
      <c r="CD31" s="42"/>
      <c r="CE31" s="42"/>
      <c r="CF31" s="42"/>
      <c r="CG31" s="42"/>
      <c r="CH31" s="42"/>
      <c r="CI31" s="42"/>
      <c r="CJ31" s="42"/>
      <c r="CK31" s="42"/>
      <c r="CL31" s="42"/>
      <c r="CM31" s="42"/>
      <c r="CN31" s="42"/>
      <c r="CO31" s="42"/>
      <c r="CP31" s="42"/>
      <c r="CQ31" s="42"/>
      <c r="CR31" s="42"/>
      <c r="CS31" s="42"/>
      <c r="CT31" s="42"/>
      <c r="CU31" s="42"/>
      <c r="CV31" s="42"/>
      <c r="CW31" s="42"/>
      <c r="CX31" s="42"/>
      <c r="CY31" s="42"/>
      <c r="CZ31" s="42"/>
      <c r="DA31" s="42"/>
      <c r="DB31" s="42"/>
      <c r="DC31" s="42"/>
      <c r="DD31" s="42"/>
      <c r="DE31" s="42"/>
      <c r="DF31" s="42"/>
      <c r="DG31" s="42"/>
      <c r="DH31" s="42"/>
      <c r="DI31" s="42"/>
      <c r="DJ31" s="42"/>
      <c r="DK31" s="42"/>
      <c r="DL31" s="42"/>
      <c r="DM31" s="42"/>
    </row>
    <row r="32" spans="1:117" s="191" customFormat="1" ht="12.95" customHeight="1" x14ac:dyDescent="0.2">
      <c r="A32" s="40" t="s">
        <v>4</v>
      </c>
      <c r="B32" s="40"/>
      <c r="C32" s="40"/>
      <c r="D32" s="40"/>
      <c r="E32" s="40"/>
      <c r="F32" s="40"/>
      <c r="G32" s="40"/>
      <c r="H32" s="45">
        <f>IF(OR($H$24-H$29+$H$22&gt;=$H$24,$H$24-H$29+$H$22+1&lt;=0),0,$H$24-H$29+$H$22+1)</f>
        <v>0</v>
      </c>
      <c r="I32" s="81">
        <f>IF(OR($H$24-I$29+$H$22&gt;=$H$24,$H$24-I$29+$H$22+1&lt;=0),0,$H$24-I$29+$H$22+1)</f>
        <v>0</v>
      </c>
      <c r="J32" s="81">
        <f>IF(OR($H$24-J$29+$H$22&gt;=$H$24,$H$24-J$29+$H$22+1&lt;=0),0,$H$24-J$29+$H$22+1)</f>
        <v>0</v>
      </c>
      <c r="K32" s="81">
        <f>IF(OR($H$24-K$29+$H$22&gt;=$H$24,$H$24-K$29+$H$22+1&lt;=0),0,$H$24-K$29+$H$22+1)</f>
        <v>0</v>
      </c>
      <c r="L32" s="45">
        <f>IF(OR($H$24-L$29+$H$22&gt;=$H$24,$H$24-L$29+$H$22+1&lt;=0),0,$H$24-L$29+$H$22+1)</f>
        <v>0</v>
      </c>
      <c r="M32" s="87">
        <f>IF(OR($H$24-M$29+$H$22&gt;=$H$24,$H$24-M$29+$H$22+1&lt;=0),0,$H$24-M$29+$H$22+1)</f>
        <v>45</v>
      </c>
      <c r="N32" s="45">
        <f>IF(OR($H$24-N$29+$H$22&gt;=$H$24,$H$24-N$29+$H$22+1&lt;=0),0,$H$24-N$29+$H$22+1)</f>
        <v>44</v>
      </c>
      <c r="O32" s="81">
        <f>IF(OR($H$24-O$29+$H$22&gt;=$H$24,$H$24-O$29+$H$22+1&lt;=0),0,$H$24-O$29+$H$22+1)</f>
        <v>43</v>
      </c>
      <c r="P32" s="81">
        <f>IF(OR($H$24-P$29+$H$22&gt;=$H$24,$H$24-P$29+$H$22+1&lt;=0),0,$H$24-P$29+$H$22+1)</f>
        <v>42</v>
      </c>
      <c r="Q32" s="81">
        <f>IF(OR($H$24-Q$29+$H$22&gt;=$H$24,$H$24-Q$29+$H$22+1&lt;=0),0,$H$24-Q$29+$H$22+1)</f>
        <v>41</v>
      </c>
      <c r="R32" s="87">
        <f>IF(OR($H$24-R$29+$H$22&gt;=$H$24,$H$24-R$29+$H$22+1&lt;=0),0,$H$24-R$29+$H$22+1)</f>
        <v>40</v>
      </c>
      <c r="S32" s="45">
        <f>IF(OR($H$24-S$29+$H$22&gt;=$H$24,$H$24-S$29+$H$22+1&lt;=0),0,$H$24-S$29+$H$22+1)</f>
        <v>39</v>
      </c>
      <c r="T32" s="81">
        <f>IF(OR($H$24-T$29+$H$22&gt;=$H$24,$H$24-T$29+$H$22+1&lt;=0),0,$H$24-T$29+$H$22+1)</f>
        <v>38</v>
      </c>
      <c r="U32" s="81">
        <f>IF(OR($H$24-U$29+$H$22&gt;=$H$24,$H$24-U$29+$H$22+1&lt;=0),0,$H$24-U$29+$H$22+1)</f>
        <v>37</v>
      </c>
      <c r="V32" s="81">
        <f>IF(OR($H$24-V$29+$H$22&gt;=$H$24,$H$24-V$29+$H$22+1&lt;=0),0,$H$24-V$29+$H$22+1)</f>
        <v>36</v>
      </c>
      <c r="W32" s="87">
        <f>IF(OR($H$24-W$29+$H$22&gt;=$H$24,$H$24-W$29+$H$22+1&lt;=0),0,$H$24-W$29+$H$22+1)</f>
        <v>35</v>
      </c>
      <c r="X32" s="45">
        <f>IF(OR($H$24-X$29+$H$22&gt;=$H$24,$H$24-X$29+$H$22+1&lt;=0),0,$H$24-X$29+$H$22+1)</f>
        <v>34</v>
      </c>
      <c r="Y32" s="81">
        <f>IF(OR($H$24-Y$29+$H$22&gt;=$H$24,$H$24-Y$29+$H$22+1&lt;=0),0,$H$24-Y$29+$H$22+1)</f>
        <v>33</v>
      </c>
      <c r="Z32" s="81">
        <f>IF(OR($H$24-Z$29+$H$22&gt;=$H$24,$H$24-Z$29+$H$22+1&lt;=0),0,$H$24-Z$29+$H$22+1)</f>
        <v>32</v>
      </c>
      <c r="AA32" s="81">
        <f>IF(OR($H$24-AA$29+$H$22&gt;=$H$24,$H$24-AA$29+$H$22+1&lt;=0),0,$H$24-AA$29+$H$22+1)</f>
        <v>31</v>
      </c>
      <c r="AB32" s="87">
        <f>IF(OR($H$24-AB$29+$H$22&gt;=$H$24,$H$24-AB$29+$H$22+1&lt;=0),0,$H$24-AB$29+$H$22+1)</f>
        <v>30</v>
      </c>
      <c r="AC32" s="45">
        <f>IF(OR($H$24-AC$29+$H$22&gt;=$H$24,$H$24-AC$29+$H$22+1&lt;=0),0,$H$24-AC$29+$H$22+1)</f>
        <v>29</v>
      </c>
      <c r="AD32" s="81">
        <f>IF(OR($H$24-AD$29+$H$22&gt;=$H$24,$H$24-AD$29+$H$22+1&lt;=0),0,$H$24-AD$29+$H$22+1)</f>
        <v>28</v>
      </c>
      <c r="AE32" s="81">
        <f>IF(OR($H$24-AE$29+$H$22&gt;=$H$24,$H$24-AE$29+$H$22+1&lt;=0),0,$H$24-AE$29+$H$22+1)</f>
        <v>27</v>
      </c>
      <c r="AF32" s="81">
        <f>IF(OR($H$24-AF$29+$H$22&gt;=$H$24,$H$24-AF$29+$H$22+1&lt;=0),0,$H$24-AF$29+$H$22+1)</f>
        <v>26</v>
      </c>
      <c r="AG32" s="87">
        <f>IF(OR($H$24-AG$29+$H$22&gt;=$H$24,$H$24-AG$29+$H$22+1&lt;=0),0,$H$24-AG$29+$H$22+1)</f>
        <v>25</v>
      </c>
      <c r="AH32" s="45">
        <f>IF(OR($H$24-AH$29+$H$22&gt;=$H$24,$H$24-AH$29+$H$22+1&lt;=0),0,$H$24-AH$29+$H$22+1)</f>
        <v>24</v>
      </c>
      <c r="AI32" s="81">
        <f>IF(OR($H$24-AI$29+$H$22&gt;=$H$24,$H$24-AI$29+$H$22+1&lt;=0),0,$H$24-AI$29+$H$22+1)</f>
        <v>23</v>
      </c>
      <c r="AJ32" s="81">
        <f>IF(OR($H$24-AJ$29+$H$22&gt;=$H$24,$H$24-AJ$29+$H$22+1&lt;=0),0,$H$24-AJ$29+$H$22+1)</f>
        <v>22</v>
      </c>
      <c r="AK32" s="81">
        <f>IF(OR($H$24-AK$29+$H$22&gt;=$H$24,$H$24-AK$29+$H$22+1&lt;=0),0,$H$24-AK$29+$H$22+1)</f>
        <v>21</v>
      </c>
      <c r="AL32" s="87">
        <f>IF(OR($H$24-AL$29+$H$22&gt;=$H$24,$H$24-AL$29+$H$22+1&lt;=0),0,$H$24-AL$29+$H$22+1)</f>
        <v>20</v>
      </c>
      <c r="AM32" s="45">
        <f>IF(OR($H$24-AM$29+$H$22&gt;=$H$24,$H$24-AM$29+$H$22+1&lt;=0),0,$H$24-AM$29+$H$22+1)</f>
        <v>19</v>
      </c>
      <c r="AN32" s="81">
        <f>IF(OR($H$24-AN$29+$H$22&gt;=$H$24,$H$24-AN$29+$H$22+1&lt;=0),0,$H$24-AN$29+$H$22+1)</f>
        <v>18</v>
      </c>
      <c r="AO32" s="81">
        <f>IF(OR($H$24-AO$29+$H$22&gt;=$H$24,$H$24-AO$29+$H$22+1&lt;=0),0,$H$24-AO$29+$H$22+1)</f>
        <v>17</v>
      </c>
      <c r="AP32" s="81">
        <f>IF(OR($H$24-AP$29+$H$22&gt;=$H$24,$H$24-AP$29+$H$22+1&lt;=0),0,$H$24-AP$29+$H$22+1)</f>
        <v>16</v>
      </c>
      <c r="AQ32" s="87">
        <f>IF(OR($H$24-AQ$29+$H$22&gt;=$H$24,$H$24-AQ$29+$H$22+1&lt;=0),0,$H$24-AQ$29+$H$22+1)</f>
        <v>15</v>
      </c>
      <c r="AR32" s="45">
        <f>IF(OR($H$24-AR$29+$H$22&gt;=$H$24,$H$24-AR$29+$H$22+1&lt;=0),0,$H$24-AR$29+$H$22+1)</f>
        <v>14</v>
      </c>
      <c r="AS32" s="81">
        <f>IF(OR($H$24-AS$29+$H$22&gt;=$H$24,$H$24-AS$29+$H$22+1&lt;=0),0,$H$24-AS$29+$H$22+1)</f>
        <v>13</v>
      </c>
      <c r="AT32" s="81">
        <f>IF(OR($H$24-AT$29+$H$22&gt;=$H$24,$H$24-AT$29+$H$22+1&lt;=0),0,$H$24-AT$29+$H$22+1)</f>
        <v>12</v>
      </c>
      <c r="AU32" s="81">
        <f>IF(OR($H$24-AU$29+$H$22&gt;=$H$24,$H$24-AU$29+$H$22+1&lt;=0),0,$H$24-AU$29+$H$22+1)</f>
        <v>11</v>
      </c>
      <c r="AV32" s="87">
        <f>IF(OR($H$24-AV$29+$H$22&gt;=$H$24,$H$24-AV$29+$H$22+1&lt;=0),0,$H$24-AV$29+$H$22+1)</f>
        <v>10</v>
      </c>
      <c r="AW32" s="45">
        <f>IF(OR($H$24-AW$29+$H$22&gt;=$H$24,$H$24-AW$29+$H$22+1&lt;=0),0,$H$24-AW$29+$H$22+1)</f>
        <v>9</v>
      </c>
      <c r="AX32" s="81">
        <f>IF(OR($H$24-AX$29+$H$22&gt;=$H$24,$H$24-AX$29+$H$22+1&lt;=0),0,$H$24-AX$29+$H$22+1)</f>
        <v>8</v>
      </c>
      <c r="AY32" s="81">
        <f>IF(OR($H$24-AY$29+$H$22&gt;=$H$24,$H$24-AY$29+$H$22+1&lt;=0),0,$H$24-AY$29+$H$22+1)</f>
        <v>7</v>
      </c>
      <c r="AZ32" s="81">
        <f>IF(OR($H$24-AZ$29+$H$22&gt;=$H$24,$H$24-AZ$29+$H$22+1&lt;=0),0,$H$24-AZ$29+$H$22+1)</f>
        <v>6</v>
      </c>
      <c r="BA32" s="87">
        <f>IF(OR($H$24-BA$29+$H$22&gt;=$H$24,$H$24-BA$29+$H$22+1&lt;=0),0,$H$24-BA$29+$H$22+1)</f>
        <v>5</v>
      </c>
      <c r="BB32" s="45">
        <f>IF(OR($H$24-BB$29+$H$22&gt;=$H$24,$H$24-BB$29+$H$22+1&lt;=0),0,$H$24-BB$29+$H$22+1)</f>
        <v>4</v>
      </c>
      <c r="BC32" s="81">
        <f>IF(OR($H$24-BC$29+$H$22&gt;=$H$24,$H$24-BC$29+$H$22+1&lt;=0),0,$H$24-BC$29+$H$22+1)</f>
        <v>3</v>
      </c>
      <c r="BD32" s="81">
        <f>IF(OR($H$24-BD$29+$H$22&gt;=$H$24,$H$24-BD$29+$H$22+1&lt;=0),0,$H$24-BD$29+$H$22+1)</f>
        <v>2</v>
      </c>
      <c r="BE32" s="81">
        <f>IF(OR($H$24-BE$29+$H$22&gt;=$H$24,$H$24-BE$29+$H$22+1&lt;=0),0,$H$24-BE$29+$H$22+1)</f>
        <v>1</v>
      </c>
      <c r="BF32" s="87">
        <f>IF(OR($H$24-BF$29+$H$22&gt;=$H$24,$H$24-BF$29+$H$22+1&lt;=0),0,$H$24-BF$29+$H$22+1)</f>
        <v>0</v>
      </c>
      <c r="BG32" s="45">
        <f>IF(OR($H$24-BG$29+$H$22&gt;=$H$24,$H$24-BG$29+$H$22+1&lt;=0),0,$H$24-BG$29+$H$22+1)</f>
        <v>0</v>
      </c>
      <c r="BH32" s="81">
        <f>IF(OR($H$24-BH$29+$H$22&gt;=$H$24,$H$24-BH$29+$H$22+1&lt;=0),0,$H$24-BH$29+$H$22+1)</f>
        <v>0</v>
      </c>
      <c r="BI32" s="81">
        <f>IF(OR($H$24-BI$29+$H$22&gt;=$H$24,$H$24-BI$29+$H$22+1&lt;=0),0,$H$24-BI$29+$H$22+1)</f>
        <v>0</v>
      </c>
      <c r="BJ32" s="81">
        <f>IF(OR($H$24-BJ$29+$H$22&gt;=$H$24,$H$24-BJ$29+$H$22+1&lt;=0),0,$H$24-BJ$29+$H$22+1)</f>
        <v>0</v>
      </c>
      <c r="BK32" s="42"/>
      <c r="BL32" s="42"/>
      <c r="BM32" s="42"/>
      <c r="BN32" s="42"/>
      <c r="BO32" s="42"/>
      <c r="BP32" s="42"/>
      <c r="BQ32" s="42"/>
      <c r="BR32" s="42"/>
      <c r="BS32" s="42"/>
      <c r="BT32" s="42"/>
      <c r="BU32" s="42"/>
      <c r="BV32" s="42"/>
      <c r="BW32" s="42"/>
      <c r="BX32" s="42"/>
      <c r="BY32" s="42"/>
      <c r="BZ32" s="42"/>
      <c r="CA32" s="42"/>
      <c r="CB32" s="42"/>
      <c r="CC32" s="42"/>
      <c r="CD32" s="42"/>
      <c r="CE32" s="42"/>
      <c r="CF32" s="42"/>
      <c r="CG32" s="42"/>
      <c r="CH32" s="42"/>
      <c r="CI32" s="42"/>
      <c r="CJ32" s="42"/>
      <c r="CK32" s="42"/>
      <c r="CL32" s="42"/>
      <c r="CM32" s="42"/>
      <c r="CN32" s="42"/>
      <c r="CO32" s="42"/>
      <c r="CP32" s="42"/>
      <c r="CQ32" s="42"/>
      <c r="CR32" s="42"/>
      <c r="CS32" s="42"/>
      <c r="CT32" s="42"/>
      <c r="CU32" s="42"/>
      <c r="CV32" s="42"/>
      <c r="CW32" s="42"/>
      <c r="CX32" s="42"/>
      <c r="CY32" s="42"/>
      <c r="CZ32" s="42"/>
      <c r="DA32" s="42"/>
      <c r="DB32" s="42"/>
      <c r="DC32" s="42"/>
      <c r="DD32" s="42"/>
      <c r="DE32" s="42"/>
      <c r="DF32" s="42"/>
      <c r="DG32" s="42"/>
      <c r="DH32" s="42"/>
      <c r="DI32" s="42"/>
      <c r="DJ32" s="42"/>
      <c r="DK32" s="42"/>
      <c r="DL32" s="42"/>
      <c r="DM32" s="42"/>
    </row>
    <row r="33" spans="1:117" s="191" customFormat="1" ht="12.95" customHeight="1" x14ac:dyDescent="0.2">
      <c r="A33" s="40"/>
      <c r="B33" s="40"/>
      <c r="C33" s="40"/>
      <c r="D33" s="40"/>
      <c r="E33" s="40"/>
      <c r="F33" s="40"/>
      <c r="G33" s="40"/>
      <c r="H33" s="46"/>
      <c r="I33" s="47"/>
      <c r="J33" s="47"/>
      <c r="K33" s="47"/>
      <c r="L33" s="46"/>
      <c r="M33" s="29"/>
      <c r="N33" s="42"/>
      <c r="O33" s="41"/>
      <c r="P33" s="44"/>
      <c r="Q33" s="43"/>
      <c r="R33" s="29"/>
      <c r="S33" s="42"/>
      <c r="T33" s="41"/>
      <c r="U33" s="44"/>
      <c r="V33" s="43"/>
      <c r="W33" s="29"/>
      <c r="X33" s="42"/>
      <c r="Y33" s="41"/>
      <c r="Z33" s="44"/>
      <c r="AA33" s="43"/>
      <c r="AB33" s="29"/>
      <c r="AC33" s="42"/>
      <c r="AD33" s="41"/>
      <c r="AE33" s="44"/>
      <c r="AF33" s="43"/>
      <c r="AG33" s="29"/>
      <c r="AH33" s="42"/>
      <c r="AI33" s="41"/>
      <c r="AJ33" s="44"/>
      <c r="AK33" s="43"/>
      <c r="AL33" s="29"/>
      <c r="AM33" s="42"/>
      <c r="AN33" s="41"/>
      <c r="AO33" s="44"/>
      <c r="AP33" s="43"/>
      <c r="AQ33" s="29"/>
      <c r="AR33" s="42"/>
      <c r="AS33" s="41"/>
      <c r="AT33" s="44"/>
      <c r="AU33" s="43"/>
      <c r="AV33" s="29"/>
      <c r="AW33" s="42"/>
      <c r="AX33" s="41"/>
      <c r="AY33" s="44"/>
      <c r="AZ33" s="43"/>
      <c r="BA33" s="29"/>
      <c r="BB33" s="42"/>
      <c r="BC33" s="41"/>
      <c r="BD33" s="44"/>
      <c r="BE33" s="43"/>
      <c r="BF33" s="29"/>
      <c r="BG33" s="42"/>
      <c r="BH33" s="41"/>
      <c r="BI33" s="44"/>
      <c r="BJ33" s="43"/>
      <c r="BK33" s="42"/>
      <c r="BL33" s="42"/>
      <c r="BM33" s="42"/>
      <c r="BN33" s="42"/>
      <c r="BO33" s="42"/>
      <c r="BP33" s="42"/>
      <c r="BQ33" s="42"/>
      <c r="BR33" s="42"/>
      <c r="BS33" s="42"/>
      <c r="BT33" s="42"/>
      <c r="BU33" s="42"/>
      <c r="BV33" s="42"/>
      <c r="BW33" s="42"/>
      <c r="BX33" s="42"/>
      <c r="BY33" s="42"/>
      <c r="BZ33" s="42"/>
      <c r="CA33" s="42"/>
      <c r="CB33" s="42"/>
      <c r="CC33" s="42"/>
      <c r="CD33" s="42"/>
      <c r="CE33" s="42"/>
      <c r="CF33" s="42"/>
      <c r="CG33" s="42"/>
      <c r="CH33" s="42"/>
      <c r="CI33" s="42"/>
      <c r="CJ33" s="42"/>
      <c r="CK33" s="42"/>
      <c r="CL33" s="42"/>
      <c r="CM33" s="42"/>
      <c r="CN33" s="42"/>
      <c r="CO33" s="42"/>
      <c r="CP33" s="42"/>
      <c r="CQ33" s="42"/>
      <c r="CR33" s="42"/>
      <c r="CS33" s="42"/>
      <c r="CT33" s="42"/>
      <c r="CU33" s="42"/>
      <c r="CV33" s="42"/>
      <c r="CW33" s="42"/>
      <c r="CX33" s="42"/>
      <c r="CY33" s="42"/>
      <c r="CZ33" s="42"/>
      <c r="DA33" s="42"/>
      <c r="DB33" s="42"/>
      <c r="DC33" s="42"/>
      <c r="DD33" s="42"/>
      <c r="DE33" s="42"/>
      <c r="DF33" s="42"/>
      <c r="DG33" s="42"/>
      <c r="DH33" s="42"/>
      <c r="DI33" s="42"/>
      <c r="DJ33" s="42"/>
      <c r="DK33" s="42"/>
      <c r="DL33" s="42"/>
      <c r="DM33" s="42"/>
    </row>
    <row r="34" spans="1:117" s="78" customFormat="1" ht="12.95" customHeight="1" x14ac:dyDescent="0.2">
      <c r="A34" s="96" t="s">
        <v>3</v>
      </c>
      <c r="B34" s="86" t="s">
        <v>61</v>
      </c>
      <c r="C34" s="33"/>
      <c r="D34" s="33"/>
      <c r="E34" s="33"/>
      <c r="F34" s="33"/>
      <c r="G34" s="33"/>
      <c r="H34" s="74">
        <f>IF(H$29=$H$22,$H$21,0)</f>
        <v>0</v>
      </c>
      <c r="I34" s="74">
        <f>IF(I$29=$H$22,$H$21,0)</f>
        <v>0</v>
      </c>
      <c r="J34" s="74">
        <f>IF(J$29=$H$22,$H$21,0)</f>
        <v>0</v>
      </c>
      <c r="K34" s="74">
        <f>IF(K$29=$H$22,$H$21,0)</f>
        <v>0</v>
      </c>
      <c r="L34" s="74">
        <f>IF(L$29=$H$22,$H$21,0)</f>
        <v>100</v>
      </c>
      <c r="M34" s="36"/>
      <c r="N34" s="92"/>
      <c r="O34" s="35"/>
      <c r="P34" s="93"/>
      <c r="Q34" s="94"/>
      <c r="R34" s="36"/>
      <c r="S34" s="92"/>
      <c r="T34" s="35"/>
      <c r="U34" s="93"/>
      <c r="V34" s="94"/>
      <c r="W34" s="36"/>
      <c r="X34" s="92"/>
      <c r="Y34" s="35"/>
      <c r="Z34" s="93"/>
      <c r="AA34" s="94"/>
      <c r="AB34" s="36"/>
      <c r="AC34" s="92"/>
      <c r="AD34" s="35"/>
      <c r="AE34" s="93"/>
      <c r="AF34" s="94"/>
      <c r="AG34" s="36"/>
      <c r="AH34" s="92"/>
      <c r="AI34" s="35"/>
      <c r="AJ34" s="93"/>
      <c r="AK34" s="94"/>
      <c r="AL34" s="36"/>
      <c r="AM34" s="92"/>
      <c r="AN34" s="35"/>
      <c r="AO34" s="93"/>
      <c r="AP34" s="94"/>
      <c r="AQ34" s="36"/>
      <c r="AR34" s="92"/>
      <c r="AS34" s="35"/>
      <c r="AT34" s="93"/>
      <c r="AU34" s="94"/>
      <c r="AV34" s="36"/>
      <c r="AW34" s="92"/>
      <c r="AX34" s="35"/>
      <c r="AY34" s="93"/>
      <c r="AZ34" s="94"/>
      <c r="BA34" s="36"/>
      <c r="BB34" s="92"/>
      <c r="BC34" s="35"/>
      <c r="BD34" s="93"/>
      <c r="BE34" s="94"/>
      <c r="BF34" s="36"/>
      <c r="BG34" s="92"/>
      <c r="BH34" s="35"/>
      <c r="BI34" s="93"/>
      <c r="BJ34" s="94"/>
      <c r="BK34" s="92"/>
      <c r="BL34" s="92"/>
      <c r="BM34" s="92"/>
      <c r="BN34" s="92"/>
      <c r="BO34" s="92"/>
      <c r="BP34" s="92"/>
      <c r="BQ34" s="92"/>
      <c r="BR34" s="92"/>
      <c r="BS34" s="92"/>
      <c r="BT34" s="92"/>
      <c r="BU34" s="92"/>
      <c r="BV34" s="92"/>
      <c r="BW34" s="92"/>
      <c r="BX34" s="92"/>
      <c r="BY34" s="92"/>
      <c r="BZ34" s="92"/>
      <c r="CA34" s="92"/>
      <c r="CB34" s="92"/>
      <c r="CC34" s="92"/>
      <c r="CD34" s="92"/>
      <c r="CE34" s="92"/>
      <c r="CF34" s="92"/>
      <c r="CG34" s="92"/>
      <c r="CH34" s="92"/>
      <c r="CI34" s="92"/>
      <c r="CJ34" s="92"/>
      <c r="CK34" s="92"/>
      <c r="CL34" s="92"/>
      <c r="CM34" s="92"/>
      <c r="CN34" s="92"/>
      <c r="CO34" s="92"/>
      <c r="CP34" s="92"/>
      <c r="CQ34" s="92"/>
      <c r="CR34" s="92"/>
      <c r="CS34" s="92"/>
      <c r="CT34" s="92"/>
      <c r="CU34" s="92"/>
      <c r="CV34" s="92"/>
      <c r="CW34" s="92"/>
      <c r="CX34" s="92"/>
      <c r="CY34" s="92"/>
      <c r="CZ34" s="92"/>
      <c r="DA34" s="92"/>
      <c r="DB34" s="92"/>
      <c r="DC34" s="92"/>
      <c r="DD34" s="92"/>
      <c r="DE34" s="92"/>
      <c r="DF34" s="92"/>
      <c r="DG34" s="92"/>
      <c r="DH34" s="92"/>
      <c r="DI34" s="92"/>
      <c r="DJ34" s="92"/>
      <c r="DK34" s="92"/>
      <c r="DL34" s="92"/>
      <c r="DM34" s="92"/>
    </row>
    <row r="35" spans="1:117" s="78" customFormat="1" ht="12.95" customHeight="1" x14ac:dyDescent="0.2">
      <c r="A35" s="96" t="s">
        <v>62</v>
      </c>
      <c r="B35" s="33" t="s">
        <v>70</v>
      </c>
      <c r="C35" s="33"/>
      <c r="D35" s="33"/>
      <c r="E35" s="33"/>
      <c r="F35" s="33"/>
      <c r="G35" s="33"/>
      <c r="H35" s="74">
        <v>0</v>
      </c>
      <c r="I35" s="74">
        <f>H38</f>
        <v>0</v>
      </c>
      <c r="J35" s="74">
        <f>I38</f>
        <v>0</v>
      </c>
      <c r="K35" s="74">
        <f>J38</f>
        <v>0</v>
      </c>
      <c r="L35" s="74">
        <f>K38</f>
        <v>0</v>
      </c>
      <c r="M35" s="36"/>
      <c r="N35" s="92"/>
      <c r="O35" s="35"/>
      <c r="P35" s="93"/>
      <c r="Q35" s="94"/>
      <c r="R35" s="36"/>
      <c r="S35" s="92"/>
      <c r="T35" s="35"/>
      <c r="U35" s="93"/>
      <c r="V35" s="94"/>
      <c r="W35" s="36"/>
      <c r="X35" s="92"/>
      <c r="Y35" s="35"/>
      <c r="Z35" s="93"/>
      <c r="AA35" s="94"/>
      <c r="AB35" s="36"/>
      <c r="AC35" s="92"/>
      <c r="AD35" s="35"/>
      <c r="AE35" s="93"/>
      <c r="AF35" s="94"/>
      <c r="AG35" s="36"/>
      <c r="AH35" s="92"/>
      <c r="AI35" s="35"/>
      <c r="AJ35" s="93"/>
      <c r="AK35" s="94"/>
      <c r="AL35" s="36"/>
      <c r="AM35" s="92"/>
      <c r="AN35" s="35"/>
      <c r="AO35" s="93"/>
      <c r="AP35" s="94"/>
      <c r="AQ35" s="36"/>
      <c r="AR35" s="92"/>
      <c r="AS35" s="35"/>
      <c r="AT35" s="93"/>
      <c r="AU35" s="94"/>
      <c r="AV35" s="36"/>
      <c r="AW35" s="92"/>
      <c r="AX35" s="35"/>
      <c r="AY35" s="93"/>
      <c r="AZ35" s="94"/>
      <c r="BA35" s="36"/>
      <c r="BB35" s="92"/>
      <c r="BC35" s="35"/>
      <c r="BD35" s="93"/>
      <c r="BE35" s="94"/>
      <c r="BF35" s="36"/>
      <c r="BG35" s="92"/>
      <c r="BH35" s="35"/>
      <c r="BI35" s="93"/>
      <c r="BJ35" s="94"/>
      <c r="BK35" s="92"/>
      <c r="BL35" s="92"/>
      <c r="BM35" s="92"/>
      <c r="BN35" s="92"/>
      <c r="BO35" s="92"/>
      <c r="BP35" s="92"/>
      <c r="BQ35" s="92"/>
      <c r="BR35" s="92"/>
      <c r="BS35" s="92"/>
      <c r="BT35" s="92"/>
      <c r="BU35" s="92"/>
      <c r="BV35" s="92"/>
      <c r="BW35" s="92"/>
      <c r="BX35" s="92"/>
      <c r="BY35" s="92"/>
      <c r="BZ35" s="92"/>
      <c r="CA35" s="92"/>
      <c r="CB35" s="92"/>
      <c r="CC35" s="92"/>
      <c r="CD35" s="92"/>
      <c r="CE35" s="92"/>
      <c r="CF35" s="92"/>
      <c r="CG35" s="92"/>
      <c r="CH35" s="92"/>
      <c r="CI35" s="92"/>
      <c r="CJ35" s="92"/>
      <c r="CK35" s="92"/>
      <c r="CL35" s="92"/>
      <c r="CM35" s="92"/>
      <c r="CN35" s="92"/>
      <c r="CO35" s="92"/>
      <c r="CP35" s="92"/>
      <c r="CQ35" s="92"/>
      <c r="CR35" s="92"/>
      <c r="CS35" s="92"/>
      <c r="CT35" s="92"/>
      <c r="CU35" s="92"/>
      <c r="CV35" s="92"/>
      <c r="CW35" s="92"/>
      <c r="CX35" s="92"/>
      <c r="CY35" s="92"/>
      <c r="CZ35" s="92"/>
      <c r="DA35" s="92"/>
      <c r="DB35" s="92"/>
      <c r="DC35" s="92"/>
      <c r="DD35" s="92"/>
      <c r="DE35" s="92"/>
      <c r="DF35" s="92"/>
      <c r="DG35" s="92"/>
      <c r="DH35" s="92"/>
      <c r="DI35" s="92"/>
      <c r="DJ35" s="92"/>
      <c r="DK35" s="92"/>
      <c r="DL35" s="92"/>
      <c r="DM35" s="92"/>
    </row>
    <row r="36" spans="1:117" s="78" customFormat="1" ht="12.95" customHeight="1" x14ac:dyDescent="0.2">
      <c r="A36" s="33"/>
      <c r="B36" s="73" t="s">
        <v>71</v>
      </c>
      <c r="C36" s="71"/>
      <c r="D36" s="71"/>
      <c r="E36" s="71"/>
      <c r="F36" s="71"/>
      <c r="G36" s="71"/>
      <c r="H36" s="74">
        <f>H$34</f>
        <v>0</v>
      </c>
      <c r="I36" s="74">
        <f>I$34</f>
        <v>0</v>
      </c>
      <c r="J36" s="75">
        <f>J$34</f>
        <v>0</v>
      </c>
      <c r="K36" s="75">
        <f>K$34</f>
        <v>0</v>
      </c>
      <c r="L36" s="74">
        <f>L$34</f>
        <v>100</v>
      </c>
      <c r="M36" s="36"/>
      <c r="N36" s="92"/>
      <c r="O36" s="35"/>
      <c r="P36" s="93"/>
      <c r="Q36" s="94"/>
      <c r="R36" s="36"/>
      <c r="S36" s="92"/>
      <c r="T36" s="35"/>
      <c r="U36" s="93"/>
      <c r="V36" s="94"/>
      <c r="W36" s="36"/>
      <c r="X36" s="92"/>
      <c r="Y36" s="35"/>
      <c r="Z36" s="93"/>
      <c r="AA36" s="94"/>
      <c r="AB36" s="36"/>
      <c r="AC36" s="92"/>
      <c r="AD36" s="35"/>
      <c r="AE36" s="93"/>
      <c r="AF36" s="94"/>
      <c r="AG36" s="36"/>
      <c r="AH36" s="92"/>
      <c r="AI36" s="35"/>
      <c r="AJ36" s="93"/>
      <c r="AK36" s="94"/>
      <c r="AL36" s="36"/>
      <c r="AM36" s="92"/>
      <c r="AN36" s="35"/>
      <c r="AO36" s="93"/>
      <c r="AP36" s="94"/>
      <c r="AQ36" s="36"/>
      <c r="AR36" s="92"/>
      <c r="AS36" s="35"/>
      <c r="AT36" s="93"/>
      <c r="AU36" s="94"/>
      <c r="AV36" s="36"/>
      <c r="AW36" s="92"/>
      <c r="AX36" s="35"/>
      <c r="AY36" s="93"/>
      <c r="AZ36" s="94"/>
      <c r="BA36" s="36"/>
      <c r="BB36" s="92"/>
      <c r="BC36" s="35"/>
      <c r="BD36" s="93"/>
      <c r="BE36" s="94"/>
      <c r="BF36" s="36"/>
      <c r="BG36" s="92"/>
      <c r="BH36" s="35"/>
      <c r="BI36" s="93"/>
      <c r="BJ36" s="94"/>
      <c r="BK36" s="92"/>
      <c r="BL36" s="92"/>
      <c r="BM36" s="92"/>
      <c r="BN36" s="92"/>
      <c r="BO36" s="92"/>
      <c r="BP36" s="92"/>
      <c r="BQ36" s="92"/>
      <c r="BR36" s="92"/>
      <c r="BS36" s="92"/>
      <c r="BT36" s="92"/>
      <c r="BU36" s="92"/>
      <c r="BV36" s="92"/>
      <c r="BW36" s="92"/>
      <c r="BX36" s="92"/>
      <c r="BY36" s="92"/>
      <c r="BZ36" s="92"/>
      <c r="CA36" s="92"/>
      <c r="CB36" s="92"/>
      <c r="CC36" s="92"/>
      <c r="CD36" s="92"/>
      <c r="CE36" s="92"/>
      <c r="CF36" s="92"/>
      <c r="CG36" s="92"/>
      <c r="CH36" s="92"/>
      <c r="CI36" s="92"/>
      <c r="CJ36" s="92"/>
      <c r="CK36" s="92"/>
      <c r="CL36" s="92"/>
      <c r="CM36" s="92"/>
      <c r="CN36" s="92"/>
      <c r="CO36" s="92"/>
      <c r="CP36" s="92"/>
      <c r="CQ36" s="92"/>
      <c r="CR36" s="92"/>
      <c r="CS36" s="92"/>
      <c r="CT36" s="92"/>
      <c r="CU36" s="92"/>
      <c r="CV36" s="92"/>
      <c r="CW36" s="92"/>
      <c r="CX36" s="92"/>
      <c r="CY36" s="92"/>
      <c r="CZ36" s="92"/>
      <c r="DA36" s="92"/>
      <c r="DB36" s="92"/>
      <c r="DC36" s="92"/>
      <c r="DD36" s="92"/>
      <c r="DE36" s="92"/>
      <c r="DF36" s="92"/>
      <c r="DG36" s="92"/>
      <c r="DH36" s="92"/>
      <c r="DI36" s="92"/>
      <c r="DJ36" s="92"/>
      <c r="DK36" s="92"/>
      <c r="DL36" s="92"/>
      <c r="DM36" s="92"/>
    </row>
    <row r="37" spans="1:117" s="78" customFormat="1" ht="12.95" customHeight="1" x14ac:dyDescent="0.2">
      <c r="A37" s="33"/>
      <c r="B37" s="77" t="s">
        <v>72</v>
      </c>
      <c r="C37" s="71"/>
      <c r="D37" s="71"/>
      <c r="E37" s="71"/>
      <c r="F37" s="71"/>
      <c r="G37" s="71"/>
      <c r="H37" s="74">
        <f>IF(H35&lt;&gt;0,H35/H$32,0)</f>
        <v>0</v>
      </c>
      <c r="I37" s="74">
        <f>IF(I35&lt;&gt;0,I35/I$32,0)</f>
        <v>0</v>
      </c>
      <c r="J37" s="74">
        <f>IF(J35&lt;&gt;0,J35/J$32,0)</f>
        <v>0</v>
      </c>
      <c r="K37" s="74">
        <f>IF(K35&lt;&gt;0,K35/K$32,0)</f>
        <v>0</v>
      </c>
      <c r="L37" s="74">
        <f>IF(L35&lt;&gt;0,L35/L$32,0)</f>
        <v>0</v>
      </c>
      <c r="M37" s="36"/>
      <c r="N37" s="92"/>
      <c r="O37" s="35"/>
      <c r="P37" s="93"/>
      <c r="Q37" s="94"/>
      <c r="R37" s="36"/>
      <c r="S37" s="92"/>
      <c r="T37" s="35"/>
      <c r="U37" s="93"/>
      <c r="V37" s="94"/>
      <c r="W37" s="36"/>
      <c r="X37" s="92"/>
      <c r="Y37" s="35"/>
      <c r="Z37" s="93"/>
      <c r="AA37" s="94"/>
      <c r="AB37" s="36"/>
      <c r="AC37" s="92"/>
      <c r="AD37" s="35"/>
      <c r="AE37" s="93"/>
      <c r="AF37" s="94"/>
      <c r="AG37" s="36"/>
      <c r="AH37" s="92"/>
      <c r="AI37" s="35"/>
      <c r="AJ37" s="93"/>
      <c r="AK37" s="94"/>
      <c r="AL37" s="36"/>
      <c r="AM37" s="92"/>
      <c r="AN37" s="35"/>
      <c r="AO37" s="93"/>
      <c r="AP37" s="94"/>
      <c r="AQ37" s="36"/>
      <c r="AR37" s="92"/>
      <c r="AS37" s="35"/>
      <c r="AT37" s="93"/>
      <c r="AU37" s="94"/>
      <c r="AV37" s="36"/>
      <c r="AW37" s="92"/>
      <c r="AX37" s="35"/>
      <c r="AY37" s="93"/>
      <c r="AZ37" s="94"/>
      <c r="BA37" s="36"/>
      <c r="BB37" s="92"/>
      <c r="BC37" s="35"/>
      <c r="BD37" s="93"/>
      <c r="BE37" s="94"/>
      <c r="BF37" s="36"/>
      <c r="BG37" s="92"/>
      <c r="BH37" s="35"/>
      <c r="BI37" s="93"/>
      <c r="BJ37" s="94"/>
      <c r="BK37" s="92"/>
      <c r="BL37" s="92"/>
      <c r="BM37" s="92"/>
      <c r="BN37" s="92"/>
      <c r="BO37" s="92"/>
      <c r="BP37" s="92"/>
      <c r="BQ37" s="92"/>
      <c r="BR37" s="92"/>
      <c r="BS37" s="92"/>
      <c r="BT37" s="92"/>
      <c r="BU37" s="92"/>
      <c r="BV37" s="92"/>
      <c r="BW37" s="92"/>
      <c r="BX37" s="92"/>
      <c r="BY37" s="92"/>
      <c r="BZ37" s="92"/>
      <c r="CA37" s="92"/>
      <c r="CB37" s="92"/>
      <c r="CC37" s="92"/>
      <c r="CD37" s="92"/>
      <c r="CE37" s="92"/>
      <c r="CF37" s="92"/>
      <c r="CG37" s="92"/>
      <c r="CH37" s="92"/>
      <c r="CI37" s="92"/>
      <c r="CJ37" s="92"/>
      <c r="CK37" s="92"/>
      <c r="CL37" s="92"/>
      <c r="CM37" s="92"/>
      <c r="CN37" s="92"/>
      <c r="CO37" s="92"/>
      <c r="CP37" s="92"/>
      <c r="CQ37" s="92"/>
      <c r="CR37" s="92"/>
      <c r="CS37" s="92"/>
      <c r="CT37" s="92"/>
      <c r="CU37" s="92"/>
      <c r="CV37" s="92"/>
      <c r="CW37" s="92"/>
      <c r="CX37" s="92"/>
      <c r="CY37" s="92"/>
      <c r="CZ37" s="92"/>
      <c r="DA37" s="92"/>
      <c r="DB37" s="92"/>
      <c r="DC37" s="92"/>
      <c r="DD37" s="92"/>
      <c r="DE37" s="92"/>
      <c r="DF37" s="92"/>
      <c r="DG37" s="92"/>
      <c r="DH37" s="92"/>
      <c r="DI37" s="92"/>
      <c r="DJ37" s="92"/>
      <c r="DK37" s="92"/>
      <c r="DL37" s="92"/>
      <c r="DM37" s="92"/>
    </row>
    <row r="38" spans="1:117" s="78" customFormat="1" ht="12.95" customHeight="1" x14ac:dyDescent="0.2">
      <c r="A38" s="33"/>
      <c r="B38" s="33" t="s">
        <v>73</v>
      </c>
      <c r="C38" s="71"/>
      <c r="D38" s="71"/>
      <c r="E38" s="71"/>
      <c r="F38" s="71"/>
      <c r="G38" s="71"/>
      <c r="H38" s="74">
        <f>H35+H36-H37</f>
        <v>0</v>
      </c>
      <c r="I38" s="74">
        <f>I35+I36-I37</f>
        <v>0</v>
      </c>
      <c r="J38" s="74">
        <f>J35+J36-J37</f>
        <v>0</v>
      </c>
      <c r="K38" s="74">
        <f>K35+K36-K37</f>
        <v>0</v>
      </c>
      <c r="L38" s="74">
        <f>L35+L36-L37</f>
        <v>100</v>
      </c>
      <c r="M38" s="36"/>
      <c r="N38" s="92"/>
      <c r="O38" s="35"/>
      <c r="P38" s="93"/>
      <c r="Q38" s="94"/>
      <c r="R38" s="36"/>
      <c r="S38" s="92"/>
      <c r="T38" s="35"/>
      <c r="U38" s="93"/>
      <c r="V38" s="94"/>
      <c r="W38" s="36"/>
      <c r="X38" s="92"/>
      <c r="Y38" s="35"/>
      <c r="Z38" s="93"/>
      <c r="AA38" s="94"/>
      <c r="AB38" s="36"/>
      <c r="AC38" s="92"/>
      <c r="AD38" s="35"/>
      <c r="AE38" s="93"/>
      <c r="AF38" s="94"/>
      <c r="AG38" s="36"/>
      <c r="AH38" s="92"/>
      <c r="AI38" s="35"/>
      <c r="AJ38" s="93"/>
      <c r="AK38" s="94"/>
      <c r="AL38" s="36"/>
      <c r="AM38" s="92"/>
      <c r="AN38" s="35"/>
      <c r="AO38" s="93"/>
      <c r="AP38" s="94"/>
      <c r="AQ38" s="36"/>
      <c r="AR38" s="92"/>
      <c r="AS38" s="35"/>
      <c r="AT38" s="93"/>
      <c r="AU38" s="94"/>
      <c r="AV38" s="36"/>
      <c r="AW38" s="92"/>
      <c r="AX38" s="35"/>
      <c r="AY38" s="93"/>
      <c r="AZ38" s="94"/>
      <c r="BA38" s="36"/>
      <c r="BB38" s="92"/>
      <c r="BC38" s="35"/>
      <c r="BD38" s="93"/>
      <c r="BE38" s="94"/>
      <c r="BF38" s="36"/>
      <c r="BG38" s="92"/>
      <c r="BH38" s="35"/>
      <c r="BI38" s="93"/>
      <c r="BJ38" s="94"/>
      <c r="BK38" s="92"/>
      <c r="BL38" s="92"/>
      <c r="BM38" s="92"/>
      <c r="BN38" s="92"/>
      <c r="BO38" s="92"/>
      <c r="BP38" s="92"/>
      <c r="BQ38" s="92"/>
      <c r="BR38" s="92"/>
      <c r="BS38" s="92"/>
      <c r="BT38" s="92"/>
      <c r="BU38" s="92"/>
      <c r="BV38" s="92"/>
      <c r="BW38" s="92"/>
      <c r="BX38" s="92"/>
      <c r="BY38" s="92"/>
      <c r="BZ38" s="92"/>
      <c r="CA38" s="92"/>
      <c r="CB38" s="92"/>
      <c r="CC38" s="92"/>
      <c r="CD38" s="92"/>
      <c r="CE38" s="92"/>
      <c r="CF38" s="92"/>
      <c r="CG38" s="92"/>
      <c r="CH38" s="92"/>
      <c r="CI38" s="92"/>
      <c r="CJ38" s="92"/>
      <c r="CK38" s="92"/>
      <c r="CL38" s="92"/>
      <c r="CM38" s="92"/>
      <c r="CN38" s="92"/>
      <c r="CO38" s="92"/>
      <c r="CP38" s="92"/>
      <c r="CQ38" s="92"/>
      <c r="CR38" s="92"/>
      <c r="CS38" s="92"/>
      <c r="CT38" s="92"/>
      <c r="CU38" s="92"/>
      <c r="CV38" s="92"/>
      <c r="CW38" s="92"/>
      <c r="CX38" s="92"/>
      <c r="CY38" s="92"/>
      <c r="CZ38" s="92"/>
      <c r="DA38" s="92"/>
      <c r="DB38" s="92"/>
      <c r="DC38" s="92"/>
      <c r="DD38" s="92"/>
      <c r="DE38" s="92"/>
      <c r="DF38" s="92"/>
      <c r="DG38" s="92"/>
      <c r="DH38" s="92"/>
      <c r="DI38" s="92"/>
      <c r="DJ38" s="92"/>
      <c r="DK38" s="92"/>
      <c r="DL38" s="92"/>
      <c r="DM38" s="92"/>
    </row>
    <row r="39" spans="1:117" s="78" customFormat="1" ht="12.95" customHeight="1" x14ac:dyDescent="0.2">
      <c r="A39" s="33"/>
      <c r="B39" s="28" t="s">
        <v>74</v>
      </c>
      <c r="C39" s="71"/>
      <c r="D39" s="71"/>
      <c r="E39" s="71"/>
      <c r="F39" s="71"/>
      <c r="G39" s="71"/>
      <c r="H39" s="74">
        <f>H35*$H$25</f>
        <v>0</v>
      </c>
      <c r="I39" s="74">
        <f>I35*$H$25</f>
        <v>0</v>
      </c>
      <c r="J39" s="75">
        <f>J35*$H$25</f>
        <v>0</v>
      </c>
      <c r="K39" s="75">
        <f>K35*$H$25</f>
        <v>0</v>
      </c>
      <c r="L39" s="74">
        <f>L35*$H$25</f>
        <v>0</v>
      </c>
      <c r="M39" s="36"/>
      <c r="N39" s="92"/>
      <c r="O39" s="35"/>
      <c r="P39" s="93"/>
      <c r="Q39" s="94"/>
      <c r="R39" s="36"/>
      <c r="S39" s="92"/>
      <c r="T39" s="35"/>
      <c r="U39" s="93"/>
      <c r="V39" s="94"/>
      <c r="W39" s="36"/>
      <c r="X39" s="92"/>
      <c r="Y39" s="35"/>
      <c r="Z39" s="93"/>
      <c r="AA39" s="94"/>
      <c r="AB39" s="36"/>
      <c r="AC39" s="92"/>
      <c r="AD39" s="35"/>
      <c r="AE39" s="93"/>
      <c r="AF39" s="94"/>
      <c r="AG39" s="36"/>
      <c r="AH39" s="92"/>
      <c r="AI39" s="35"/>
      <c r="AJ39" s="93"/>
      <c r="AK39" s="94"/>
      <c r="AL39" s="36"/>
      <c r="AM39" s="92"/>
      <c r="AN39" s="35"/>
      <c r="AO39" s="93"/>
      <c r="AP39" s="94"/>
      <c r="AQ39" s="36"/>
      <c r="AR39" s="92"/>
      <c r="AS39" s="35"/>
      <c r="AT39" s="93"/>
      <c r="AU39" s="94"/>
      <c r="AV39" s="36"/>
      <c r="AW39" s="92"/>
      <c r="AX39" s="35"/>
      <c r="AY39" s="93"/>
      <c r="AZ39" s="94"/>
      <c r="BA39" s="36"/>
      <c r="BB39" s="92"/>
      <c r="BC39" s="35"/>
      <c r="BD39" s="93"/>
      <c r="BE39" s="94"/>
      <c r="BF39" s="36"/>
      <c r="BG39" s="92"/>
      <c r="BH39" s="35"/>
      <c r="BI39" s="93"/>
      <c r="BJ39" s="94"/>
      <c r="BK39" s="92"/>
      <c r="BL39" s="92"/>
      <c r="BM39" s="92"/>
      <c r="BN39" s="92"/>
      <c r="BO39" s="92"/>
      <c r="BP39" s="92"/>
      <c r="BQ39" s="92"/>
      <c r="BR39" s="92"/>
      <c r="BS39" s="92"/>
      <c r="BT39" s="92"/>
      <c r="BU39" s="92"/>
      <c r="BV39" s="92"/>
      <c r="BW39" s="92"/>
      <c r="BX39" s="92"/>
      <c r="BY39" s="92"/>
      <c r="BZ39" s="92"/>
      <c r="CA39" s="92"/>
      <c r="CB39" s="92"/>
      <c r="CC39" s="92"/>
      <c r="CD39" s="92"/>
      <c r="CE39" s="92"/>
      <c r="CF39" s="92"/>
      <c r="CG39" s="92"/>
      <c r="CH39" s="92"/>
      <c r="CI39" s="92"/>
      <c r="CJ39" s="92"/>
      <c r="CK39" s="92"/>
      <c r="CL39" s="92"/>
      <c r="CM39" s="92"/>
      <c r="CN39" s="92"/>
      <c r="CO39" s="92"/>
      <c r="CP39" s="92"/>
      <c r="CQ39" s="92"/>
      <c r="CR39" s="92"/>
      <c r="CS39" s="92"/>
      <c r="CT39" s="92"/>
      <c r="CU39" s="92"/>
      <c r="CV39" s="92"/>
      <c r="CW39" s="92"/>
      <c r="CX39" s="92"/>
      <c r="CY39" s="92"/>
      <c r="CZ39" s="92"/>
      <c r="DA39" s="92"/>
      <c r="DB39" s="92"/>
      <c r="DC39" s="92"/>
      <c r="DD39" s="92"/>
      <c r="DE39" s="92"/>
      <c r="DF39" s="92"/>
      <c r="DG39" s="92"/>
      <c r="DH39" s="92"/>
      <c r="DI39" s="92"/>
      <c r="DJ39" s="92"/>
      <c r="DK39" s="92"/>
      <c r="DL39" s="92"/>
      <c r="DM39" s="92"/>
    </row>
    <row r="40" spans="1:117" s="78" customFormat="1" ht="12.95" customHeight="1" x14ac:dyDescent="0.2">
      <c r="A40" s="33"/>
      <c r="B40" s="28" t="s">
        <v>75</v>
      </c>
      <c r="C40" s="71"/>
      <c r="D40" s="71"/>
      <c r="E40" s="71"/>
      <c r="F40" s="71"/>
      <c r="G40" s="71"/>
      <c r="H40" s="74">
        <f>H39+H37</f>
        <v>0</v>
      </c>
      <c r="I40" s="74">
        <f>I39+I37</f>
        <v>0</v>
      </c>
      <c r="J40" s="74">
        <f>J39+J37</f>
        <v>0</v>
      </c>
      <c r="K40" s="74">
        <f>K39+K37</f>
        <v>0</v>
      </c>
      <c r="L40" s="74">
        <f>L39+L37</f>
        <v>0</v>
      </c>
      <c r="M40" s="79"/>
      <c r="N40" s="74"/>
      <c r="O40" s="74"/>
      <c r="P40" s="74"/>
      <c r="Q40" s="74"/>
      <c r="R40" s="79"/>
      <c r="S40" s="74"/>
      <c r="T40" s="74"/>
      <c r="U40" s="74"/>
      <c r="V40" s="74"/>
      <c r="W40" s="79"/>
      <c r="X40" s="74"/>
      <c r="Y40" s="74"/>
      <c r="Z40" s="74"/>
      <c r="AA40" s="74"/>
      <c r="AB40" s="79"/>
      <c r="AC40" s="74"/>
      <c r="AD40" s="74"/>
      <c r="AE40" s="74"/>
      <c r="AF40" s="74"/>
      <c r="AG40" s="79"/>
      <c r="AH40" s="74"/>
      <c r="AI40" s="74"/>
      <c r="AJ40" s="74"/>
      <c r="AK40" s="74"/>
      <c r="AL40" s="79"/>
      <c r="AM40" s="74"/>
      <c r="AN40" s="74"/>
      <c r="AO40" s="74"/>
      <c r="AP40" s="74"/>
      <c r="AQ40" s="79"/>
      <c r="AR40" s="74"/>
      <c r="AS40" s="74"/>
      <c r="AT40" s="74"/>
      <c r="AU40" s="74"/>
      <c r="AV40" s="79"/>
      <c r="AW40" s="74"/>
      <c r="AX40" s="74"/>
      <c r="AY40" s="74"/>
      <c r="AZ40" s="74"/>
      <c r="BA40" s="79"/>
      <c r="BB40" s="74"/>
      <c r="BC40" s="74"/>
      <c r="BD40" s="74"/>
      <c r="BE40" s="74"/>
      <c r="BF40" s="79"/>
      <c r="BG40" s="74"/>
      <c r="BH40" s="74"/>
      <c r="BI40" s="74"/>
      <c r="BJ40" s="74"/>
      <c r="BK40" s="92"/>
      <c r="BL40" s="92"/>
      <c r="BM40" s="92"/>
      <c r="BN40" s="92"/>
      <c r="BO40" s="92"/>
      <c r="BP40" s="92"/>
      <c r="BQ40" s="92"/>
      <c r="BR40" s="92"/>
      <c r="BS40" s="92"/>
      <c r="BT40" s="92"/>
      <c r="BU40" s="92"/>
      <c r="BV40" s="92"/>
      <c r="BW40" s="92"/>
      <c r="BX40" s="92"/>
      <c r="BY40" s="92"/>
      <c r="BZ40" s="92"/>
      <c r="CA40" s="92"/>
      <c r="CB40" s="92"/>
      <c r="CC40" s="92"/>
      <c r="CD40" s="92"/>
      <c r="CE40" s="92"/>
      <c r="CF40" s="92"/>
      <c r="CG40" s="92"/>
      <c r="CH40" s="92"/>
      <c r="CI40" s="92"/>
      <c r="CJ40" s="92"/>
      <c r="CK40" s="92"/>
      <c r="CL40" s="92"/>
      <c r="CM40" s="92"/>
      <c r="CN40" s="92"/>
      <c r="CO40" s="92"/>
      <c r="CP40" s="92"/>
      <c r="CQ40" s="92"/>
      <c r="CR40" s="92"/>
      <c r="CS40" s="92"/>
      <c r="CT40" s="92"/>
      <c r="CU40" s="92"/>
      <c r="CV40" s="92"/>
      <c r="CW40" s="92"/>
      <c r="CX40" s="92"/>
      <c r="CY40" s="92"/>
      <c r="CZ40" s="92"/>
      <c r="DA40" s="92"/>
      <c r="DB40" s="92"/>
      <c r="DC40" s="92"/>
      <c r="DD40" s="92"/>
      <c r="DE40" s="92"/>
      <c r="DF40" s="92"/>
      <c r="DG40" s="92"/>
      <c r="DH40" s="92"/>
      <c r="DI40" s="92"/>
      <c r="DJ40" s="92"/>
      <c r="DK40" s="92"/>
      <c r="DL40" s="92"/>
      <c r="DM40" s="92"/>
    </row>
    <row r="41" spans="1:117" s="78" customFormat="1" ht="12.95" customHeight="1" x14ac:dyDescent="0.2">
      <c r="A41" s="33"/>
      <c r="B41" s="102" t="s">
        <v>59</v>
      </c>
      <c r="C41" s="103"/>
      <c r="D41" s="103"/>
      <c r="E41" s="103"/>
      <c r="F41" s="103"/>
      <c r="G41" s="103"/>
      <c r="H41" s="104">
        <f>H40</f>
        <v>0</v>
      </c>
      <c r="I41" s="104">
        <f>I40</f>
        <v>0</v>
      </c>
      <c r="J41" s="104">
        <f>J40</f>
        <v>0</v>
      </c>
      <c r="K41" s="104">
        <f>K40</f>
        <v>0</v>
      </c>
      <c r="L41" s="110">
        <f>L40</f>
        <v>0</v>
      </c>
      <c r="M41" s="105"/>
      <c r="N41" s="104"/>
      <c r="O41" s="104"/>
      <c r="P41" s="104"/>
      <c r="Q41" s="104"/>
      <c r="R41" s="105"/>
      <c r="S41" s="104"/>
      <c r="T41" s="104"/>
      <c r="U41" s="104"/>
      <c r="V41" s="104"/>
      <c r="W41" s="105"/>
      <c r="X41" s="104"/>
      <c r="Y41" s="104"/>
      <c r="Z41" s="104"/>
      <c r="AA41" s="104"/>
      <c r="AB41" s="105"/>
      <c r="AC41" s="104"/>
      <c r="AD41" s="104"/>
      <c r="AE41" s="104"/>
      <c r="AF41" s="104"/>
      <c r="AG41" s="105"/>
      <c r="AH41" s="104"/>
      <c r="AI41" s="104"/>
      <c r="AJ41" s="104"/>
      <c r="AK41" s="104"/>
      <c r="AL41" s="105"/>
      <c r="AM41" s="104"/>
      <c r="AN41" s="104"/>
      <c r="AO41" s="104"/>
      <c r="AP41" s="104"/>
      <c r="AQ41" s="105"/>
      <c r="AR41" s="104"/>
      <c r="AS41" s="104"/>
      <c r="AT41" s="104"/>
      <c r="AU41" s="104"/>
      <c r="AV41" s="105"/>
      <c r="AW41" s="104"/>
      <c r="AX41" s="104"/>
      <c r="AY41" s="104"/>
      <c r="AZ41" s="104"/>
      <c r="BA41" s="105"/>
      <c r="BB41" s="104"/>
      <c r="BC41" s="104"/>
      <c r="BD41" s="104"/>
      <c r="BE41" s="104"/>
      <c r="BF41" s="105"/>
      <c r="BG41" s="104"/>
      <c r="BH41" s="104"/>
      <c r="BI41" s="104"/>
      <c r="BJ41" s="104"/>
      <c r="BK41" s="92"/>
      <c r="BL41" s="92"/>
      <c r="BM41" s="92"/>
      <c r="BN41" s="92"/>
      <c r="BO41" s="92"/>
      <c r="BP41" s="92"/>
      <c r="BQ41" s="92"/>
      <c r="BR41" s="92"/>
      <c r="BS41" s="92"/>
      <c r="BT41" s="92"/>
      <c r="BU41" s="92"/>
      <c r="BV41" s="92"/>
      <c r="BW41" s="92"/>
      <c r="BX41" s="92"/>
      <c r="BY41" s="92"/>
      <c r="BZ41" s="92"/>
      <c r="CA41" s="92"/>
      <c r="CB41" s="92"/>
      <c r="CC41" s="92"/>
      <c r="CD41" s="92"/>
      <c r="CE41" s="92"/>
      <c r="CF41" s="92"/>
      <c r="CG41" s="92"/>
      <c r="CH41" s="92"/>
      <c r="CI41" s="92"/>
      <c r="CJ41" s="92"/>
      <c r="CK41" s="92"/>
      <c r="CL41" s="92"/>
      <c r="CM41" s="92"/>
      <c r="CN41" s="92"/>
      <c r="CO41" s="92"/>
      <c r="CP41" s="92"/>
      <c r="CQ41" s="92"/>
      <c r="CR41" s="92"/>
      <c r="CS41" s="92"/>
      <c r="CT41" s="92"/>
      <c r="CU41" s="92"/>
      <c r="CV41" s="92"/>
      <c r="CW41" s="92"/>
      <c r="CX41" s="92"/>
      <c r="CY41" s="92"/>
      <c r="CZ41" s="92"/>
      <c r="DA41" s="92"/>
      <c r="DB41" s="92"/>
      <c r="DC41" s="92"/>
      <c r="DD41" s="92"/>
      <c r="DE41" s="92"/>
      <c r="DF41" s="92"/>
      <c r="DG41" s="92"/>
      <c r="DH41" s="92"/>
      <c r="DI41" s="92"/>
      <c r="DJ41" s="92"/>
      <c r="DK41" s="92"/>
      <c r="DL41" s="92"/>
      <c r="DM41" s="92"/>
    </row>
    <row r="42" spans="1:117" ht="12.95" customHeight="1" x14ac:dyDescent="0.2">
      <c r="A42" s="11"/>
      <c r="B42" s="85"/>
      <c r="C42" s="11"/>
      <c r="D42" s="11"/>
      <c r="E42" s="11"/>
      <c r="F42" s="11"/>
      <c r="G42" s="11"/>
      <c r="H42" s="26"/>
      <c r="I42" s="26"/>
      <c r="J42" s="26"/>
      <c r="K42" s="26"/>
      <c r="L42" s="26"/>
      <c r="M42" s="69"/>
      <c r="N42" s="26"/>
      <c r="O42" s="26"/>
      <c r="P42" s="26"/>
      <c r="Q42" s="26"/>
      <c r="R42" s="69"/>
      <c r="S42" s="26"/>
      <c r="T42" s="26"/>
      <c r="U42" s="26"/>
      <c r="V42" s="26"/>
      <c r="W42" s="69"/>
      <c r="X42" s="26"/>
      <c r="Y42" s="26"/>
      <c r="Z42" s="26"/>
      <c r="AA42" s="26"/>
      <c r="AB42" s="69"/>
      <c r="AC42" s="26"/>
      <c r="AD42" s="26"/>
      <c r="AE42" s="26"/>
      <c r="AF42" s="26"/>
      <c r="AG42" s="69"/>
      <c r="AH42" s="26"/>
      <c r="AI42" s="26"/>
      <c r="AJ42" s="26"/>
      <c r="AK42" s="26"/>
      <c r="AL42" s="69"/>
      <c r="AM42" s="26"/>
      <c r="AN42" s="26"/>
      <c r="AO42" s="26"/>
      <c r="AP42" s="26"/>
      <c r="AQ42" s="69"/>
      <c r="AR42" s="26"/>
      <c r="AS42" s="26"/>
      <c r="AT42" s="26"/>
      <c r="AU42" s="26"/>
      <c r="AV42" s="69"/>
      <c r="AW42" s="26"/>
      <c r="AX42" s="26"/>
      <c r="AY42" s="26"/>
      <c r="AZ42" s="26"/>
      <c r="BA42" s="69"/>
      <c r="BB42" s="26"/>
      <c r="BC42" s="26"/>
      <c r="BD42" s="26"/>
      <c r="BE42" s="26"/>
      <c r="BF42" s="69"/>
      <c r="BG42" s="26"/>
      <c r="BH42" s="26"/>
      <c r="BI42" s="26"/>
      <c r="BJ42" s="26"/>
      <c r="BK42" s="19"/>
      <c r="BL42" s="19"/>
      <c r="BM42" s="19"/>
      <c r="BN42" s="19"/>
      <c r="BO42" s="19"/>
      <c r="BP42" s="19"/>
      <c r="BQ42" s="19"/>
      <c r="BR42" s="19"/>
      <c r="BS42" s="19"/>
      <c r="BT42" s="19"/>
      <c r="BU42" s="19"/>
      <c r="BV42" s="19"/>
      <c r="BW42" s="19"/>
      <c r="BX42" s="19"/>
      <c r="BY42" s="19"/>
      <c r="BZ42" s="19"/>
      <c r="CA42" s="19"/>
      <c r="CB42" s="19"/>
      <c r="CC42" s="19"/>
      <c r="CD42" s="19"/>
      <c r="CE42" s="19"/>
      <c r="CF42" s="19"/>
      <c r="CG42" s="19"/>
      <c r="CH42" s="19"/>
      <c r="CI42" s="19"/>
      <c r="CJ42" s="19"/>
      <c r="CK42" s="19"/>
      <c r="CL42" s="19"/>
      <c r="CM42" s="19"/>
      <c r="CN42" s="19"/>
      <c r="CO42" s="19"/>
      <c r="CP42" s="19"/>
      <c r="CQ42" s="19"/>
      <c r="CR42" s="19"/>
      <c r="CS42" s="19"/>
      <c r="CT42" s="19"/>
      <c r="CU42" s="19"/>
      <c r="CV42" s="19"/>
      <c r="CW42" s="19"/>
      <c r="CX42" s="19"/>
      <c r="CY42" s="19"/>
      <c r="CZ42" s="19"/>
      <c r="DA42" s="19"/>
      <c r="DB42" s="19"/>
      <c r="DC42" s="19"/>
      <c r="DD42" s="19"/>
      <c r="DE42" s="19"/>
      <c r="DF42" s="19"/>
      <c r="DG42" s="19"/>
      <c r="DH42" s="19"/>
      <c r="DI42" s="19"/>
      <c r="DJ42" s="19"/>
      <c r="DK42" s="19"/>
      <c r="DL42" s="19"/>
      <c r="DM42" s="19"/>
    </row>
    <row r="43" spans="1:117" ht="12.95" customHeight="1" x14ac:dyDescent="0.2">
      <c r="A43" s="22" t="s">
        <v>24</v>
      </c>
      <c r="B43" s="85" t="s">
        <v>63</v>
      </c>
      <c r="C43" s="11"/>
      <c r="D43" s="11"/>
      <c r="E43" s="11"/>
      <c r="F43" s="11"/>
      <c r="G43" s="11"/>
      <c r="H43" s="26">
        <f>H$34</f>
        <v>0</v>
      </c>
      <c r="I43" s="26">
        <f t="shared" ref="I43:BJ43" si="5">I$34</f>
        <v>0</v>
      </c>
      <c r="J43" s="26">
        <f t="shared" si="5"/>
        <v>0</v>
      </c>
      <c r="K43" s="26">
        <f t="shared" si="5"/>
        <v>0</v>
      </c>
      <c r="L43" s="26">
        <f t="shared" si="5"/>
        <v>100</v>
      </c>
      <c r="M43" s="69">
        <f t="shared" si="5"/>
        <v>0</v>
      </c>
      <c r="N43" s="26">
        <f t="shared" si="5"/>
        <v>0</v>
      </c>
      <c r="O43" s="26">
        <f t="shared" si="5"/>
        <v>0</v>
      </c>
      <c r="P43" s="26">
        <f t="shared" si="5"/>
        <v>0</v>
      </c>
      <c r="Q43" s="26">
        <f t="shared" si="5"/>
        <v>0</v>
      </c>
      <c r="R43" s="69">
        <f t="shared" si="5"/>
        <v>0</v>
      </c>
      <c r="S43" s="26">
        <f t="shared" si="5"/>
        <v>0</v>
      </c>
      <c r="T43" s="26">
        <f t="shared" si="5"/>
        <v>0</v>
      </c>
      <c r="U43" s="26">
        <f t="shared" si="5"/>
        <v>0</v>
      </c>
      <c r="V43" s="26">
        <f t="shared" si="5"/>
        <v>0</v>
      </c>
      <c r="W43" s="69">
        <f t="shared" si="5"/>
        <v>0</v>
      </c>
      <c r="X43" s="26">
        <f t="shared" si="5"/>
        <v>0</v>
      </c>
      <c r="Y43" s="26">
        <f t="shared" si="5"/>
        <v>0</v>
      </c>
      <c r="Z43" s="26">
        <f t="shared" si="5"/>
        <v>0</v>
      </c>
      <c r="AA43" s="26">
        <f t="shared" si="5"/>
        <v>0</v>
      </c>
      <c r="AB43" s="69">
        <f t="shared" si="5"/>
        <v>0</v>
      </c>
      <c r="AC43" s="26">
        <f t="shared" si="5"/>
        <v>0</v>
      </c>
      <c r="AD43" s="26">
        <f t="shared" si="5"/>
        <v>0</v>
      </c>
      <c r="AE43" s="26">
        <f t="shared" si="5"/>
        <v>0</v>
      </c>
      <c r="AF43" s="26">
        <f t="shared" si="5"/>
        <v>0</v>
      </c>
      <c r="AG43" s="69">
        <f t="shared" si="5"/>
        <v>0</v>
      </c>
      <c r="AH43" s="26">
        <f t="shared" si="5"/>
        <v>0</v>
      </c>
      <c r="AI43" s="26">
        <f t="shared" si="5"/>
        <v>0</v>
      </c>
      <c r="AJ43" s="26">
        <f t="shared" si="5"/>
        <v>0</v>
      </c>
      <c r="AK43" s="26">
        <f t="shared" si="5"/>
        <v>0</v>
      </c>
      <c r="AL43" s="69">
        <f t="shared" si="5"/>
        <v>0</v>
      </c>
      <c r="AM43" s="26">
        <f t="shared" si="5"/>
        <v>0</v>
      </c>
      <c r="AN43" s="26">
        <f t="shared" si="5"/>
        <v>0</v>
      </c>
      <c r="AO43" s="26">
        <f t="shared" si="5"/>
        <v>0</v>
      </c>
      <c r="AP43" s="26">
        <f t="shared" si="5"/>
        <v>0</v>
      </c>
      <c r="AQ43" s="69">
        <f t="shared" si="5"/>
        <v>0</v>
      </c>
      <c r="AR43" s="26">
        <f t="shared" si="5"/>
        <v>0</v>
      </c>
      <c r="AS43" s="26">
        <f t="shared" si="5"/>
        <v>0</v>
      </c>
      <c r="AT43" s="26">
        <f t="shared" si="5"/>
        <v>0</v>
      </c>
      <c r="AU43" s="26">
        <f t="shared" si="5"/>
        <v>0</v>
      </c>
      <c r="AV43" s="69">
        <f t="shared" si="5"/>
        <v>0</v>
      </c>
      <c r="AW43" s="26">
        <f t="shared" si="5"/>
        <v>0</v>
      </c>
      <c r="AX43" s="26">
        <f t="shared" si="5"/>
        <v>0</v>
      </c>
      <c r="AY43" s="26">
        <f t="shared" si="5"/>
        <v>0</v>
      </c>
      <c r="AZ43" s="26">
        <f t="shared" si="5"/>
        <v>0</v>
      </c>
      <c r="BA43" s="69">
        <f t="shared" si="5"/>
        <v>0</v>
      </c>
      <c r="BB43" s="26">
        <f t="shared" si="5"/>
        <v>0</v>
      </c>
      <c r="BC43" s="26">
        <f t="shared" si="5"/>
        <v>0</v>
      </c>
      <c r="BD43" s="26">
        <f t="shared" si="5"/>
        <v>0</v>
      </c>
      <c r="BE43" s="26">
        <f t="shared" si="5"/>
        <v>0</v>
      </c>
      <c r="BF43" s="69">
        <f t="shared" si="5"/>
        <v>0</v>
      </c>
      <c r="BG43" s="26">
        <f t="shared" si="5"/>
        <v>0</v>
      </c>
      <c r="BH43" s="26">
        <f t="shared" si="5"/>
        <v>0</v>
      </c>
      <c r="BI43" s="26">
        <f t="shared" si="5"/>
        <v>0</v>
      </c>
      <c r="BJ43" s="26">
        <f t="shared" si="5"/>
        <v>0</v>
      </c>
    </row>
    <row r="44" spans="1:117" ht="12.95" customHeight="1" x14ac:dyDescent="0.2">
      <c r="A44" s="22"/>
      <c r="B44" s="11" t="s">
        <v>32</v>
      </c>
      <c r="C44" s="11"/>
      <c r="D44" s="11"/>
      <c r="E44" s="11"/>
      <c r="F44" s="11"/>
      <c r="G44" s="11"/>
      <c r="H44" s="26">
        <v>0</v>
      </c>
      <c r="I44" s="26">
        <f>H47</f>
        <v>0</v>
      </c>
      <c r="J44" s="26">
        <f t="shared" ref="J44:BJ44" si="6">I47</f>
        <v>0</v>
      </c>
      <c r="K44" s="26">
        <f t="shared" si="6"/>
        <v>0</v>
      </c>
      <c r="L44" s="26">
        <f t="shared" si="6"/>
        <v>0</v>
      </c>
      <c r="M44" s="69">
        <f t="shared" si="6"/>
        <v>100</v>
      </c>
      <c r="N44" s="26">
        <f t="shared" si="6"/>
        <v>97.777777777777771</v>
      </c>
      <c r="O44" s="26">
        <f t="shared" si="6"/>
        <v>95.555555555555543</v>
      </c>
      <c r="P44" s="26">
        <f t="shared" si="6"/>
        <v>93.333333333333314</v>
      </c>
      <c r="Q44" s="26">
        <f t="shared" si="6"/>
        <v>91.111111111111086</v>
      </c>
      <c r="R44" s="69">
        <f t="shared" si="6"/>
        <v>88.888888888888857</v>
      </c>
      <c r="S44" s="26">
        <f t="shared" si="6"/>
        <v>86.666666666666629</v>
      </c>
      <c r="T44" s="26">
        <f t="shared" si="6"/>
        <v>84.4444444444444</v>
      </c>
      <c r="U44" s="26">
        <f t="shared" si="6"/>
        <v>82.222222222222186</v>
      </c>
      <c r="V44" s="26">
        <f t="shared" si="6"/>
        <v>79.999999999999972</v>
      </c>
      <c r="W44" s="69">
        <f t="shared" si="6"/>
        <v>77.777777777777743</v>
      </c>
      <c r="X44" s="26">
        <f t="shared" si="6"/>
        <v>75.555555555555515</v>
      </c>
      <c r="Y44" s="26">
        <f t="shared" si="6"/>
        <v>73.3333333333333</v>
      </c>
      <c r="Z44" s="26">
        <f t="shared" si="6"/>
        <v>71.111111111111086</v>
      </c>
      <c r="AA44" s="26">
        <f t="shared" si="6"/>
        <v>68.888888888888857</v>
      </c>
      <c r="AB44" s="69">
        <f t="shared" si="6"/>
        <v>66.666666666666643</v>
      </c>
      <c r="AC44" s="26">
        <f t="shared" si="6"/>
        <v>64.444444444444429</v>
      </c>
      <c r="AD44" s="26">
        <f t="shared" si="6"/>
        <v>62.222222222222207</v>
      </c>
      <c r="AE44" s="26">
        <f t="shared" si="6"/>
        <v>59.999999999999986</v>
      </c>
      <c r="AF44" s="26">
        <f t="shared" si="6"/>
        <v>57.777777777777764</v>
      </c>
      <c r="AG44" s="69">
        <f t="shared" si="6"/>
        <v>55.555555555555543</v>
      </c>
      <c r="AH44" s="26">
        <f t="shared" si="6"/>
        <v>53.333333333333321</v>
      </c>
      <c r="AI44" s="26">
        <f t="shared" si="6"/>
        <v>51.1111111111111</v>
      </c>
      <c r="AJ44" s="26">
        <f t="shared" si="6"/>
        <v>48.888888888888879</v>
      </c>
      <c r="AK44" s="26">
        <f t="shared" si="6"/>
        <v>46.666666666666657</v>
      </c>
      <c r="AL44" s="69">
        <f t="shared" si="6"/>
        <v>44.444444444444436</v>
      </c>
      <c r="AM44" s="26">
        <f t="shared" si="6"/>
        <v>42.222222222222214</v>
      </c>
      <c r="AN44" s="26">
        <f t="shared" si="6"/>
        <v>39.999999999999993</v>
      </c>
      <c r="AO44" s="26">
        <f t="shared" si="6"/>
        <v>37.777777777777771</v>
      </c>
      <c r="AP44" s="26">
        <f t="shared" si="6"/>
        <v>35.55555555555555</v>
      </c>
      <c r="AQ44" s="69">
        <f t="shared" si="6"/>
        <v>33.333333333333329</v>
      </c>
      <c r="AR44" s="26">
        <f t="shared" si="6"/>
        <v>31.111111111111107</v>
      </c>
      <c r="AS44" s="26">
        <f t="shared" si="6"/>
        <v>28.888888888888886</v>
      </c>
      <c r="AT44" s="26">
        <f t="shared" si="6"/>
        <v>26.666666666666664</v>
      </c>
      <c r="AU44" s="26">
        <f t="shared" si="6"/>
        <v>24.444444444444443</v>
      </c>
      <c r="AV44" s="69">
        <f t="shared" si="6"/>
        <v>22.222222222222221</v>
      </c>
      <c r="AW44" s="26">
        <f t="shared" si="6"/>
        <v>20</v>
      </c>
      <c r="AX44" s="26">
        <f t="shared" si="6"/>
        <v>17.777777777777779</v>
      </c>
      <c r="AY44" s="26">
        <f t="shared" si="6"/>
        <v>15.555555555555557</v>
      </c>
      <c r="AZ44" s="26">
        <f t="shared" si="6"/>
        <v>13.333333333333336</v>
      </c>
      <c r="BA44" s="69">
        <f t="shared" si="6"/>
        <v>11.111111111111112</v>
      </c>
      <c r="BB44" s="26">
        <f t="shared" si="6"/>
        <v>8.8888888888888893</v>
      </c>
      <c r="BC44" s="26">
        <f t="shared" si="6"/>
        <v>6.666666666666667</v>
      </c>
      <c r="BD44" s="26">
        <f t="shared" si="6"/>
        <v>4.4444444444444446</v>
      </c>
      <c r="BE44" s="26">
        <f t="shared" si="6"/>
        <v>2.2222222222222223</v>
      </c>
      <c r="BF44" s="69">
        <f t="shared" si="6"/>
        <v>0</v>
      </c>
      <c r="BG44" s="26">
        <f t="shared" si="6"/>
        <v>0</v>
      </c>
      <c r="BH44" s="26">
        <f t="shared" si="6"/>
        <v>0</v>
      </c>
      <c r="BI44" s="26">
        <f t="shared" si="6"/>
        <v>0</v>
      </c>
      <c r="BJ44" s="26">
        <f t="shared" si="6"/>
        <v>0</v>
      </c>
    </row>
    <row r="45" spans="1:117" s="191" customFormat="1" ht="12.95" customHeight="1" x14ac:dyDescent="0.2">
      <c r="A45" s="95"/>
      <c r="B45" s="70" t="s">
        <v>33</v>
      </c>
      <c r="C45" s="40"/>
      <c r="D45" s="40"/>
      <c r="E45" s="40"/>
      <c r="F45" s="40"/>
      <c r="G45" s="40"/>
      <c r="H45" s="26">
        <f t="shared" ref="H45:AM45" si="7">H34</f>
        <v>0</v>
      </c>
      <c r="I45" s="26">
        <f t="shared" si="7"/>
        <v>0</v>
      </c>
      <c r="J45" s="24">
        <f t="shared" si="7"/>
        <v>0</v>
      </c>
      <c r="K45" s="24">
        <f t="shared" si="7"/>
        <v>0</v>
      </c>
      <c r="L45" s="26">
        <f t="shared" si="7"/>
        <v>100</v>
      </c>
      <c r="M45" s="69">
        <f t="shared" si="7"/>
        <v>0</v>
      </c>
      <c r="N45" s="24">
        <f t="shared" si="7"/>
        <v>0</v>
      </c>
      <c r="O45" s="24">
        <f t="shared" si="7"/>
        <v>0</v>
      </c>
      <c r="P45" s="24">
        <f t="shared" si="7"/>
        <v>0</v>
      </c>
      <c r="Q45" s="26">
        <f t="shared" si="7"/>
        <v>0</v>
      </c>
      <c r="R45" s="69">
        <f t="shared" si="7"/>
        <v>0</v>
      </c>
      <c r="S45" s="24">
        <f t="shared" si="7"/>
        <v>0</v>
      </c>
      <c r="T45" s="24">
        <f t="shared" si="7"/>
        <v>0</v>
      </c>
      <c r="U45" s="24">
        <f t="shared" si="7"/>
        <v>0</v>
      </c>
      <c r="V45" s="26">
        <f t="shared" si="7"/>
        <v>0</v>
      </c>
      <c r="W45" s="69">
        <f t="shared" si="7"/>
        <v>0</v>
      </c>
      <c r="X45" s="24">
        <f t="shared" si="7"/>
        <v>0</v>
      </c>
      <c r="Y45" s="24">
        <f t="shared" si="7"/>
        <v>0</v>
      </c>
      <c r="Z45" s="24">
        <f t="shared" si="7"/>
        <v>0</v>
      </c>
      <c r="AA45" s="26">
        <f t="shared" si="7"/>
        <v>0</v>
      </c>
      <c r="AB45" s="69">
        <f t="shared" si="7"/>
        <v>0</v>
      </c>
      <c r="AC45" s="24">
        <f t="shared" si="7"/>
        <v>0</v>
      </c>
      <c r="AD45" s="24">
        <f t="shared" si="7"/>
        <v>0</v>
      </c>
      <c r="AE45" s="24">
        <f t="shared" si="7"/>
        <v>0</v>
      </c>
      <c r="AF45" s="26">
        <f t="shared" si="7"/>
        <v>0</v>
      </c>
      <c r="AG45" s="69">
        <f t="shared" si="7"/>
        <v>0</v>
      </c>
      <c r="AH45" s="24">
        <f t="shared" si="7"/>
        <v>0</v>
      </c>
      <c r="AI45" s="24">
        <f t="shared" si="7"/>
        <v>0</v>
      </c>
      <c r="AJ45" s="24">
        <f t="shared" si="7"/>
        <v>0</v>
      </c>
      <c r="AK45" s="26">
        <f t="shared" si="7"/>
        <v>0</v>
      </c>
      <c r="AL45" s="69">
        <f t="shared" si="7"/>
        <v>0</v>
      </c>
      <c r="AM45" s="24">
        <f t="shared" si="7"/>
        <v>0</v>
      </c>
      <c r="AN45" s="24">
        <f t="shared" ref="AN45:BJ45" si="8">AN34</f>
        <v>0</v>
      </c>
      <c r="AO45" s="24">
        <f t="shared" si="8"/>
        <v>0</v>
      </c>
      <c r="AP45" s="26">
        <f t="shared" si="8"/>
        <v>0</v>
      </c>
      <c r="AQ45" s="69">
        <f t="shared" si="8"/>
        <v>0</v>
      </c>
      <c r="AR45" s="24">
        <f t="shared" si="8"/>
        <v>0</v>
      </c>
      <c r="AS45" s="24">
        <f t="shared" si="8"/>
        <v>0</v>
      </c>
      <c r="AT45" s="24">
        <f t="shared" si="8"/>
        <v>0</v>
      </c>
      <c r="AU45" s="26">
        <f t="shared" si="8"/>
        <v>0</v>
      </c>
      <c r="AV45" s="69">
        <f t="shared" si="8"/>
        <v>0</v>
      </c>
      <c r="AW45" s="24">
        <f t="shared" si="8"/>
        <v>0</v>
      </c>
      <c r="AX45" s="24">
        <f t="shared" si="8"/>
        <v>0</v>
      </c>
      <c r="AY45" s="24">
        <f t="shared" si="8"/>
        <v>0</v>
      </c>
      <c r="AZ45" s="26">
        <f t="shared" si="8"/>
        <v>0</v>
      </c>
      <c r="BA45" s="69">
        <f t="shared" si="8"/>
        <v>0</v>
      </c>
      <c r="BB45" s="24">
        <f t="shared" si="8"/>
        <v>0</v>
      </c>
      <c r="BC45" s="24">
        <f t="shared" si="8"/>
        <v>0</v>
      </c>
      <c r="BD45" s="24">
        <f t="shared" si="8"/>
        <v>0</v>
      </c>
      <c r="BE45" s="26">
        <f t="shared" si="8"/>
        <v>0</v>
      </c>
      <c r="BF45" s="69">
        <f t="shared" si="8"/>
        <v>0</v>
      </c>
      <c r="BG45" s="24">
        <f t="shared" si="8"/>
        <v>0</v>
      </c>
      <c r="BH45" s="24">
        <f t="shared" si="8"/>
        <v>0</v>
      </c>
      <c r="BI45" s="24">
        <f t="shared" si="8"/>
        <v>0</v>
      </c>
      <c r="BJ45" s="26">
        <f t="shared" si="8"/>
        <v>0</v>
      </c>
      <c r="BK45" s="42"/>
      <c r="BL45" s="42"/>
      <c r="BM45" s="42"/>
      <c r="BN45" s="42"/>
      <c r="BO45" s="42"/>
      <c r="BP45" s="42"/>
      <c r="BQ45" s="42"/>
      <c r="BR45" s="42"/>
      <c r="BS45" s="42"/>
      <c r="BT45" s="42"/>
      <c r="BU45" s="42"/>
      <c r="BV45" s="42"/>
      <c r="BW45" s="42"/>
      <c r="BX45" s="42"/>
      <c r="BY45" s="42"/>
      <c r="BZ45" s="42"/>
      <c r="CA45" s="42"/>
      <c r="CB45" s="42"/>
      <c r="CC45" s="42"/>
      <c r="CD45" s="42"/>
      <c r="CE45" s="42"/>
      <c r="CF45" s="42"/>
      <c r="CG45" s="42"/>
      <c r="CH45" s="42"/>
      <c r="CI45" s="42"/>
      <c r="CJ45" s="42"/>
      <c r="CK45" s="42"/>
      <c r="CL45" s="42"/>
      <c r="CM45" s="42"/>
      <c r="CN45" s="42"/>
      <c r="CO45" s="42"/>
      <c r="CP45" s="42"/>
      <c r="CQ45" s="42"/>
      <c r="CR45" s="42"/>
      <c r="CS45" s="42"/>
      <c r="CT45" s="42"/>
      <c r="CU45" s="42"/>
      <c r="CV45" s="42"/>
      <c r="CW45" s="42"/>
      <c r="CX45" s="42"/>
      <c r="CY45" s="42"/>
      <c r="CZ45" s="42"/>
      <c r="DA45" s="42"/>
      <c r="DB45" s="42"/>
      <c r="DC45" s="42"/>
      <c r="DD45" s="42"/>
      <c r="DE45" s="42"/>
      <c r="DF45" s="42"/>
      <c r="DG45" s="42"/>
      <c r="DH45" s="42"/>
      <c r="DI45" s="42"/>
      <c r="DJ45" s="42"/>
      <c r="DK45" s="42"/>
      <c r="DL45" s="42"/>
      <c r="DM45" s="42"/>
    </row>
    <row r="46" spans="1:117" s="191" customFormat="1" ht="12.95" customHeight="1" x14ac:dyDescent="0.2">
      <c r="A46" s="95"/>
      <c r="B46" s="23" t="s">
        <v>34</v>
      </c>
      <c r="C46" s="40"/>
      <c r="D46" s="40"/>
      <c r="E46" s="40"/>
      <c r="F46" s="40"/>
      <c r="G46" s="40"/>
      <c r="H46" s="26">
        <f>IF(H44&lt;&gt;0,H44/H$32,0)</f>
        <v>0</v>
      </c>
      <c r="I46" s="26">
        <f t="shared" ref="I46:BJ46" si="9">IF(I44&lt;&gt;0,I44/I$32,0)</f>
        <v>0</v>
      </c>
      <c r="J46" s="26">
        <f t="shared" si="9"/>
        <v>0</v>
      </c>
      <c r="K46" s="26">
        <f t="shared" si="9"/>
        <v>0</v>
      </c>
      <c r="L46" s="26">
        <f t="shared" si="9"/>
        <v>0</v>
      </c>
      <c r="M46" s="69">
        <f t="shared" si="9"/>
        <v>2.2222222222222223</v>
      </c>
      <c r="N46" s="26">
        <f t="shared" si="9"/>
        <v>2.2222222222222219</v>
      </c>
      <c r="O46" s="26">
        <f t="shared" si="9"/>
        <v>2.2222222222222219</v>
      </c>
      <c r="P46" s="26">
        <f t="shared" si="9"/>
        <v>2.2222222222222219</v>
      </c>
      <c r="Q46" s="26">
        <f t="shared" si="9"/>
        <v>2.2222222222222214</v>
      </c>
      <c r="R46" s="69">
        <f t="shared" si="9"/>
        <v>2.2222222222222214</v>
      </c>
      <c r="S46" s="26">
        <f t="shared" si="9"/>
        <v>2.2222222222222214</v>
      </c>
      <c r="T46" s="26">
        <f t="shared" si="9"/>
        <v>2.222222222222221</v>
      </c>
      <c r="U46" s="26">
        <f t="shared" si="9"/>
        <v>2.2222222222222214</v>
      </c>
      <c r="V46" s="26">
        <f t="shared" si="9"/>
        <v>2.2222222222222214</v>
      </c>
      <c r="W46" s="69">
        <f t="shared" si="9"/>
        <v>2.2222222222222214</v>
      </c>
      <c r="X46" s="26">
        <f t="shared" si="9"/>
        <v>2.222222222222221</v>
      </c>
      <c r="Y46" s="26">
        <f t="shared" si="9"/>
        <v>2.2222222222222214</v>
      </c>
      <c r="Z46" s="26">
        <f t="shared" si="9"/>
        <v>2.2222222222222214</v>
      </c>
      <c r="AA46" s="26">
        <f t="shared" si="9"/>
        <v>2.222222222222221</v>
      </c>
      <c r="AB46" s="69">
        <f t="shared" si="9"/>
        <v>2.2222222222222214</v>
      </c>
      <c r="AC46" s="26">
        <f t="shared" si="9"/>
        <v>2.2222222222222219</v>
      </c>
      <c r="AD46" s="26">
        <f t="shared" si="9"/>
        <v>2.2222222222222219</v>
      </c>
      <c r="AE46" s="26">
        <f t="shared" si="9"/>
        <v>2.2222222222222219</v>
      </c>
      <c r="AF46" s="26">
        <f t="shared" si="9"/>
        <v>2.2222222222222219</v>
      </c>
      <c r="AG46" s="69">
        <f t="shared" si="9"/>
        <v>2.2222222222222219</v>
      </c>
      <c r="AH46" s="26">
        <f t="shared" si="9"/>
        <v>2.2222222222222219</v>
      </c>
      <c r="AI46" s="26">
        <f t="shared" si="9"/>
        <v>2.2222222222222219</v>
      </c>
      <c r="AJ46" s="26">
        <f t="shared" si="9"/>
        <v>2.2222222222222219</v>
      </c>
      <c r="AK46" s="26">
        <f t="shared" si="9"/>
        <v>2.2222222222222219</v>
      </c>
      <c r="AL46" s="69">
        <f t="shared" si="9"/>
        <v>2.2222222222222219</v>
      </c>
      <c r="AM46" s="26">
        <f t="shared" si="9"/>
        <v>2.2222222222222219</v>
      </c>
      <c r="AN46" s="26">
        <f t="shared" si="9"/>
        <v>2.2222222222222219</v>
      </c>
      <c r="AO46" s="26">
        <f t="shared" si="9"/>
        <v>2.2222222222222219</v>
      </c>
      <c r="AP46" s="26">
        <f t="shared" si="9"/>
        <v>2.2222222222222219</v>
      </c>
      <c r="AQ46" s="69">
        <f t="shared" si="9"/>
        <v>2.2222222222222219</v>
      </c>
      <c r="AR46" s="26">
        <f t="shared" si="9"/>
        <v>2.2222222222222219</v>
      </c>
      <c r="AS46" s="26">
        <f t="shared" si="9"/>
        <v>2.2222222222222219</v>
      </c>
      <c r="AT46" s="26">
        <f t="shared" si="9"/>
        <v>2.2222222222222219</v>
      </c>
      <c r="AU46" s="26">
        <f t="shared" si="9"/>
        <v>2.2222222222222219</v>
      </c>
      <c r="AV46" s="69">
        <f t="shared" si="9"/>
        <v>2.2222222222222223</v>
      </c>
      <c r="AW46" s="26">
        <f t="shared" si="9"/>
        <v>2.2222222222222223</v>
      </c>
      <c r="AX46" s="26">
        <f t="shared" si="9"/>
        <v>2.2222222222222223</v>
      </c>
      <c r="AY46" s="26">
        <f t="shared" si="9"/>
        <v>2.2222222222222223</v>
      </c>
      <c r="AZ46" s="26">
        <f t="shared" si="9"/>
        <v>2.2222222222222228</v>
      </c>
      <c r="BA46" s="69">
        <f t="shared" si="9"/>
        <v>2.2222222222222223</v>
      </c>
      <c r="BB46" s="26">
        <f t="shared" si="9"/>
        <v>2.2222222222222223</v>
      </c>
      <c r="BC46" s="26">
        <f t="shared" si="9"/>
        <v>2.2222222222222223</v>
      </c>
      <c r="BD46" s="26">
        <f t="shared" si="9"/>
        <v>2.2222222222222223</v>
      </c>
      <c r="BE46" s="26">
        <f t="shared" si="9"/>
        <v>2.2222222222222223</v>
      </c>
      <c r="BF46" s="69">
        <f t="shared" si="9"/>
        <v>0</v>
      </c>
      <c r="BG46" s="26">
        <f t="shared" si="9"/>
        <v>0</v>
      </c>
      <c r="BH46" s="26">
        <f t="shared" si="9"/>
        <v>0</v>
      </c>
      <c r="BI46" s="26">
        <f t="shared" si="9"/>
        <v>0</v>
      </c>
      <c r="BJ46" s="26">
        <f t="shared" si="9"/>
        <v>0</v>
      </c>
      <c r="BK46" s="42"/>
      <c r="BL46" s="42"/>
      <c r="BM46" s="42"/>
      <c r="BN46" s="42"/>
      <c r="BO46" s="42"/>
      <c r="BP46" s="42"/>
      <c r="BQ46" s="42"/>
      <c r="BR46" s="42"/>
      <c r="BS46" s="42"/>
      <c r="BT46" s="42"/>
      <c r="BU46" s="42"/>
      <c r="BV46" s="42"/>
      <c r="BW46" s="42"/>
      <c r="BX46" s="42"/>
      <c r="BY46" s="42"/>
      <c r="BZ46" s="42"/>
      <c r="CA46" s="42"/>
      <c r="CB46" s="42"/>
      <c r="CC46" s="42"/>
      <c r="CD46" s="42"/>
      <c r="CE46" s="42"/>
      <c r="CF46" s="42"/>
      <c r="CG46" s="42"/>
      <c r="CH46" s="42"/>
      <c r="CI46" s="42"/>
      <c r="CJ46" s="42"/>
      <c r="CK46" s="42"/>
      <c r="CL46" s="42"/>
      <c r="CM46" s="42"/>
      <c r="CN46" s="42"/>
      <c r="CO46" s="42"/>
      <c r="CP46" s="42"/>
      <c r="CQ46" s="42"/>
      <c r="CR46" s="42"/>
      <c r="CS46" s="42"/>
      <c r="CT46" s="42"/>
      <c r="CU46" s="42"/>
      <c r="CV46" s="42"/>
      <c r="CW46" s="42"/>
      <c r="CX46" s="42"/>
      <c r="CY46" s="42"/>
      <c r="CZ46" s="42"/>
      <c r="DA46" s="42"/>
      <c r="DB46" s="42"/>
      <c r="DC46" s="42"/>
      <c r="DD46" s="42"/>
      <c r="DE46" s="42"/>
      <c r="DF46" s="42"/>
      <c r="DG46" s="42"/>
      <c r="DH46" s="42"/>
      <c r="DI46" s="42"/>
      <c r="DJ46" s="42"/>
      <c r="DK46" s="42"/>
      <c r="DL46" s="42"/>
      <c r="DM46" s="42"/>
    </row>
    <row r="47" spans="1:117" s="191" customFormat="1" ht="12.95" customHeight="1" x14ac:dyDescent="0.2">
      <c r="A47" s="95"/>
      <c r="B47" s="11" t="s">
        <v>35</v>
      </c>
      <c r="C47" s="40"/>
      <c r="D47" s="40"/>
      <c r="E47" s="40"/>
      <c r="F47" s="40"/>
      <c r="G47" s="40"/>
      <c r="H47" s="26">
        <f>H44+H45-H46</f>
        <v>0</v>
      </c>
      <c r="I47" s="26">
        <f>I44+I45-I46</f>
        <v>0</v>
      </c>
      <c r="J47" s="26">
        <f t="shared" ref="J47:BJ47" si="10">J44+J45-J46</f>
        <v>0</v>
      </c>
      <c r="K47" s="26">
        <f t="shared" si="10"/>
        <v>0</v>
      </c>
      <c r="L47" s="26">
        <f t="shared" si="10"/>
        <v>100</v>
      </c>
      <c r="M47" s="69">
        <f t="shared" si="10"/>
        <v>97.777777777777771</v>
      </c>
      <c r="N47" s="26">
        <f t="shared" si="10"/>
        <v>95.555555555555543</v>
      </c>
      <c r="O47" s="26">
        <f t="shared" si="10"/>
        <v>93.333333333333314</v>
      </c>
      <c r="P47" s="26">
        <f t="shared" si="10"/>
        <v>91.111111111111086</v>
      </c>
      <c r="Q47" s="26">
        <f t="shared" si="10"/>
        <v>88.888888888888857</v>
      </c>
      <c r="R47" s="69">
        <f t="shared" si="10"/>
        <v>86.666666666666629</v>
      </c>
      <c r="S47" s="26">
        <f t="shared" si="10"/>
        <v>84.4444444444444</v>
      </c>
      <c r="T47" s="26">
        <f t="shared" si="10"/>
        <v>82.222222222222186</v>
      </c>
      <c r="U47" s="26">
        <f t="shared" si="10"/>
        <v>79.999999999999972</v>
      </c>
      <c r="V47" s="26">
        <f t="shared" si="10"/>
        <v>77.777777777777743</v>
      </c>
      <c r="W47" s="69">
        <f t="shared" si="10"/>
        <v>75.555555555555515</v>
      </c>
      <c r="X47" s="26">
        <f t="shared" si="10"/>
        <v>73.3333333333333</v>
      </c>
      <c r="Y47" s="26">
        <f t="shared" si="10"/>
        <v>71.111111111111086</v>
      </c>
      <c r="Z47" s="26">
        <f t="shared" si="10"/>
        <v>68.888888888888857</v>
      </c>
      <c r="AA47" s="26">
        <f t="shared" si="10"/>
        <v>66.666666666666643</v>
      </c>
      <c r="AB47" s="69">
        <f t="shared" si="10"/>
        <v>64.444444444444429</v>
      </c>
      <c r="AC47" s="26">
        <f t="shared" si="10"/>
        <v>62.222222222222207</v>
      </c>
      <c r="AD47" s="26">
        <f t="shared" si="10"/>
        <v>59.999999999999986</v>
      </c>
      <c r="AE47" s="26">
        <f t="shared" si="10"/>
        <v>57.777777777777764</v>
      </c>
      <c r="AF47" s="26">
        <f t="shared" si="10"/>
        <v>55.555555555555543</v>
      </c>
      <c r="AG47" s="69">
        <f t="shared" si="10"/>
        <v>53.333333333333321</v>
      </c>
      <c r="AH47" s="26">
        <f t="shared" si="10"/>
        <v>51.1111111111111</v>
      </c>
      <c r="AI47" s="26">
        <f t="shared" si="10"/>
        <v>48.888888888888879</v>
      </c>
      <c r="AJ47" s="26">
        <f t="shared" si="10"/>
        <v>46.666666666666657</v>
      </c>
      <c r="AK47" s="26">
        <f t="shared" si="10"/>
        <v>44.444444444444436</v>
      </c>
      <c r="AL47" s="69">
        <f t="shared" si="10"/>
        <v>42.222222222222214</v>
      </c>
      <c r="AM47" s="26">
        <f t="shared" si="10"/>
        <v>39.999999999999993</v>
      </c>
      <c r="AN47" s="26">
        <f t="shared" si="10"/>
        <v>37.777777777777771</v>
      </c>
      <c r="AO47" s="26">
        <f t="shared" si="10"/>
        <v>35.55555555555555</v>
      </c>
      <c r="AP47" s="26">
        <f t="shared" si="10"/>
        <v>33.333333333333329</v>
      </c>
      <c r="AQ47" s="69">
        <f t="shared" si="10"/>
        <v>31.111111111111107</v>
      </c>
      <c r="AR47" s="26">
        <f t="shared" si="10"/>
        <v>28.888888888888886</v>
      </c>
      <c r="AS47" s="26">
        <f t="shared" si="10"/>
        <v>26.666666666666664</v>
      </c>
      <c r="AT47" s="26">
        <f t="shared" si="10"/>
        <v>24.444444444444443</v>
      </c>
      <c r="AU47" s="26">
        <f t="shared" si="10"/>
        <v>22.222222222222221</v>
      </c>
      <c r="AV47" s="69">
        <f t="shared" si="10"/>
        <v>20</v>
      </c>
      <c r="AW47" s="26">
        <f t="shared" si="10"/>
        <v>17.777777777777779</v>
      </c>
      <c r="AX47" s="26">
        <f t="shared" si="10"/>
        <v>15.555555555555557</v>
      </c>
      <c r="AY47" s="26">
        <f t="shared" si="10"/>
        <v>13.333333333333336</v>
      </c>
      <c r="AZ47" s="26">
        <f t="shared" si="10"/>
        <v>11.111111111111112</v>
      </c>
      <c r="BA47" s="69">
        <f t="shared" si="10"/>
        <v>8.8888888888888893</v>
      </c>
      <c r="BB47" s="26">
        <f t="shared" si="10"/>
        <v>6.666666666666667</v>
      </c>
      <c r="BC47" s="26">
        <f t="shared" si="10"/>
        <v>4.4444444444444446</v>
      </c>
      <c r="BD47" s="26">
        <f t="shared" si="10"/>
        <v>2.2222222222222223</v>
      </c>
      <c r="BE47" s="26">
        <f t="shared" si="10"/>
        <v>0</v>
      </c>
      <c r="BF47" s="69">
        <f t="shared" si="10"/>
        <v>0</v>
      </c>
      <c r="BG47" s="26">
        <f t="shared" si="10"/>
        <v>0</v>
      </c>
      <c r="BH47" s="26">
        <f t="shared" si="10"/>
        <v>0</v>
      </c>
      <c r="BI47" s="26">
        <f t="shared" si="10"/>
        <v>0</v>
      </c>
      <c r="BJ47" s="26">
        <f t="shared" si="10"/>
        <v>0</v>
      </c>
      <c r="BK47" s="42"/>
      <c r="BL47" s="42"/>
      <c r="BM47" s="42"/>
      <c r="BN47" s="42"/>
      <c r="BO47" s="42"/>
      <c r="BP47" s="42"/>
      <c r="BQ47" s="42"/>
      <c r="BR47" s="42"/>
      <c r="BS47" s="42"/>
      <c r="BT47" s="42"/>
      <c r="BU47" s="42"/>
      <c r="BV47" s="42"/>
      <c r="BW47" s="42"/>
      <c r="BX47" s="42"/>
      <c r="BY47" s="42"/>
      <c r="BZ47" s="42"/>
      <c r="CA47" s="42"/>
      <c r="CB47" s="42"/>
      <c r="CC47" s="42"/>
      <c r="CD47" s="42"/>
      <c r="CE47" s="42"/>
      <c r="CF47" s="42"/>
      <c r="CG47" s="42"/>
      <c r="CH47" s="42"/>
      <c r="CI47" s="42"/>
      <c r="CJ47" s="42"/>
      <c r="CK47" s="42"/>
      <c r="CL47" s="42"/>
      <c r="CM47" s="42"/>
      <c r="CN47" s="42"/>
      <c r="CO47" s="42"/>
      <c r="CP47" s="42"/>
      <c r="CQ47" s="42"/>
      <c r="CR47" s="42"/>
      <c r="CS47" s="42"/>
      <c r="CT47" s="42"/>
      <c r="CU47" s="42"/>
      <c r="CV47" s="42"/>
      <c r="CW47" s="42"/>
      <c r="CX47" s="42"/>
      <c r="CY47" s="42"/>
      <c r="CZ47" s="42"/>
      <c r="DA47" s="42"/>
      <c r="DB47" s="42"/>
      <c r="DC47" s="42"/>
      <c r="DD47" s="42"/>
      <c r="DE47" s="42"/>
      <c r="DF47" s="42"/>
      <c r="DG47" s="42"/>
      <c r="DH47" s="42"/>
      <c r="DI47" s="42"/>
      <c r="DJ47" s="42"/>
      <c r="DK47" s="42"/>
      <c r="DL47" s="42"/>
      <c r="DM47" s="42"/>
    </row>
    <row r="48" spans="1:117" s="191" customFormat="1" ht="12.95" customHeight="1" x14ac:dyDescent="0.2">
      <c r="A48" s="95"/>
      <c r="B48" s="10" t="s">
        <v>36</v>
      </c>
      <c r="C48" s="40"/>
      <c r="D48" s="40"/>
      <c r="E48" s="40"/>
      <c r="F48" s="40"/>
      <c r="G48" s="40"/>
      <c r="H48" s="26">
        <f>H44*$H$25</f>
        <v>0</v>
      </c>
      <c r="I48" s="26">
        <f>I44*$H$25</f>
        <v>0</v>
      </c>
      <c r="J48" s="24">
        <f t="shared" ref="J48:BJ48" si="11">J44*$H$25</f>
        <v>0</v>
      </c>
      <c r="K48" s="24">
        <f t="shared" si="11"/>
        <v>0</v>
      </c>
      <c r="L48" s="26">
        <f t="shared" si="11"/>
        <v>0</v>
      </c>
      <c r="M48" s="69">
        <f t="shared" si="11"/>
        <v>8.77</v>
      </c>
      <c r="N48" s="24">
        <f t="shared" si="11"/>
        <v>8.5751111111111111</v>
      </c>
      <c r="O48" s="24">
        <f t="shared" si="11"/>
        <v>8.3802222222222209</v>
      </c>
      <c r="P48" s="24">
        <f t="shared" si="11"/>
        <v>8.1853333333333325</v>
      </c>
      <c r="Q48" s="26">
        <f t="shared" si="11"/>
        <v>7.9904444444444422</v>
      </c>
      <c r="R48" s="69">
        <f t="shared" si="11"/>
        <v>7.7955555555555529</v>
      </c>
      <c r="S48" s="24">
        <f t="shared" si="11"/>
        <v>7.6006666666666636</v>
      </c>
      <c r="T48" s="24">
        <f t="shared" si="11"/>
        <v>7.4057777777777742</v>
      </c>
      <c r="U48" s="24">
        <f t="shared" si="11"/>
        <v>7.2108888888888858</v>
      </c>
      <c r="V48" s="26">
        <f t="shared" si="11"/>
        <v>7.0159999999999973</v>
      </c>
      <c r="W48" s="69">
        <f t="shared" si="11"/>
        <v>6.821111111111108</v>
      </c>
      <c r="X48" s="24">
        <f t="shared" si="11"/>
        <v>6.6262222222222187</v>
      </c>
      <c r="Y48" s="24">
        <f t="shared" si="11"/>
        <v>6.4313333333333302</v>
      </c>
      <c r="Z48" s="24">
        <f t="shared" si="11"/>
        <v>6.2364444444444427</v>
      </c>
      <c r="AA48" s="26">
        <f t="shared" si="11"/>
        <v>6.0415555555555525</v>
      </c>
      <c r="AB48" s="69">
        <f t="shared" si="11"/>
        <v>5.8466666666666649</v>
      </c>
      <c r="AC48" s="24">
        <f t="shared" si="11"/>
        <v>5.6517777777777765</v>
      </c>
      <c r="AD48" s="24">
        <f t="shared" si="11"/>
        <v>5.456888888888888</v>
      </c>
      <c r="AE48" s="24">
        <f t="shared" si="11"/>
        <v>5.2619999999999987</v>
      </c>
      <c r="AF48" s="26">
        <f t="shared" si="11"/>
        <v>5.0671111111111102</v>
      </c>
      <c r="AG48" s="69">
        <f t="shared" si="11"/>
        <v>4.8722222222222209</v>
      </c>
      <c r="AH48" s="24">
        <f t="shared" si="11"/>
        <v>4.6773333333333325</v>
      </c>
      <c r="AI48" s="24">
        <f t="shared" si="11"/>
        <v>4.4824444444444431</v>
      </c>
      <c r="AJ48" s="24">
        <f t="shared" si="11"/>
        <v>4.2875555555555547</v>
      </c>
      <c r="AK48" s="26">
        <f t="shared" si="11"/>
        <v>4.0926666666666662</v>
      </c>
      <c r="AL48" s="69">
        <f t="shared" si="11"/>
        <v>3.8977777777777769</v>
      </c>
      <c r="AM48" s="24">
        <f t="shared" si="11"/>
        <v>3.702888888888888</v>
      </c>
      <c r="AN48" s="24">
        <f t="shared" si="11"/>
        <v>3.5079999999999996</v>
      </c>
      <c r="AO48" s="24">
        <f t="shared" si="11"/>
        <v>3.3131111111111107</v>
      </c>
      <c r="AP48" s="26">
        <f t="shared" si="11"/>
        <v>3.1182222222222218</v>
      </c>
      <c r="AQ48" s="69">
        <f t="shared" si="11"/>
        <v>2.9233333333333329</v>
      </c>
      <c r="AR48" s="24">
        <f t="shared" si="11"/>
        <v>2.728444444444444</v>
      </c>
      <c r="AS48" s="24">
        <f t="shared" si="11"/>
        <v>2.5335555555555551</v>
      </c>
      <c r="AT48" s="24">
        <f t="shared" si="11"/>
        <v>2.3386666666666667</v>
      </c>
      <c r="AU48" s="26">
        <f t="shared" si="11"/>
        <v>2.1437777777777778</v>
      </c>
      <c r="AV48" s="69">
        <f t="shared" si="11"/>
        <v>1.9488888888888889</v>
      </c>
      <c r="AW48" s="24">
        <f t="shared" si="11"/>
        <v>1.754</v>
      </c>
      <c r="AX48" s="24">
        <f t="shared" si="11"/>
        <v>1.5591111111111111</v>
      </c>
      <c r="AY48" s="24">
        <f t="shared" si="11"/>
        <v>1.3642222222222224</v>
      </c>
      <c r="AZ48" s="26">
        <f t="shared" si="11"/>
        <v>1.1693333333333336</v>
      </c>
      <c r="BA48" s="69">
        <f t="shared" si="11"/>
        <v>0.97444444444444456</v>
      </c>
      <c r="BB48" s="24">
        <f t="shared" si="11"/>
        <v>0.77955555555555556</v>
      </c>
      <c r="BC48" s="24">
        <f t="shared" si="11"/>
        <v>0.58466666666666667</v>
      </c>
      <c r="BD48" s="24">
        <f t="shared" si="11"/>
        <v>0.38977777777777778</v>
      </c>
      <c r="BE48" s="26">
        <f t="shared" si="11"/>
        <v>0.19488888888888889</v>
      </c>
      <c r="BF48" s="69">
        <f t="shared" si="11"/>
        <v>0</v>
      </c>
      <c r="BG48" s="24">
        <f t="shared" si="11"/>
        <v>0</v>
      </c>
      <c r="BH48" s="24">
        <f t="shared" si="11"/>
        <v>0</v>
      </c>
      <c r="BI48" s="24">
        <f t="shared" si="11"/>
        <v>0</v>
      </c>
      <c r="BJ48" s="26">
        <f t="shared" si="11"/>
        <v>0</v>
      </c>
      <c r="BK48" s="42"/>
      <c r="BL48" s="42"/>
      <c r="BM48" s="42"/>
      <c r="BN48" s="42"/>
      <c r="BO48" s="42"/>
      <c r="BP48" s="42"/>
      <c r="BQ48" s="42"/>
      <c r="BR48" s="42"/>
      <c r="BS48" s="42"/>
      <c r="BT48" s="42"/>
      <c r="BU48" s="42"/>
      <c r="BV48" s="42"/>
      <c r="BW48" s="42"/>
      <c r="BX48" s="42"/>
      <c r="BY48" s="42"/>
      <c r="BZ48" s="42"/>
      <c r="CA48" s="42"/>
      <c r="CB48" s="42"/>
      <c r="CC48" s="42"/>
      <c r="CD48" s="42"/>
      <c r="CE48" s="42"/>
      <c r="CF48" s="42"/>
      <c r="CG48" s="42"/>
      <c r="CH48" s="42"/>
      <c r="CI48" s="42"/>
      <c r="CJ48" s="42"/>
      <c r="CK48" s="42"/>
      <c r="CL48" s="42"/>
      <c r="CM48" s="42"/>
      <c r="CN48" s="42"/>
      <c r="CO48" s="42"/>
      <c r="CP48" s="42"/>
      <c r="CQ48" s="42"/>
      <c r="CR48" s="42"/>
      <c r="CS48" s="42"/>
      <c r="CT48" s="42"/>
      <c r="CU48" s="42"/>
      <c r="CV48" s="42"/>
      <c r="CW48" s="42"/>
      <c r="CX48" s="42"/>
      <c r="CY48" s="42"/>
      <c r="CZ48" s="42"/>
      <c r="DA48" s="42"/>
      <c r="DB48" s="42"/>
      <c r="DC48" s="42"/>
      <c r="DD48" s="42"/>
      <c r="DE48" s="42"/>
      <c r="DF48" s="42"/>
      <c r="DG48" s="42"/>
      <c r="DH48" s="42"/>
      <c r="DI48" s="42"/>
      <c r="DJ48" s="42"/>
      <c r="DK48" s="42"/>
      <c r="DL48" s="42"/>
      <c r="DM48" s="42"/>
    </row>
    <row r="49" spans="1:117" s="191" customFormat="1" ht="12.95" customHeight="1" x14ac:dyDescent="0.2">
      <c r="A49" s="95"/>
      <c r="B49" s="10" t="s">
        <v>51</v>
      </c>
      <c r="C49" s="40"/>
      <c r="D49" s="40"/>
      <c r="E49" s="40"/>
      <c r="F49" s="40"/>
      <c r="G49" s="40"/>
      <c r="H49" s="26">
        <f>H48+H46</f>
        <v>0</v>
      </c>
      <c r="I49" s="26">
        <f>I48+I46</f>
        <v>0</v>
      </c>
      <c r="J49" s="24">
        <f t="shared" ref="J49:BJ49" si="12">J48+J46</f>
        <v>0</v>
      </c>
      <c r="K49" s="24">
        <f t="shared" si="12"/>
        <v>0</v>
      </c>
      <c r="L49" s="26">
        <f t="shared" si="12"/>
        <v>0</v>
      </c>
      <c r="M49" s="69">
        <f t="shared" si="12"/>
        <v>10.992222222222221</v>
      </c>
      <c r="N49" s="24">
        <f t="shared" si="12"/>
        <v>10.797333333333333</v>
      </c>
      <c r="O49" s="24">
        <f t="shared" si="12"/>
        <v>10.602444444444442</v>
      </c>
      <c r="P49" s="24">
        <f t="shared" si="12"/>
        <v>10.407555555555554</v>
      </c>
      <c r="Q49" s="26">
        <f t="shared" si="12"/>
        <v>10.212666666666664</v>
      </c>
      <c r="R49" s="69">
        <f t="shared" si="12"/>
        <v>10.017777777777773</v>
      </c>
      <c r="S49" s="24">
        <f t="shared" si="12"/>
        <v>9.822888888888885</v>
      </c>
      <c r="T49" s="24">
        <f t="shared" si="12"/>
        <v>9.6279999999999948</v>
      </c>
      <c r="U49" s="24">
        <f t="shared" si="12"/>
        <v>9.4331111111111063</v>
      </c>
      <c r="V49" s="26">
        <f t="shared" si="12"/>
        <v>9.2382222222222197</v>
      </c>
      <c r="W49" s="69">
        <f t="shared" si="12"/>
        <v>9.0433333333333294</v>
      </c>
      <c r="X49" s="24">
        <f t="shared" si="12"/>
        <v>8.8484444444444392</v>
      </c>
      <c r="Y49" s="24">
        <f t="shared" si="12"/>
        <v>8.6535555555555526</v>
      </c>
      <c r="Z49" s="24">
        <f t="shared" si="12"/>
        <v>8.4586666666666641</v>
      </c>
      <c r="AA49" s="26">
        <f t="shared" si="12"/>
        <v>8.2637777777777739</v>
      </c>
      <c r="AB49" s="69">
        <f t="shared" si="12"/>
        <v>8.0688888888888854</v>
      </c>
      <c r="AC49" s="24">
        <f t="shared" si="12"/>
        <v>7.8739999999999988</v>
      </c>
      <c r="AD49" s="24">
        <f t="shared" si="12"/>
        <v>7.6791111111111103</v>
      </c>
      <c r="AE49" s="24">
        <f t="shared" si="12"/>
        <v>7.4842222222222201</v>
      </c>
      <c r="AF49" s="26">
        <f t="shared" si="12"/>
        <v>7.2893333333333317</v>
      </c>
      <c r="AG49" s="69">
        <f t="shared" si="12"/>
        <v>7.0944444444444432</v>
      </c>
      <c r="AH49" s="24">
        <f t="shared" si="12"/>
        <v>6.8995555555555548</v>
      </c>
      <c r="AI49" s="24">
        <f t="shared" si="12"/>
        <v>6.7046666666666646</v>
      </c>
      <c r="AJ49" s="24">
        <f t="shared" si="12"/>
        <v>6.5097777777777761</v>
      </c>
      <c r="AK49" s="26">
        <f t="shared" si="12"/>
        <v>6.3148888888888877</v>
      </c>
      <c r="AL49" s="69">
        <f t="shared" si="12"/>
        <v>6.1199999999999992</v>
      </c>
      <c r="AM49" s="24">
        <f t="shared" si="12"/>
        <v>5.9251111111111099</v>
      </c>
      <c r="AN49" s="24">
        <f t="shared" si="12"/>
        <v>5.7302222222222214</v>
      </c>
      <c r="AO49" s="24">
        <f t="shared" si="12"/>
        <v>5.5353333333333321</v>
      </c>
      <c r="AP49" s="26">
        <f t="shared" si="12"/>
        <v>5.3404444444444437</v>
      </c>
      <c r="AQ49" s="69">
        <f t="shared" si="12"/>
        <v>5.1455555555555552</v>
      </c>
      <c r="AR49" s="24">
        <f t="shared" si="12"/>
        <v>4.9506666666666659</v>
      </c>
      <c r="AS49" s="24">
        <f t="shared" si="12"/>
        <v>4.7557777777777765</v>
      </c>
      <c r="AT49" s="24">
        <f t="shared" si="12"/>
        <v>4.5608888888888881</v>
      </c>
      <c r="AU49" s="26">
        <f t="shared" si="12"/>
        <v>4.3659999999999997</v>
      </c>
      <c r="AV49" s="69">
        <f t="shared" si="12"/>
        <v>4.1711111111111112</v>
      </c>
      <c r="AW49" s="24">
        <f t="shared" si="12"/>
        <v>3.9762222222222223</v>
      </c>
      <c r="AX49" s="24">
        <f t="shared" si="12"/>
        <v>3.7813333333333334</v>
      </c>
      <c r="AY49" s="24">
        <f t="shared" si="12"/>
        <v>3.586444444444445</v>
      </c>
      <c r="AZ49" s="26">
        <f t="shared" si="12"/>
        <v>3.3915555555555565</v>
      </c>
      <c r="BA49" s="69">
        <f t="shared" si="12"/>
        <v>3.1966666666666668</v>
      </c>
      <c r="BB49" s="24">
        <f t="shared" si="12"/>
        <v>3.0017777777777779</v>
      </c>
      <c r="BC49" s="24">
        <f t="shared" si="12"/>
        <v>2.806888888888889</v>
      </c>
      <c r="BD49" s="24">
        <f t="shared" si="12"/>
        <v>2.6120000000000001</v>
      </c>
      <c r="BE49" s="26">
        <f t="shared" si="12"/>
        <v>2.4171111111111112</v>
      </c>
      <c r="BF49" s="69">
        <f t="shared" si="12"/>
        <v>0</v>
      </c>
      <c r="BG49" s="24">
        <f t="shared" si="12"/>
        <v>0</v>
      </c>
      <c r="BH49" s="24">
        <f t="shared" si="12"/>
        <v>0</v>
      </c>
      <c r="BI49" s="24">
        <f t="shared" si="12"/>
        <v>0</v>
      </c>
      <c r="BJ49" s="26">
        <f t="shared" si="12"/>
        <v>0</v>
      </c>
      <c r="BK49" s="42"/>
      <c r="BL49" s="42"/>
      <c r="BM49" s="42"/>
      <c r="BN49" s="42"/>
      <c r="BO49" s="42"/>
      <c r="BP49" s="42"/>
      <c r="BQ49" s="42"/>
      <c r="BR49" s="42"/>
      <c r="BS49" s="42"/>
      <c r="BT49" s="42"/>
      <c r="BU49" s="42"/>
      <c r="BV49" s="42"/>
      <c r="BW49" s="42"/>
      <c r="BX49" s="42"/>
      <c r="BY49" s="42"/>
      <c r="BZ49" s="42"/>
      <c r="CA49" s="42"/>
      <c r="CB49" s="42"/>
      <c r="CC49" s="42"/>
      <c r="CD49" s="42"/>
      <c r="CE49" s="42"/>
      <c r="CF49" s="42"/>
      <c r="CG49" s="42"/>
      <c r="CH49" s="42"/>
      <c r="CI49" s="42"/>
      <c r="CJ49" s="42"/>
      <c r="CK49" s="42"/>
      <c r="CL49" s="42"/>
      <c r="CM49" s="42"/>
      <c r="CN49" s="42"/>
      <c r="CO49" s="42"/>
      <c r="CP49" s="42"/>
      <c r="CQ49" s="42"/>
      <c r="CR49" s="42"/>
      <c r="CS49" s="42"/>
      <c r="CT49" s="42"/>
      <c r="CU49" s="42"/>
      <c r="CV49" s="42"/>
      <c r="CW49" s="42"/>
      <c r="CX49" s="42"/>
      <c r="CY49" s="42"/>
      <c r="CZ49" s="42"/>
      <c r="DA49" s="42"/>
      <c r="DB49" s="42"/>
      <c r="DC49" s="42"/>
      <c r="DD49" s="42"/>
      <c r="DE49" s="42"/>
      <c r="DF49" s="42"/>
      <c r="DG49" s="42"/>
      <c r="DH49" s="42"/>
      <c r="DI49" s="42"/>
      <c r="DJ49" s="42"/>
      <c r="DK49" s="42"/>
      <c r="DL49" s="42"/>
      <c r="DM49" s="42"/>
    </row>
    <row r="50" spans="1:117" ht="12.95" customHeight="1" x14ac:dyDescent="0.2">
      <c r="A50" s="22"/>
      <c r="B50" s="85"/>
      <c r="C50" s="11"/>
      <c r="D50" s="11"/>
      <c r="E50" s="11"/>
      <c r="F50" s="11"/>
      <c r="G50" s="11"/>
      <c r="H50" s="26"/>
      <c r="I50" s="26"/>
      <c r="J50" s="24"/>
      <c r="K50" s="24"/>
      <c r="L50" s="26"/>
      <c r="M50" s="69"/>
      <c r="N50" s="24"/>
      <c r="O50" s="24"/>
      <c r="P50" s="24"/>
      <c r="Q50" s="26"/>
      <c r="R50" s="69"/>
      <c r="S50" s="24"/>
      <c r="T50" s="24"/>
      <c r="U50" s="24"/>
      <c r="V50" s="26"/>
      <c r="W50" s="69"/>
      <c r="X50" s="24"/>
      <c r="Y50" s="24"/>
      <c r="Z50" s="24"/>
      <c r="AA50" s="26"/>
      <c r="AB50" s="69"/>
      <c r="AC50" s="24"/>
      <c r="AD50" s="24"/>
      <c r="AE50" s="24"/>
      <c r="AF50" s="26"/>
      <c r="AG50" s="69"/>
      <c r="AH50" s="24"/>
      <c r="AI50" s="24"/>
      <c r="AJ50" s="24"/>
      <c r="AK50" s="26"/>
      <c r="AL50" s="69"/>
      <c r="AM50" s="24"/>
      <c r="AN50" s="24"/>
      <c r="AO50" s="24"/>
      <c r="AP50" s="26"/>
      <c r="AQ50" s="69"/>
      <c r="AR50" s="24"/>
      <c r="AS50" s="24"/>
      <c r="AT50" s="24"/>
      <c r="AU50" s="26"/>
      <c r="AV50" s="69"/>
      <c r="AW50" s="24"/>
      <c r="AX50" s="24"/>
      <c r="AY50" s="24"/>
      <c r="AZ50" s="26"/>
      <c r="BA50" s="69"/>
      <c r="BB50" s="24"/>
      <c r="BC50" s="24"/>
      <c r="BD50" s="24"/>
      <c r="BE50" s="26"/>
      <c r="BF50" s="69"/>
      <c r="BG50" s="24"/>
      <c r="BH50" s="24"/>
      <c r="BI50" s="24"/>
      <c r="BJ50" s="26"/>
    </row>
    <row r="51" spans="1:117" ht="12.95" customHeight="1" x14ac:dyDescent="0.2">
      <c r="B51" s="85" t="s">
        <v>67</v>
      </c>
      <c r="C51" s="11"/>
      <c r="D51" s="11"/>
      <c r="E51" s="11"/>
      <c r="F51" s="11"/>
      <c r="G51" s="11"/>
      <c r="H51" s="26"/>
      <c r="I51" s="26"/>
      <c r="J51" s="24"/>
      <c r="K51" s="24"/>
      <c r="L51" s="26"/>
      <c r="M51" s="69">
        <f>L54</f>
        <v>100</v>
      </c>
      <c r="N51" s="24">
        <f>M54</f>
        <v>97.777777777777771</v>
      </c>
      <c r="O51" s="24">
        <f>N54</f>
        <v>95.555555555555543</v>
      </c>
      <c r="P51" s="24">
        <f>O54</f>
        <v>93.333333333333314</v>
      </c>
      <c r="Q51" s="26">
        <f>P54</f>
        <v>91.111111111111086</v>
      </c>
      <c r="R51" s="69"/>
      <c r="S51" s="24"/>
      <c r="T51" s="24"/>
      <c r="U51" s="24"/>
      <c r="V51" s="26"/>
      <c r="W51" s="69"/>
      <c r="X51" s="24"/>
      <c r="Y51" s="24"/>
      <c r="Z51" s="24"/>
      <c r="AA51" s="26"/>
      <c r="AB51" s="69"/>
      <c r="AC51" s="24"/>
      <c r="AD51" s="24"/>
      <c r="AE51" s="24"/>
      <c r="AF51" s="26"/>
      <c r="AG51" s="69"/>
      <c r="AH51" s="24"/>
      <c r="AI51" s="24"/>
      <c r="AJ51" s="24"/>
      <c r="AK51" s="26"/>
      <c r="AL51" s="69"/>
      <c r="AM51" s="24"/>
      <c r="AN51" s="24"/>
      <c r="AO51" s="24"/>
      <c r="AP51" s="26"/>
      <c r="AQ51" s="69"/>
      <c r="AR51" s="24"/>
      <c r="AS51" s="24"/>
      <c r="AT51" s="24"/>
      <c r="AU51" s="26"/>
      <c r="AV51" s="69"/>
      <c r="AW51" s="24"/>
      <c r="AX51" s="24"/>
      <c r="AY51" s="24"/>
      <c r="AZ51" s="26"/>
      <c r="BA51" s="69"/>
      <c r="BB51" s="24"/>
      <c r="BC51" s="24"/>
      <c r="BD51" s="24"/>
      <c r="BE51" s="26"/>
      <c r="BF51" s="69"/>
      <c r="BG51" s="24"/>
      <c r="BH51" s="24"/>
      <c r="BI51" s="24"/>
      <c r="BJ51" s="26"/>
    </row>
    <row r="52" spans="1:117" ht="12.95" customHeight="1" x14ac:dyDescent="0.2">
      <c r="B52" s="70" t="s">
        <v>26</v>
      </c>
      <c r="C52" s="11"/>
      <c r="D52" s="11"/>
      <c r="E52" s="11"/>
      <c r="F52" s="11"/>
      <c r="G52" s="11"/>
      <c r="H52" s="26"/>
      <c r="I52" s="26"/>
      <c r="J52" s="24"/>
      <c r="K52" s="24"/>
      <c r="L52" s="26"/>
      <c r="M52" s="69"/>
      <c r="N52" s="24"/>
      <c r="O52" s="24"/>
      <c r="P52" s="24"/>
      <c r="Q52" s="26"/>
      <c r="R52" s="69"/>
      <c r="S52" s="24"/>
      <c r="T52" s="24"/>
      <c r="U52" s="24"/>
      <c r="V52" s="26"/>
      <c r="W52" s="69"/>
      <c r="X52" s="24"/>
      <c r="Y52" s="24"/>
      <c r="Z52" s="24"/>
      <c r="AA52" s="26"/>
      <c r="AB52" s="69"/>
      <c r="AC52" s="24"/>
      <c r="AD52" s="24"/>
      <c r="AE52" s="24"/>
      <c r="AF52" s="26"/>
      <c r="AG52" s="69"/>
      <c r="AH52" s="24"/>
      <c r="AI52" s="24"/>
      <c r="AJ52" s="24"/>
      <c r="AK52" s="26"/>
      <c r="AL52" s="69"/>
      <c r="AM52" s="24"/>
      <c r="AN52" s="24"/>
      <c r="AO52" s="24"/>
      <c r="AP52" s="26"/>
      <c r="AQ52" s="69"/>
      <c r="AR52" s="24"/>
      <c r="AS52" s="24"/>
      <c r="AT52" s="24"/>
      <c r="AU52" s="26"/>
      <c r="AV52" s="69"/>
      <c r="AW52" s="24"/>
      <c r="AX52" s="24"/>
      <c r="AY52" s="24"/>
      <c r="AZ52" s="26"/>
      <c r="BA52" s="69"/>
      <c r="BB52" s="24"/>
      <c r="BC52" s="24"/>
      <c r="BD52" s="24"/>
      <c r="BE52" s="26"/>
      <c r="BF52" s="69"/>
      <c r="BG52" s="24"/>
      <c r="BH52" s="24"/>
      <c r="BI52" s="24"/>
      <c r="BJ52" s="26"/>
    </row>
    <row r="53" spans="1:117" ht="12.95" customHeight="1" x14ac:dyDescent="0.2">
      <c r="B53" s="23" t="s">
        <v>27</v>
      </c>
      <c r="C53" s="11"/>
      <c r="D53" s="11"/>
      <c r="E53" s="11"/>
      <c r="F53" s="11"/>
      <c r="G53" s="11"/>
      <c r="H53" s="26"/>
      <c r="I53" s="26"/>
      <c r="J53" s="24"/>
      <c r="K53" s="24"/>
      <c r="L53" s="26"/>
      <c r="M53" s="69">
        <f>IF(M51&lt;&gt;0,M51/M$32,0)</f>
        <v>2.2222222222222223</v>
      </c>
      <c r="N53" s="24">
        <f>IF(N51&lt;&gt;0,N51/N$32,0)</f>
        <v>2.2222222222222219</v>
      </c>
      <c r="O53" s="24">
        <f>IF(O51&lt;&gt;0,O51/O$32,0)</f>
        <v>2.2222222222222219</v>
      </c>
      <c r="P53" s="24">
        <f>IF(P51&lt;&gt;0,P51/P$32,0)</f>
        <v>2.2222222222222219</v>
      </c>
      <c r="Q53" s="26">
        <f>IF(Q51&lt;&gt;0,Q51/Q$32,0)</f>
        <v>2.2222222222222214</v>
      </c>
      <c r="R53" s="69"/>
      <c r="S53" s="24"/>
      <c r="T53" s="24"/>
      <c r="U53" s="24"/>
      <c r="V53" s="26"/>
      <c r="W53" s="69"/>
      <c r="X53" s="24"/>
      <c r="Y53" s="24"/>
      <c r="Z53" s="24"/>
      <c r="AA53" s="26"/>
      <c r="AB53" s="69"/>
      <c r="AC53" s="24"/>
      <c r="AD53" s="24"/>
      <c r="AE53" s="24"/>
      <c r="AF53" s="26"/>
      <c r="AG53" s="69"/>
      <c r="AH53" s="24"/>
      <c r="AI53" s="24"/>
      <c r="AJ53" s="24"/>
      <c r="AK53" s="26"/>
      <c r="AL53" s="69"/>
      <c r="AM53" s="24"/>
      <c r="AN53" s="24"/>
      <c r="AO53" s="24"/>
      <c r="AP53" s="26"/>
      <c r="AQ53" s="69"/>
      <c r="AR53" s="24"/>
      <c r="AS53" s="24"/>
      <c r="AT53" s="24"/>
      <c r="AU53" s="26"/>
      <c r="AV53" s="69"/>
      <c r="AW53" s="24"/>
      <c r="AX53" s="24"/>
      <c r="AY53" s="24"/>
      <c r="AZ53" s="26"/>
      <c r="BA53" s="69"/>
      <c r="BB53" s="24"/>
      <c r="BC53" s="24"/>
      <c r="BD53" s="24"/>
      <c r="BE53" s="26"/>
      <c r="BF53" s="69"/>
      <c r="BG53" s="24"/>
      <c r="BH53" s="24"/>
      <c r="BI53" s="24"/>
      <c r="BJ53" s="26"/>
    </row>
    <row r="54" spans="1:117" ht="12.95" customHeight="1" x14ac:dyDescent="0.2">
      <c r="B54" s="11" t="s">
        <v>28</v>
      </c>
      <c r="C54" s="11"/>
      <c r="D54" s="11"/>
      <c r="E54" s="11"/>
      <c r="F54" s="11"/>
      <c r="G54" s="11"/>
      <c r="H54" s="26"/>
      <c r="I54" s="26"/>
      <c r="J54" s="24"/>
      <c r="K54" s="24"/>
      <c r="L54" s="26">
        <f>IF(H22=5,L38,L47)</f>
        <v>100</v>
      </c>
      <c r="M54" s="69">
        <f>M51+M52-M53</f>
        <v>97.777777777777771</v>
      </c>
      <c r="N54" s="24">
        <f>N51+N52-N53</f>
        <v>95.555555555555543</v>
      </c>
      <c r="O54" s="24">
        <f>O51+O52-O53</f>
        <v>93.333333333333314</v>
      </c>
      <c r="P54" s="24">
        <f>P51+P52-P53</f>
        <v>91.111111111111086</v>
      </c>
      <c r="Q54" s="26">
        <f>Q51+Q52-Q53</f>
        <v>88.888888888888857</v>
      </c>
      <c r="R54" s="69"/>
      <c r="S54" s="24"/>
      <c r="T54" s="24"/>
      <c r="U54" s="24"/>
      <c r="V54" s="26"/>
      <c r="W54" s="69"/>
      <c r="X54" s="24"/>
      <c r="Y54" s="24"/>
      <c r="Z54" s="24"/>
      <c r="AA54" s="26"/>
      <c r="AB54" s="69"/>
      <c r="AC54" s="24"/>
      <c r="AD54" s="24"/>
      <c r="AE54" s="24"/>
      <c r="AF54" s="26"/>
      <c r="AG54" s="69"/>
      <c r="AH54" s="24"/>
      <c r="AI54" s="24"/>
      <c r="AJ54" s="24"/>
      <c r="AK54" s="26"/>
      <c r="AL54" s="69"/>
      <c r="AM54" s="24"/>
      <c r="AN54" s="24"/>
      <c r="AO54" s="24"/>
      <c r="AP54" s="26"/>
      <c r="AQ54" s="69"/>
      <c r="AR54" s="24"/>
      <c r="AS54" s="24"/>
      <c r="AT54" s="24"/>
      <c r="AU54" s="26"/>
      <c r="AV54" s="69"/>
      <c r="AW54" s="24"/>
      <c r="AX54" s="24"/>
      <c r="AY54" s="24"/>
      <c r="AZ54" s="26"/>
      <c r="BA54" s="69"/>
      <c r="BB54" s="24"/>
      <c r="BC54" s="24"/>
      <c r="BD54" s="24"/>
      <c r="BE54" s="26"/>
      <c r="BF54" s="69"/>
      <c r="BG54" s="24"/>
      <c r="BH54" s="24"/>
      <c r="BI54" s="24"/>
      <c r="BJ54" s="26"/>
    </row>
    <row r="55" spans="1:117" ht="12.95" customHeight="1" x14ac:dyDescent="0.2">
      <c r="B55" s="10" t="s">
        <v>52</v>
      </c>
      <c r="C55" s="11"/>
      <c r="D55" s="11"/>
      <c r="E55" s="11"/>
      <c r="F55" s="11"/>
      <c r="G55" s="11"/>
      <c r="H55" s="26"/>
      <c r="I55" s="26"/>
      <c r="J55" s="24"/>
      <c r="K55" s="24"/>
      <c r="L55" s="26"/>
      <c r="M55" s="69">
        <f>M51*$H$25</f>
        <v>8.77</v>
      </c>
      <c r="N55" s="24">
        <f>N51*$H$25</f>
        <v>8.5751111111111111</v>
      </c>
      <c r="O55" s="24">
        <f>O51*$H$25</f>
        <v>8.3802222222222209</v>
      </c>
      <c r="P55" s="24">
        <f>P51*$H$25</f>
        <v>8.1853333333333325</v>
      </c>
      <c r="Q55" s="26">
        <f>Q51*$H$25</f>
        <v>7.9904444444444422</v>
      </c>
      <c r="R55" s="69"/>
      <c r="S55" s="24"/>
      <c r="T55" s="24"/>
      <c r="U55" s="24"/>
      <c r="V55" s="26"/>
      <c r="W55" s="69"/>
      <c r="X55" s="24"/>
      <c r="Y55" s="24"/>
      <c r="Z55" s="24"/>
      <c r="AA55" s="26"/>
      <c r="AB55" s="69"/>
      <c r="AC55" s="24"/>
      <c r="AD55" s="24"/>
      <c r="AE55" s="24"/>
      <c r="AF55" s="26"/>
      <c r="AG55" s="69"/>
      <c r="AH55" s="24"/>
      <c r="AI55" s="24"/>
      <c r="AJ55" s="24"/>
      <c r="AK55" s="26"/>
      <c r="AL55" s="69"/>
      <c r="AM55" s="24"/>
      <c r="AN55" s="24"/>
      <c r="AO55" s="24"/>
      <c r="AP55" s="26"/>
      <c r="AQ55" s="69"/>
      <c r="AR55" s="24"/>
      <c r="AS55" s="24"/>
      <c r="AT55" s="24"/>
      <c r="AU55" s="26"/>
      <c r="AV55" s="69"/>
      <c r="AW55" s="24"/>
      <c r="AX55" s="24"/>
      <c r="AY55" s="24"/>
      <c r="AZ55" s="26"/>
      <c r="BA55" s="69"/>
      <c r="BB55" s="24"/>
      <c r="BC55" s="24"/>
      <c r="BD55" s="24"/>
      <c r="BE55" s="26"/>
      <c r="BF55" s="69"/>
      <c r="BG55" s="24"/>
      <c r="BH55" s="24"/>
      <c r="BI55" s="24"/>
      <c r="BJ55" s="26"/>
    </row>
    <row r="56" spans="1:117" ht="12.95" customHeight="1" x14ac:dyDescent="0.2">
      <c r="A56" s="9"/>
      <c r="B56" s="10" t="s">
        <v>43</v>
      </c>
      <c r="C56" s="11"/>
      <c r="D56" s="11"/>
      <c r="E56" s="11"/>
      <c r="F56" s="11"/>
      <c r="G56" s="11"/>
      <c r="H56" s="26"/>
      <c r="I56" s="26"/>
      <c r="J56" s="24"/>
      <c r="K56" s="24"/>
      <c r="L56" s="26"/>
      <c r="M56" s="69">
        <f>M55+M53</f>
        <v>10.992222222222221</v>
      </c>
      <c r="N56" s="24">
        <f>N55+N53</f>
        <v>10.797333333333333</v>
      </c>
      <c r="O56" s="24">
        <f>O55+O53</f>
        <v>10.602444444444442</v>
      </c>
      <c r="P56" s="24">
        <f>P55+P53</f>
        <v>10.407555555555554</v>
      </c>
      <c r="Q56" s="26">
        <f>Q55+Q53</f>
        <v>10.212666666666664</v>
      </c>
      <c r="R56" s="69"/>
      <c r="S56" s="24"/>
      <c r="T56" s="24"/>
      <c r="U56" s="24"/>
      <c r="V56" s="26"/>
      <c r="W56" s="69"/>
      <c r="X56" s="24"/>
      <c r="Y56" s="24"/>
      <c r="Z56" s="24"/>
      <c r="AA56" s="26"/>
      <c r="AB56" s="69"/>
      <c r="AC56" s="24"/>
      <c r="AD56" s="24"/>
      <c r="AE56" s="24"/>
      <c r="AF56" s="26"/>
      <c r="AG56" s="69"/>
      <c r="AH56" s="24"/>
      <c r="AI56" s="24"/>
      <c r="AJ56" s="24"/>
      <c r="AK56" s="26"/>
      <c r="AL56" s="69"/>
      <c r="AM56" s="24"/>
      <c r="AN56" s="24"/>
      <c r="AO56" s="24"/>
      <c r="AP56" s="26"/>
      <c r="AQ56" s="69"/>
      <c r="AR56" s="24"/>
      <c r="AS56" s="24"/>
      <c r="AT56" s="24"/>
      <c r="AU56" s="26"/>
      <c r="AV56" s="69"/>
      <c r="AW56" s="24"/>
      <c r="AX56" s="24"/>
      <c r="AY56" s="24"/>
      <c r="AZ56" s="26"/>
      <c r="BA56" s="69"/>
      <c r="BB56" s="24"/>
      <c r="BC56" s="24"/>
      <c r="BD56" s="24"/>
      <c r="BE56" s="26"/>
      <c r="BF56" s="69"/>
      <c r="BG56" s="24"/>
      <c r="BH56" s="24"/>
      <c r="BI56" s="24"/>
      <c r="BJ56" s="26"/>
    </row>
    <row r="57" spans="1:117" ht="12.95" customHeight="1" x14ac:dyDescent="0.2">
      <c r="A57" s="11"/>
      <c r="B57" s="98" t="s">
        <v>78</v>
      </c>
      <c r="C57" s="99"/>
      <c r="D57" s="99"/>
      <c r="E57" s="99"/>
      <c r="F57" s="99"/>
      <c r="G57" s="99"/>
      <c r="H57" s="100">
        <f>H41</f>
        <v>0</v>
      </c>
      <c r="I57" s="100">
        <f>I41</f>
        <v>0</v>
      </c>
      <c r="J57" s="100">
        <f>J41</f>
        <v>0</v>
      </c>
      <c r="K57" s="100">
        <f>K41</f>
        <v>0</v>
      </c>
      <c r="L57" s="112">
        <f>L41</f>
        <v>0</v>
      </c>
      <c r="M57" s="101"/>
      <c r="N57" s="100"/>
      <c r="O57" s="100"/>
      <c r="P57" s="100"/>
      <c r="Q57" s="100"/>
      <c r="R57" s="101"/>
      <c r="S57" s="100"/>
      <c r="T57" s="100"/>
      <c r="U57" s="100"/>
      <c r="V57" s="100"/>
      <c r="W57" s="101"/>
      <c r="X57" s="100"/>
      <c r="Y57" s="100"/>
      <c r="Z57" s="100"/>
      <c r="AA57" s="100"/>
      <c r="AB57" s="101"/>
      <c r="AC57" s="100"/>
      <c r="AD57" s="100"/>
      <c r="AE57" s="100"/>
      <c r="AF57" s="100"/>
      <c r="AG57" s="101"/>
      <c r="AH57" s="100"/>
      <c r="AI57" s="100"/>
      <c r="AJ57" s="100"/>
      <c r="AK57" s="100"/>
      <c r="AL57" s="101"/>
      <c r="AM57" s="100"/>
      <c r="AN57" s="100"/>
      <c r="AO57" s="100"/>
      <c r="AP57" s="100"/>
      <c r="AQ57" s="101"/>
      <c r="AR57" s="100"/>
      <c r="AS57" s="100"/>
      <c r="AT57" s="100"/>
      <c r="AU57" s="100"/>
      <c r="AV57" s="101"/>
      <c r="AW57" s="100"/>
      <c r="AX57" s="100"/>
      <c r="AY57" s="100"/>
      <c r="AZ57" s="100"/>
      <c r="BA57" s="101"/>
      <c r="BB57" s="100"/>
      <c r="BC57" s="100"/>
      <c r="BD57" s="100"/>
      <c r="BE57" s="100"/>
      <c r="BF57" s="101"/>
      <c r="BG57" s="100"/>
      <c r="BH57" s="100"/>
      <c r="BI57" s="100"/>
      <c r="BJ57" s="100"/>
      <c r="BK57" s="19"/>
      <c r="BL57" s="19"/>
      <c r="BM57" s="19"/>
      <c r="BN57" s="19"/>
      <c r="BO57" s="19"/>
      <c r="BP57" s="19"/>
      <c r="BQ57" s="19"/>
      <c r="BR57" s="19"/>
      <c r="BS57" s="19"/>
      <c r="BT57" s="19"/>
      <c r="BU57" s="19"/>
      <c r="BV57" s="19"/>
      <c r="BW57" s="19"/>
      <c r="BX57" s="19"/>
      <c r="BY57" s="19"/>
      <c r="BZ57" s="19"/>
      <c r="CA57" s="19"/>
      <c r="CB57" s="19"/>
      <c r="CC57" s="19"/>
      <c r="CD57" s="19"/>
      <c r="CE57" s="19"/>
      <c r="CF57" s="19"/>
      <c r="CG57" s="19"/>
      <c r="CH57" s="19"/>
      <c r="CI57" s="19"/>
      <c r="CJ57" s="19"/>
      <c r="CK57" s="19"/>
      <c r="CL57" s="19"/>
      <c r="CM57" s="19"/>
      <c r="CN57" s="19"/>
      <c r="CO57" s="19"/>
      <c r="CP57" s="19"/>
      <c r="CQ57" s="19"/>
      <c r="CR57" s="19"/>
      <c r="CS57" s="19"/>
      <c r="CT57" s="19"/>
      <c r="CU57" s="19"/>
      <c r="CV57" s="19"/>
      <c r="CW57" s="19"/>
      <c r="CX57" s="19"/>
      <c r="CY57" s="19"/>
      <c r="CZ57" s="19"/>
      <c r="DA57" s="19"/>
      <c r="DB57" s="19"/>
      <c r="DC57" s="19"/>
      <c r="DD57" s="19"/>
      <c r="DE57" s="19"/>
      <c r="DF57" s="19"/>
      <c r="DG57" s="19"/>
      <c r="DH57" s="19"/>
      <c r="DI57" s="19"/>
      <c r="DJ57" s="19"/>
      <c r="DK57" s="19"/>
      <c r="DL57" s="19"/>
      <c r="DM57" s="19"/>
    </row>
    <row r="58" spans="1:117" ht="12.95" customHeight="1" x14ac:dyDescent="0.2">
      <c r="A58" s="9"/>
      <c r="B58" s="121" t="s">
        <v>68</v>
      </c>
      <c r="C58" s="116"/>
      <c r="D58" s="116"/>
      <c r="E58" s="116"/>
      <c r="F58" s="116"/>
      <c r="G58" s="116"/>
      <c r="H58" s="117"/>
      <c r="I58" s="117"/>
      <c r="J58" s="117"/>
      <c r="K58" s="117"/>
      <c r="L58" s="117"/>
      <c r="M58" s="118">
        <f>M56</f>
        <v>10.992222222222221</v>
      </c>
      <c r="N58" s="117">
        <f>N56</f>
        <v>10.797333333333333</v>
      </c>
      <c r="O58" s="117">
        <f>O56</f>
        <v>10.602444444444442</v>
      </c>
      <c r="P58" s="117">
        <f>P56</f>
        <v>10.407555555555554</v>
      </c>
      <c r="Q58" s="117">
        <f>Q56</f>
        <v>10.212666666666664</v>
      </c>
      <c r="R58" s="118"/>
      <c r="S58" s="117"/>
      <c r="T58" s="117"/>
      <c r="U58" s="117"/>
      <c r="V58" s="117"/>
      <c r="W58" s="118"/>
      <c r="X58" s="117"/>
      <c r="Y58" s="117"/>
      <c r="Z58" s="117"/>
      <c r="AA58" s="117"/>
      <c r="AB58" s="118"/>
      <c r="AC58" s="117"/>
      <c r="AD58" s="117"/>
      <c r="AE58" s="117"/>
      <c r="AF58" s="117"/>
      <c r="AG58" s="118"/>
      <c r="AH58" s="117"/>
      <c r="AI58" s="117"/>
      <c r="AJ58" s="117"/>
      <c r="AK58" s="117"/>
      <c r="AL58" s="118"/>
      <c r="AM58" s="117"/>
      <c r="AN58" s="117"/>
      <c r="AO58" s="117"/>
      <c r="AP58" s="117"/>
      <c r="AQ58" s="118"/>
      <c r="AR58" s="117"/>
      <c r="AS58" s="117"/>
      <c r="AT58" s="117"/>
      <c r="AU58" s="117"/>
      <c r="AV58" s="118"/>
      <c r="AW58" s="117"/>
      <c r="AX58" s="117"/>
      <c r="AY58" s="117"/>
      <c r="AZ58" s="117"/>
      <c r="BA58" s="118"/>
      <c r="BB58" s="117"/>
      <c r="BC58" s="117"/>
      <c r="BD58" s="117"/>
      <c r="BE58" s="117"/>
      <c r="BF58" s="118"/>
      <c r="BG58" s="117"/>
      <c r="BH58" s="117"/>
      <c r="BI58" s="117"/>
      <c r="BJ58" s="117"/>
    </row>
    <row r="59" spans="1:117" ht="12.95" customHeight="1" x14ac:dyDescent="0.2">
      <c r="A59" s="9"/>
      <c r="B59" s="98" t="s">
        <v>58</v>
      </c>
      <c r="C59" s="99"/>
      <c r="D59" s="99"/>
      <c r="E59" s="99"/>
      <c r="F59" s="99"/>
      <c r="G59" s="99"/>
      <c r="H59" s="100"/>
      <c r="I59" s="100"/>
      <c r="J59" s="100"/>
      <c r="K59" s="100"/>
      <c r="L59" s="100"/>
      <c r="M59" s="101"/>
      <c r="N59" s="100"/>
      <c r="O59" s="100"/>
      <c r="P59" s="100"/>
      <c r="Q59" s="100"/>
      <c r="R59" s="101">
        <f>R49</f>
        <v>10.017777777777773</v>
      </c>
      <c r="S59" s="100">
        <f t="shared" ref="S59:BJ59" si="13">S49</f>
        <v>9.822888888888885</v>
      </c>
      <c r="T59" s="100">
        <f t="shared" si="13"/>
        <v>9.6279999999999948</v>
      </c>
      <c r="U59" s="100">
        <f t="shared" si="13"/>
        <v>9.4331111111111063</v>
      </c>
      <c r="V59" s="100">
        <f t="shared" si="13"/>
        <v>9.2382222222222197</v>
      </c>
      <c r="W59" s="101">
        <f t="shared" si="13"/>
        <v>9.0433333333333294</v>
      </c>
      <c r="X59" s="100">
        <f t="shared" si="13"/>
        <v>8.8484444444444392</v>
      </c>
      <c r="Y59" s="100">
        <f t="shared" si="13"/>
        <v>8.6535555555555526</v>
      </c>
      <c r="Z59" s="100">
        <f t="shared" si="13"/>
        <v>8.4586666666666641</v>
      </c>
      <c r="AA59" s="100">
        <f t="shared" si="13"/>
        <v>8.2637777777777739</v>
      </c>
      <c r="AB59" s="101">
        <f t="shared" si="13"/>
        <v>8.0688888888888854</v>
      </c>
      <c r="AC59" s="100">
        <f t="shared" si="13"/>
        <v>7.8739999999999988</v>
      </c>
      <c r="AD59" s="100">
        <f t="shared" si="13"/>
        <v>7.6791111111111103</v>
      </c>
      <c r="AE59" s="100">
        <f t="shared" si="13"/>
        <v>7.4842222222222201</v>
      </c>
      <c r="AF59" s="100">
        <f t="shared" si="13"/>
        <v>7.2893333333333317</v>
      </c>
      <c r="AG59" s="101">
        <f t="shared" si="13"/>
        <v>7.0944444444444432</v>
      </c>
      <c r="AH59" s="100">
        <f t="shared" si="13"/>
        <v>6.8995555555555548</v>
      </c>
      <c r="AI59" s="100">
        <f t="shared" si="13"/>
        <v>6.7046666666666646</v>
      </c>
      <c r="AJ59" s="100">
        <f t="shared" si="13"/>
        <v>6.5097777777777761</v>
      </c>
      <c r="AK59" s="100">
        <f t="shared" si="13"/>
        <v>6.3148888888888877</v>
      </c>
      <c r="AL59" s="101">
        <f t="shared" si="13"/>
        <v>6.1199999999999992</v>
      </c>
      <c r="AM59" s="100">
        <f t="shared" si="13"/>
        <v>5.9251111111111099</v>
      </c>
      <c r="AN59" s="100">
        <f t="shared" si="13"/>
        <v>5.7302222222222214</v>
      </c>
      <c r="AO59" s="100">
        <f t="shared" si="13"/>
        <v>5.5353333333333321</v>
      </c>
      <c r="AP59" s="100">
        <f t="shared" si="13"/>
        <v>5.3404444444444437</v>
      </c>
      <c r="AQ59" s="101">
        <f t="shared" si="13"/>
        <v>5.1455555555555552</v>
      </c>
      <c r="AR59" s="100">
        <f t="shared" si="13"/>
        <v>4.9506666666666659</v>
      </c>
      <c r="AS59" s="100">
        <f t="shared" si="13"/>
        <v>4.7557777777777765</v>
      </c>
      <c r="AT59" s="100">
        <f t="shared" si="13"/>
        <v>4.5608888888888881</v>
      </c>
      <c r="AU59" s="100">
        <f t="shared" si="13"/>
        <v>4.3659999999999997</v>
      </c>
      <c r="AV59" s="101">
        <f t="shared" si="13"/>
        <v>4.1711111111111112</v>
      </c>
      <c r="AW59" s="100">
        <f t="shared" si="13"/>
        <v>3.9762222222222223</v>
      </c>
      <c r="AX59" s="100">
        <f t="shared" si="13"/>
        <v>3.7813333333333334</v>
      </c>
      <c r="AY59" s="100">
        <f t="shared" si="13"/>
        <v>3.586444444444445</v>
      </c>
      <c r="AZ59" s="100">
        <f t="shared" si="13"/>
        <v>3.3915555555555565</v>
      </c>
      <c r="BA59" s="101">
        <f t="shared" si="13"/>
        <v>3.1966666666666668</v>
      </c>
      <c r="BB59" s="100">
        <f t="shared" si="13"/>
        <v>3.0017777777777779</v>
      </c>
      <c r="BC59" s="100">
        <f t="shared" si="13"/>
        <v>2.806888888888889</v>
      </c>
      <c r="BD59" s="100">
        <f t="shared" si="13"/>
        <v>2.6120000000000001</v>
      </c>
      <c r="BE59" s="100">
        <f t="shared" si="13"/>
        <v>2.4171111111111112</v>
      </c>
      <c r="BF59" s="101">
        <f t="shared" si="13"/>
        <v>0</v>
      </c>
      <c r="BG59" s="100">
        <f t="shared" si="13"/>
        <v>0</v>
      </c>
      <c r="BH59" s="100">
        <f t="shared" si="13"/>
        <v>0</v>
      </c>
      <c r="BI59" s="100">
        <f t="shared" si="13"/>
        <v>0</v>
      </c>
      <c r="BJ59" s="100">
        <f t="shared" si="13"/>
        <v>0</v>
      </c>
    </row>
    <row r="60" spans="1:117" ht="12.95" customHeight="1" x14ac:dyDescent="0.2">
      <c r="A60" s="85"/>
      <c r="B60" s="98" t="s">
        <v>60</v>
      </c>
      <c r="C60" s="99"/>
      <c r="D60" s="99"/>
      <c r="E60" s="99"/>
      <c r="F60" s="99"/>
      <c r="G60" s="99"/>
      <c r="H60" s="100">
        <f>SUM(H57:H59)</f>
        <v>0</v>
      </c>
      <c r="I60" s="100">
        <f t="shared" ref="I60:BJ60" si="14">SUM(I57:I59)</f>
        <v>0</v>
      </c>
      <c r="J60" s="100">
        <f t="shared" si="14"/>
        <v>0</v>
      </c>
      <c r="K60" s="100">
        <f t="shared" si="14"/>
        <v>0</v>
      </c>
      <c r="L60" s="100">
        <f t="shared" si="14"/>
        <v>0</v>
      </c>
      <c r="M60" s="101">
        <f t="shared" si="14"/>
        <v>10.992222222222221</v>
      </c>
      <c r="N60" s="100">
        <f t="shared" si="14"/>
        <v>10.797333333333333</v>
      </c>
      <c r="O60" s="100">
        <f t="shared" si="14"/>
        <v>10.602444444444442</v>
      </c>
      <c r="P60" s="100">
        <f t="shared" si="14"/>
        <v>10.407555555555554</v>
      </c>
      <c r="Q60" s="100">
        <f t="shared" si="14"/>
        <v>10.212666666666664</v>
      </c>
      <c r="R60" s="101">
        <f t="shared" si="14"/>
        <v>10.017777777777773</v>
      </c>
      <c r="S60" s="100">
        <f t="shared" si="14"/>
        <v>9.822888888888885</v>
      </c>
      <c r="T60" s="100">
        <f t="shared" si="14"/>
        <v>9.6279999999999948</v>
      </c>
      <c r="U60" s="100">
        <f t="shared" si="14"/>
        <v>9.4331111111111063</v>
      </c>
      <c r="V60" s="100">
        <f t="shared" si="14"/>
        <v>9.2382222222222197</v>
      </c>
      <c r="W60" s="101">
        <f t="shared" si="14"/>
        <v>9.0433333333333294</v>
      </c>
      <c r="X60" s="100">
        <f t="shared" si="14"/>
        <v>8.8484444444444392</v>
      </c>
      <c r="Y60" s="100">
        <f t="shared" si="14"/>
        <v>8.6535555555555526</v>
      </c>
      <c r="Z60" s="100">
        <f t="shared" si="14"/>
        <v>8.4586666666666641</v>
      </c>
      <c r="AA60" s="100">
        <f t="shared" si="14"/>
        <v>8.2637777777777739</v>
      </c>
      <c r="AB60" s="101">
        <f t="shared" si="14"/>
        <v>8.0688888888888854</v>
      </c>
      <c r="AC60" s="100">
        <f t="shared" si="14"/>
        <v>7.8739999999999988</v>
      </c>
      <c r="AD60" s="100">
        <f t="shared" si="14"/>
        <v>7.6791111111111103</v>
      </c>
      <c r="AE60" s="100">
        <f t="shared" si="14"/>
        <v>7.4842222222222201</v>
      </c>
      <c r="AF60" s="100">
        <f t="shared" si="14"/>
        <v>7.2893333333333317</v>
      </c>
      <c r="AG60" s="101">
        <f t="shared" si="14"/>
        <v>7.0944444444444432</v>
      </c>
      <c r="AH60" s="100">
        <f t="shared" si="14"/>
        <v>6.8995555555555548</v>
      </c>
      <c r="AI60" s="100">
        <f t="shared" si="14"/>
        <v>6.7046666666666646</v>
      </c>
      <c r="AJ60" s="100">
        <f t="shared" si="14"/>
        <v>6.5097777777777761</v>
      </c>
      <c r="AK60" s="100">
        <f t="shared" si="14"/>
        <v>6.3148888888888877</v>
      </c>
      <c r="AL60" s="101">
        <f t="shared" si="14"/>
        <v>6.1199999999999992</v>
      </c>
      <c r="AM60" s="100">
        <f t="shared" si="14"/>
        <v>5.9251111111111099</v>
      </c>
      <c r="AN60" s="100">
        <f t="shared" si="14"/>
        <v>5.7302222222222214</v>
      </c>
      <c r="AO60" s="100">
        <f t="shared" si="14"/>
        <v>5.5353333333333321</v>
      </c>
      <c r="AP60" s="100">
        <f t="shared" si="14"/>
        <v>5.3404444444444437</v>
      </c>
      <c r="AQ60" s="101">
        <f t="shared" si="14"/>
        <v>5.1455555555555552</v>
      </c>
      <c r="AR60" s="100">
        <f t="shared" si="14"/>
        <v>4.9506666666666659</v>
      </c>
      <c r="AS60" s="100">
        <f t="shared" si="14"/>
        <v>4.7557777777777765</v>
      </c>
      <c r="AT60" s="100">
        <f t="shared" si="14"/>
        <v>4.5608888888888881</v>
      </c>
      <c r="AU60" s="100">
        <f t="shared" si="14"/>
        <v>4.3659999999999997</v>
      </c>
      <c r="AV60" s="101">
        <f t="shared" si="14"/>
        <v>4.1711111111111112</v>
      </c>
      <c r="AW60" s="100">
        <f t="shared" si="14"/>
        <v>3.9762222222222223</v>
      </c>
      <c r="AX60" s="100">
        <f t="shared" si="14"/>
        <v>3.7813333333333334</v>
      </c>
      <c r="AY60" s="100">
        <f t="shared" si="14"/>
        <v>3.586444444444445</v>
      </c>
      <c r="AZ60" s="100">
        <f t="shared" si="14"/>
        <v>3.3915555555555565</v>
      </c>
      <c r="BA60" s="101">
        <f t="shared" si="14"/>
        <v>3.1966666666666668</v>
      </c>
      <c r="BB60" s="100">
        <f t="shared" si="14"/>
        <v>3.0017777777777779</v>
      </c>
      <c r="BC60" s="100">
        <f t="shared" si="14"/>
        <v>2.806888888888889</v>
      </c>
      <c r="BD60" s="100">
        <f t="shared" si="14"/>
        <v>2.6120000000000001</v>
      </c>
      <c r="BE60" s="100">
        <f t="shared" si="14"/>
        <v>2.4171111111111112</v>
      </c>
      <c r="BF60" s="101">
        <f t="shared" si="14"/>
        <v>0</v>
      </c>
      <c r="BG60" s="100">
        <f t="shared" si="14"/>
        <v>0</v>
      </c>
      <c r="BH60" s="100">
        <f t="shared" si="14"/>
        <v>0</v>
      </c>
      <c r="BI60" s="100">
        <f t="shared" si="14"/>
        <v>0</v>
      </c>
      <c r="BJ60" s="100">
        <f t="shared" si="14"/>
        <v>0</v>
      </c>
    </row>
    <row r="61" spans="1:117" ht="12.95" customHeight="1" x14ac:dyDescent="0.2">
      <c r="A61" s="85"/>
      <c r="B61" s="85"/>
      <c r="C61" s="11"/>
      <c r="D61" s="11"/>
      <c r="E61" s="11"/>
      <c r="F61" s="11"/>
      <c r="G61" s="11"/>
      <c r="H61" s="26"/>
      <c r="I61" s="26"/>
      <c r="J61" s="26"/>
      <c r="K61" s="26"/>
      <c r="L61" s="26"/>
      <c r="M61" s="69"/>
      <c r="N61" s="26"/>
      <c r="O61" s="26"/>
      <c r="P61" s="26"/>
      <c r="Q61" s="26"/>
      <c r="R61" s="69"/>
      <c r="S61" s="26"/>
      <c r="T61" s="26"/>
      <c r="U61" s="26"/>
      <c r="V61" s="26"/>
      <c r="W61" s="69"/>
      <c r="X61" s="26"/>
      <c r="Y61" s="26"/>
      <c r="Z61" s="26"/>
      <c r="AA61" s="26"/>
      <c r="AB61" s="69"/>
      <c r="AC61" s="26"/>
      <c r="AD61" s="26"/>
      <c r="AE61" s="26"/>
      <c r="AF61" s="26"/>
      <c r="AG61" s="69"/>
      <c r="AH61" s="26"/>
      <c r="AI61" s="26"/>
      <c r="AJ61" s="26"/>
      <c r="AK61" s="26"/>
      <c r="AL61" s="69"/>
      <c r="AM61" s="26"/>
      <c r="AN61" s="26"/>
      <c r="AO61" s="26"/>
      <c r="AP61" s="26"/>
      <c r="AQ61" s="69"/>
      <c r="AR61" s="26"/>
      <c r="AS61" s="26"/>
      <c r="AT61" s="26"/>
      <c r="AU61" s="26"/>
      <c r="AV61" s="69"/>
      <c r="AW61" s="26"/>
      <c r="AX61" s="26"/>
      <c r="AY61" s="26"/>
      <c r="AZ61" s="26"/>
      <c r="BA61" s="69"/>
      <c r="BB61" s="26"/>
      <c r="BC61" s="26"/>
      <c r="BD61" s="26"/>
      <c r="BE61" s="26"/>
      <c r="BF61" s="69"/>
      <c r="BG61" s="26"/>
      <c r="BH61" s="26"/>
      <c r="BI61" s="26"/>
      <c r="BJ61" s="26"/>
    </row>
    <row r="62" spans="1:117" ht="12.95" customHeight="1" x14ac:dyDescent="0.2">
      <c r="A62" s="22"/>
      <c r="B62" s="85"/>
      <c r="C62" s="11"/>
      <c r="D62" s="11"/>
      <c r="E62" s="11"/>
      <c r="F62" s="11"/>
      <c r="G62" s="11"/>
      <c r="H62" s="26"/>
      <c r="I62" s="26"/>
      <c r="J62" s="24"/>
      <c r="K62" s="24"/>
      <c r="L62" s="26"/>
      <c r="M62" s="69"/>
      <c r="N62" s="24"/>
      <c r="O62" s="24"/>
      <c r="P62" s="24"/>
      <c r="Q62" s="26"/>
      <c r="R62" s="69"/>
      <c r="S62" s="24"/>
      <c r="T62" s="24"/>
      <c r="U62" s="24"/>
      <c r="V62" s="26"/>
      <c r="W62" s="69"/>
      <c r="X62" s="24"/>
      <c r="Y62" s="24"/>
      <c r="Z62" s="24"/>
      <c r="AA62" s="26"/>
      <c r="AB62" s="69"/>
      <c r="AC62" s="24"/>
      <c r="AD62" s="24"/>
      <c r="AE62" s="24"/>
      <c r="AF62" s="26"/>
      <c r="AG62" s="69"/>
      <c r="AH62" s="24"/>
      <c r="AI62" s="24"/>
      <c r="AJ62" s="24"/>
      <c r="AK62" s="26"/>
      <c r="AL62" s="69"/>
      <c r="AM62" s="24"/>
      <c r="AN62" s="24"/>
      <c r="AO62" s="24"/>
      <c r="AP62" s="26"/>
      <c r="AQ62" s="69"/>
      <c r="AR62" s="24"/>
      <c r="AS62" s="24"/>
      <c r="AT62" s="24"/>
      <c r="AU62" s="26"/>
      <c r="AV62" s="69"/>
      <c r="AW62" s="24"/>
      <c r="AX62" s="24"/>
      <c r="AY62" s="24"/>
      <c r="AZ62" s="26"/>
      <c r="BA62" s="69"/>
      <c r="BB62" s="24"/>
      <c r="BC62" s="24"/>
      <c r="BD62" s="24"/>
      <c r="BE62" s="26"/>
      <c r="BF62" s="69"/>
      <c r="BG62" s="24"/>
      <c r="BH62" s="24"/>
      <c r="BI62" s="24"/>
      <c r="BJ62" s="26"/>
    </row>
    <row r="63" spans="1:117" s="193" customFormat="1" ht="12.95" customHeight="1" x14ac:dyDescent="0.2">
      <c r="A63" s="96" t="s">
        <v>25</v>
      </c>
      <c r="B63" s="86" t="s">
        <v>69</v>
      </c>
      <c r="C63" s="71"/>
      <c r="D63" s="71"/>
      <c r="E63" s="71"/>
      <c r="F63" s="71"/>
      <c r="G63" s="71"/>
      <c r="H63" s="74">
        <f>IF(H$29=$H$22,H$34-$H$23,0)</f>
        <v>0</v>
      </c>
      <c r="I63" s="74">
        <f>IF(I$29=$H$22,I$34-$H$23,0)</f>
        <v>0</v>
      </c>
      <c r="J63" s="74">
        <f>IF(J$29=$H$22,J$34-$H$23,0)</f>
        <v>0</v>
      </c>
      <c r="K63" s="74">
        <f>IF(K$29=$H$22,K$34-$H$23,0)</f>
        <v>0</v>
      </c>
      <c r="L63" s="74">
        <f>IF(L$29=$H$22,L$34-$H$23,0)</f>
        <v>90</v>
      </c>
      <c r="M63" s="88"/>
      <c r="N63" s="89"/>
      <c r="O63" s="89"/>
      <c r="P63" s="89"/>
      <c r="Q63" s="89"/>
      <c r="R63" s="88"/>
      <c r="S63" s="89"/>
      <c r="T63" s="89"/>
      <c r="U63" s="89"/>
      <c r="V63" s="89"/>
      <c r="W63" s="88"/>
      <c r="X63" s="89"/>
      <c r="Y63" s="89"/>
      <c r="Z63" s="89"/>
      <c r="AA63" s="89"/>
      <c r="AB63" s="88"/>
      <c r="AC63" s="89"/>
      <c r="AD63" s="89"/>
      <c r="AE63" s="89"/>
      <c r="AF63" s="89"/>
      <c r="AG63" s="88"/>
      <c r="AH63" s="89"/>
      <c r="AI63" s="89"/>
      <c r="AJ63" s="89"/>
      <c r="AK63" s="89"/>
      <c r="AL63" s="88"/>
      <c r="AM63" s="89"/>
      <c r="AN63" s="89"/>
      <c r="AO63" s="89"/>
      <c r="AP63" s="89"/>
      <c r="AQ63" s="88"/>
      <c r="AR63" s="89"/>
      <c r="AS63" s="89"/>
      <c r="AT63" s="89"/>
      <c r="AU63" s="89"/>
      <c r="AV63" s="88"/>
      <c r="AW63" s="89"/>
      <c r="AX63" s="89"/>
      <c r="AY63" s="89"/>
      <c r="AZ63" s="89"/>
      <c r="BA63" s="88"/>
      <c r="BB63" s="89"/>
      <c r="BC63" s="89"/>
      <c r="BD63" s="89"/>
      <c r="BE63" s="89"/>
      <c r="BF63" s="88"/>
      <c r="BG63" s="89"/>
      <c r="BH63" s="89"/>
      <c r="BI63" s="89"/>
      <c r="BJ63" s="89"/>
      <c r="BK63" s="72"/>
      <c r="BL63" s="72"/>
      <c r="BM63" s="72"/>
      <c r="BN63" s="72"/>
      <c r="BO63" s="72"/>
      <c r="BP63" s="72"/>
      <c r="BQ63" s="72"/>
      <c r="BR63" s="72"/>
      <c r="BS63" s="72"/>
      <c r="BT63" s="72"/>
      <c r="BU63" s="72"/>
      <c r="BV63" s="72"/>
      <c r="BW63" s="72"/>
      <c r="BX63" s="72"/>
      <c r="BY63" s="72"/>
      <c r="BZ63" s="72"/>
      <c r="CA63" s="72"/>
      <c r="CB63" s="72"/>
      <c r="CC63" s="72"/>
      <c r="CD63" s="72"/>
      <c r="CE63" s="72"/>
      <c r="CF63" s="72"/>
      <c r="CG63" s="72"/>
      <c r="CH63" s="72"/>
      <c r="CI63" s="72"/>
      <c r="CJ63" s="72"/>
      <c r="CK63" s="72"/>
      <c r="CL63" s="72"/>
      <c r="CM63" s="72"/>
      <c r="CN63" s="72"/>
      <c r="CO63" s="72"/>
      <c r="CP63" s="72"/>
      <c r="CQ63" s="72"/>
      <c r="CR63" s="72"/>
      <c r="CS63" s="72"/>
      <c r="CT63" s="72"/>
      <c r="CU63" s="72"/>
      <c r="CV63" s="72"/>
      <c r="CW63" s="72"/>
      <c r="CX63" s="72"/>
      <c r="CY63" s="72"/>
      <c r="CZ63" s="72"/>
      <c r="DA63" s="72"/>
      <c r="DB63" s="72"/>
      <c r="DC63" s="72"/>
      <c r="DD63" s="72"/>
      <c r="DE63" s="72"/>
      <c r="DF63" s="72"/>
      <c r="DG63" s="72"/>
      <c r="DH63" s="72"/>
      <c r="DI63" s="72"/>
      <c r="DJ63" s="72"/>
      <c r="DK63" s="72"/>
      <c r="DL63" s="72"/>
      <c r="DM63" s="72"/>
    </row>
    <row r="64" spans="1:117" s="193" customFormat="1" ht="12.95" customHeight="1" x14ac:dyDescent="0.2">
      <c r="A64" s="97"/>
      <c r="B64" s="33" t="s">
        <v>37</v>
      </c>
      <c r="C64" s="71"/>
      <c r="D64" s="71"/>
      <c r="E64" s="71"/>
      <c r="F64" s="71"/>
      <c r="G64" s="71"/>
      <c r="H64" s="74"/>
      <c r="I64" s="74">
        <f>H67</f>
        <v>0</v>
      </c>
      <c r="J64" s="75">
        <f t="shared" ref="J64:BJ64" si="15">I67</f>
        <v>0</v>
      </c>
      <c r="K64" s="75">
        <f t="shared" si="15"/>
        <v>0</v>
      </c>
      <c r="L64" s="74">
        <f t="shared" si="15"/>
        <v>0</v>
      </c>
      <c r="M64" s="79">
        <f t="shared" si="15"/>
        <v>90</v>
      </c>
      <c r="N64" s="75">
        <f t="shared" si="15"/>
        <v>88</v>
      </c>
      <c r="O64" s="75">
        <f t="shared" si="15"/>
        <v>86</v>
      </c>
      <c r="P64" s="75">
        <f t="shared" si="15"/>
        <v>84</v>
      </c>
      <c r="Q64" s="74">
        <f t="shared" si="15"/>
        <v>82</v>
      </c>
      <c r="R64" s="79">
        <f t="shared" si="15"/>
        <v>80</v>
      </c>
      <c r="S64" s="75">
        <f t="shared" si="15"/>
        <v>78</v>
      </c>
      <c r="T64" s="75">
        <f t="shared" si="15"/>
        <v>76</v>
      </c>
      <c r="U64" s="75">
        <f t="shared" si="15"/>
        <v>74</v>
      </c>
      <c r="V64" s="74">
        <f t="shared" si="15"/>
        <v>72</v>
      </c>
      <c r="W64" s="79">
        <f t="shared" si="15"/>
        <v>70</v>
      </c>
      <c r="X64" s="75">
        <f t="shared" si="15"/>
        <v>68</v>
      </c>
      <c r="Y64" s="75">
        <f t="shared" si="15"/>
        <v>66</v>
      </c>
      <c r="Z64" s="75">
        <f t="shared" si="15"/>
        <v>64</v>
      </c>
      <c r="AA64" s="74">
        <f t="shared" si="15"/>
        <v>62</v>
      </c>
      <c r="AB64" s="79">
        <f t="shared" si="15"/>
        <v>60</v>
      </c>
      <c r="AC64" s="75">
        <f t="shared" si="15"/>
        <v>58</v>
      </c>
      <c r="AD64" s="75">
        <f t="shared" si="15"/>
        <v>56</v>
      </c>
      <c r="AE64" s="75">
        <f t="shared" si="15"/>
        <v>54</v>
      </c>
      <c r="AF64" s="74">
        <f t="shared" si="15"/>
        <v>52</v>
      </c>
      <c r="AG64" s="79">
        <f t="shared" si="15"/>
        <v>50</v>
      </c>
      <c r="AH64" s="75">
        <f t="shared" si="15"/>
        <v>48</v>
      </c>
      <c r="AI64" s="75">
        <f t="shared" si="15"/>
        <v>46</v>
      </c>
      <c r="AJ64" s="75">
        <f t="shared" si="15"/>
        <v>44</v>
      </c>
      <c r="AK64" s="74">
        <f t="shared" si="15"/>
        <v>42</v>
      </c>
      <c r="AL64" s="79">
        <f t="shared" si="15"/>
        <v>40</v>
      </c>
      <c r="AM64" s="75">
        <f t="shared" si="15"/>
        <v>38</v>
      </c>
      <c r="AN64" s="75">
        <f t="shared" si="15"/>
        <v>36</v>
      </c>
      <c r="AO64" s="75">
        <f t="shared" si="15"/>
        <v>34</v>
      </c>
      <c r="AP64" s="74">
        <f t="shared" si="15"/>
        <v>32</v>
      </c>
      <c r="AQ64" s="79">
        <f t="shared" si="15"/>
        <v>30</v>
      </c>
      <c r="AR64" s="75">
        <f t="shared" si="15"/>
        <v>28</v>
      </c>
      <c r="AS64" s="75">
        <f t="shared" si="15"/>
        <v>26</v>
      </c>
      <c r="AT64" s="75">
        <f t="shared" si="15"/>
        <v>24</v>
      </c>
      <c r="AU64" s="74">
        <f t="shared" si="15"/>
        <v>22</v>
      </c>
      <c r="AV64" s="79">
        <f t="shared" si="15"/>
        <v>20</v>
      </c>
      <c r="AW64" s="75">
        <f t="shared" si="15"/>
        <v>18</v>
      </c>
      <c r="AX64" s="75">
        <f t="shared" si="15"/>
        <v>16</v>
      </c>
      <c r="AY64" s="75">
        <f t="shared" si="15"/>
        <v>14</v>
      </c>
      <c r="AZ64" s="74">
        <f t="shared" si="15"/>
        <v>12</v>
      </c>
      <c r="BA64" s="79">
        <f t="shared" si="15"/>
        <v>10</v>
      </c>
      <c r="BB64" s="75">
        <f t="shared" si="15"/>
        <v>8</v>
      </c>
      <c r="BC64" s="75">
        <f t="shared" si="15"/>
        <v>6</v>
      </c>
      <c r="BD64" s="75">
        <f t="shared" si="15"/>
        <v>4</v>
      </c>
      <c r="BE64" s="74">
        <f t="shared" si="15"/>
        <v>2</v>
      </c>
      <c r="BF64" s="79">
        <f t="shared" si="15"/>
        <v>0</v>
      </c>
      <c r="BG64" s="75">
        <f t="shared" si="15"/>
        <v>0</v>
      </c>
      <c r="BH64" s="75">
        <f t="shared" si="15"/>
        <v>0</v>
      </c>
      <c r="BI64" s="75">
        <f t="shared" si="15"/>
        <v>0</v>
      </c>
      <c r="BJ64" s="74">
        <f t="shared" si="15"/>
        <v>0</v>
      </c>
      <c r="BK64" s="72"/>
      <c r="BL64" s="72"/>
      <c r="BM64" s="72"/>
      <c r="BN64" s="72"/>
      <c r="BO64" s="72"/>
      <c r="BP64" s="72"/>
      <c r="BQ64" s="72"/>
      <c r="BR64" s="72"/>
      <c r="BS64" s="72"/>
      <c r="BT64" s="72"/>
      <c r="BU64" s="72"/>
      <c r="BV64" s="72"/>
      <c r="BW64" s="72"/>
      <c r="BX64" s="72"/>
      <c r="BY64" s="72"/>
      <c r="BZ64" s="72"/>
      <c r="CA64" s="72"/>
      <c r="CB64" s="72"/>
      <c r="CC64" s="72"/>
      <c r="CD64" s="72"/>
      <c r="CE64" s="72"/>
      <c r="CF64" s="72"/>
      <c r="CG64" s="72"/>
      <c r="CH64" s="72"/>
      <c r="CI64" s="72"/>
      <c r="CJ64" s="72"/>
      <c r="CK64" s="72"/>
      <c r="CL64" s="72"/>
      <c r="CM64" s="72"/>
      <c r="CN64" s="72"/>
      <c r="CO64" s="72"/>
      <c r="CP64" s="72"/>
      <c r="CQ64" s="72"/>
      <c r="CR64" s="72"/>
      <c r="CS64" s="72"/>
      <c r="CT64" s="72"/>
      <c r="CU64" s="72"/>
      <c r="CV64" s="72"/>
      <c r="CW64" s="72"/>
      <c r="CX64" s="72"/>
      <c r="CY64" s="72"/>
      <c r="CZ64" s="72"/>
      <c r="DA64" s="72"/>
      <c r="DB64" s="72"/>
      <c r="DC64" s="72"/>
      <c r="DD64" s="72"/>
      <c r="DE64" s="72"/>
      <c r="DF64" s="72"/>
      <c r="DG64" s="72"/>
      <c r="DH64" s="72"/>
      <c r="DI64" s="72"/>
      <c r="DJ64" s="72"/>
      <c r="DK64" s="72"/>
      <c r="DL64" s="72"/>
      <c r="DM64" s="72"/>
    </row>
    <row r="65" spans="1:117" s="193" customFormat="1" ht="12.95" customHeight="1" x14ac:dyDescent="0.2">
      <c r="A65" s="97"/>
      <c r="B65" s="73" t="s">
        <v>38</v>
      </c>
      <c r="C65" s="71"/>
      <c r="D65" s="71"/>
      <c r="E65" s="71"/>
      <c r="F65" s="71"/>
      <c r="G65" s="71"/>
      <c r="H65" s="74">
        <f>H63</f>
        <v>0</v>
      </c>
      <c r="I65" s="74">
        <f t="shared" ref="I65:BJ65" si="16">I63</f>
        <v>0</v>
      </c>
      <c r="J65" s="75">
        <f t="shared" si="16"/>
        <v>0</v>
      </c>
      <c r="K65" s="75">
        <f t="shared" si="16"/>
        <v>0</v>
      </c>
      <c r="L65" s="74">
        <f t="shared" si="16"/>
        <v>90</v>
      </c>
      <c r="M65" s="79">
        <f t="shared" si="16"/>
        <v>0</v>
      </c>
      <c r="N65" s="75">
        <f t="shared" si="16"/>
        <v>0</v>
      </c>
      <c r="O65" s="75">
        <f t="shared" si="16"/>
        <v>0</v>
      </c>
      <c r="P65" s="75">
        <f t="shared" si="16"/>
        <v>0</v>
      </c>
      <c r="Q65" s="74">
        <f t="shared" si="16"/>
        <v>0</v>
      </c>
      <c r="R65" s="79">
        <f t="shared" si="16"/>
        <v>0</v>
      </c>
      <c r="S65" s="75">
        <f t="shared" si="16"/>
        <v>0</v>
      </c>
      <c r="T65" s="75">
        <f t="shared" si="16"/>
        <v>0</v>
      </c>
      <c r="U65" s="75">
        <f t="shared" si="16"/>
        <v>0</v>
      </c>
      <c r="V65" s="74">
        <f t="shared" si="16"/>
        <v>0</v>
      </c>
      <c r="W65" s="79">
        <f t="shared" si="16"/>
        <v>0</v>
      </c>
      <c r="X65" s="75">
        <f t="shared" si="16"/>
        <v>0</v>
      </c>
      <c r="Y65" s="75">
        <f t="shared" si="16"/>
        <v>0</v>
      </c>
      <c r="Z65" s="75">
        <f t="shared" si="16"/>
        <v>0</v>
      </c>
      <c r="AA65" s="74">
        <f t="shared" si="16"/>
        <v>0</v>
      </c>
      <c r="AB65" s="79">
        <f t="shared" si="16"/>
        <v>0</v>
      </c>
      <c r="AC65" s="75">
        <f t="shared" si="16"/>
        <v>0</v>
      </c>
      <c r="AD65" s="75">
        <f t="shared" si="16"/>
        <v>0</v>
      </c>
      <c r="AE65" s="75">
        <f t="shared" si="16"/>
        <v>0</v>
      </c>
      <c r="AF65" s="74">
        <f t="shared" si="16"/>
        <v>0</v>
      </c>
      <c r="AG65" s="79">
        <f t="shared" si="16"/>
        <v>0</v>
      </c>
      <c r="AH65" s="75">
        <f t="shared" si="16"/>
        <v>0</v>
      </c>
      <c r="AI65" s="75">
        <f t="shared" si="16"/>
        <v>0</v>
      </c>
      <c r="AJ65" s="75">
        <f t="shared" si="16"/>
        <v>0</v>
      </c>
      <c r="AK65" s="74">
        <f t="shared" si="16"/>
        <v>0</v>
      </c>
      <c r="AL65" s="79">
        <f t="shared" si="16"/>
        <v>0</v>
      </c>
      <c r="AM65" s="75">
        <f t="shared" si="16"/>
        <v>0</v>
      </c>
      <c r="AN65" s="75">
        <f t="shared" si="16"/>
        <v>0</v>
      </c>
      <c r="AO65" s="75">
        <f t="shared" si="16"/>
        <v>0</v>
      </c>
      <c r="AP65" s="74">
        <f t="shared" si="16"/>
        <v>0</v>
      </c>
      <c r="AQ65" s="79">
        <f t="shared" si="16"/>
        <v>0</v>
      </c>
      <c r="AR65" s="75">
        <f t="shared" si="16"/>
        <v>0</v>
      </c>
      <c r="AS65" s="75">
        <f t="shared" si="16"/>
        <v>0</v>
      </c>
      <c r="AT65" s="75">
        <f t="shared" si="16"/>
        <v>0</v>
      </c>
      <c r="AU65" s="74">
        <f t="shared" si="16"/>
        <v>0</v>
      </c>
      <c r="AV65" s="79">
        <f t="shared" si="16"/>
        <v>0</v>
      </c>
      <c r="AW65" s="75">
        <f t="shared" si="16"/>
        <v>0</v>
      </c>
      <c r="AX65" s="75">
        <f t="shared" si="16"/>
        <v>0</v>
      </c>
      <c r="AY65" s="75">
        <f t="shared" si="16"/>
        <v>0</v>
      </c>
      <c r="AZ65" s="74">
        <f t="shared" si="16"/>
        <v>0</v>
      </c>
      <c r="BA65" s="79">
        <f t="shared" si="16"/>
        <v>0</v>
      </c>
      <c r="BB65" s="75">
        <f t="shared" si="16"/>
        <v>0</v>
      </c>
      <c r="BC65" s="75">
        <f t="shared" si="16"/>
        <v>0</v>
      </c>
      <c r="BD65" s="75">
        <f t="shared" si="16"/>
        <v>0</v>
      </c>
      <c r="BE65" s="74">
        <f t="shared" si="16"/>
        <v>0</v>
      </c>
      <c r="BF65" s="79">
        <f t="shared" si="16"/>
        <v>0</v>
      </c>
      <c r="BG65" s="75">
        <f t="shared" si="16"/>
        <v>0</v>
      </c>
      <c r="BH65" s="75">
        <f t="shared" si="16"/>
        <v>0</v>
      </c>
      <c r="BI65" s="75">
        <f t="shared" si="16"/>
        <v>0</v>
      </c>
      <c r="BJ65" s="74">
        <f t="shared" si="16"/>
        <v>0</v>
      </c>
      <c r="BK65" s="72"/>
      <c r="BL65" s="72"/>
      <c r="BM65" s="72"/>
      <c r="BN65" s="72"/>
      <c r="BO65" s="72"/>
      <c r="BP65" s="72"/>
      <c r="BQ65" s="72"/>
      <c r="BR65" s="72"/>
      <c r="BS65" s="72"/>
      <c r="BT65" s="72"/>
      <c r="BU65" s="72"/>
      <c r="BV65" s="72"/>
      <c r="BW65" s="72"/>
      <c r="BX65" s="72"/>
      <c r="BY65" s="72"/>
      <c r="BZ65" s="72"/>
      <c r="CA65" s="72"/>
      <c r="CB65" s="72"/>
      <c r="CC65" s="72"/>
      <c r="CD65" s="72"/>
      <c r="CE65" s="72"/>
      <c r="CF65" s="72"/>
      <c r="CG65" s="72"/>
      <c r="CH65" s="72"/>
      <c r="CI65" s="72"/>
      <c r="CJ65" s="72"/>
      <c r="CK65" s="72"/>
      <c r="CL65" s="72"/>
      <c r="CM65" s="72"/>
      <c r="CN65" s="72"/>
      <c r="CO65" s="72"/>
      <c r="CP65" s="72"/>
      <c r="CQ65" s="72"/>
      <c r="CR65" s="72"/>
      <c r="CS65" s="72"/>
      <c r="CT65" s="72"/>
      <c r="CU65" s="72"/>
      <c r="CV65" s="72"/>
      <c r="CW65" s="72"/>
      <c r="CX65" s="72"/>
      <c r="CY65" s="72"/>
      <c r="CZ65" s="72"/>
      <c r="DA65" s="72"/>
      <c r="DB65" s="72"/>
      <c r="DC65" s="72"/>
      <c r="DD65" s="72"/>
      <c r="DE65" s="72"/>
      <c r="DF65" s="72"/>
      <c r="DG65" s="72"/>
      <c r="DH65" s="72"/>
      <c r="DI65" s="72"/>
      <c r="DJ65" s="72"/>
      <c r="DK65" s="72"/>
      <c r="DL65" s="72"/>
      <c r="DM65" s="72"/>
    </row>
    <row r="66" spans="1:117" s="193" customFormat="1" ht="12.95" customHeight="1" x14ac:dyDescent="0.2">
      <c r="A66" s="97"/>
      <c r="B66" s="77" t="s">
        <v>39</v>
      </c>
      <c r="C66" s="71"/>
      <c r="D66" s="71"/>
      <c r="E66" s="71"/>
      <c r="F66" s="71"/>
      <c r="G66" s="71"/>
      <c r="H66" s="74">
        <f>IF(ROUND(H64,0)&lt;&gt;0,H64/H$32,0)</f>
        <v>0</v>
      </c>
      <c r="I66" s="74">
        <f t="shared" ref="I66:BJ66" si="17">IF(ROUND(I64,0)&lt;&gt;0,I64/I$32,0)</f>
        <v>0</v>
      </c>
      <c r="J66" s="74">
        <f t="shared" si="17"/>
        <v>0</v>
      </c>
      <c r="K66" s="74">
        <f t="shared" si="17"/>
        <v>0</v>
      </c>
      <c r="L66" s="74">
        <f t="shared" si="17"/>
        <v>0</v>
      </c>
      <c r="M66" s="79">
        <f t="shared" si="17"/>
        <v>2</v>
      </c>
      <c r="N66" s="74">
        <f t="shared" si="17"/>
        <v>2</v>
      </c>
      <c r="O66" s="74">
        <f t="shared" si="17"/>
        <v>2</v>
      </c>
      <c r="P66" s="74">
        <f t="shared" si="17"/>
        <v>2</v>
      </c>
      <c r="Q66" s="74">
        <f t="shared" si="17"/>
        <v>2</v>
      </c>
      <c r="R66" s="79">
        <f t="shared" si="17"/>
        <v>2</v>
      </c>
      <c r="S66" s="74">
        <f t="shared" si="17"/>
        <v>2</v>
      </c>
      <c r="T66" s="74">
        <f t="shared" si="17"/>
        <v>2</v>
      </c>
      <c r="U66" s="74">
        <f t="shared" si="17"/>
        <v>2</v>
      </c>
      <c r="V66" s="74">
        <f t="shared" si="17"/>
        <v>2</v>
      </c>
      <c r="W66" s="79">
        <f t="shared" si="17"/>
        <v>2</v>
      </c>
      <c r="X66" s="74">
        <f t="shared" si="17"/>
        <v>2</v>
      </c>
      <c r="Y66" s="74">
        <f t="shared" si="17"/>
        <v>2</v>
      </c>
      <c r="Z66" s="74">
        <f t="shared" si="17"/>
        <v>2</v>
      </c>
      <c r="AA66" s="74">
        <f t="shared" si="17"/>
        <v>2</v>
      </c>
      <c r="AB66" s="79">
        <f t="shared" si="17"/>
        <v>2</v>
      </c>
      <c r="AC66" s="74">
        <f t="shared" si="17"/>
        <v>2</v>
      </c>
      <c r="AD66" s="74">
        <f t="shared" si="17"/>
        <v>2</v>
      </c>
      <c r="AE66" s="74">
        <f t="shared" si="17"/>
        <v>2</v>
      </c>
      <c r="AF66" s="74">
        <f t="shared" si="17"/>
        <v>2</v>
      </c>
      <c r="AG66" s="79">
        <f t="shared" si="17"/>
        <v>2</v>
      </c>
      <c r="AH66" s="74">
        <f t="shared" si="17"/>
        <v>2</v>
      </c>
      <c r="AI66" s="74">
        <f t="shared" si="17"/>
        <v>2</v>
      </c>
      <c r="AJ66" s="74">
        <f t="shared" si="17"/>
        <v>2</v>
      </c>
      <c r="AK66" s="74">
        <f t="shared" si="17"/>
        <v>2</v>
      </c>
      <c r="AL66" s="79">
        <f t="shared" si="17"/>
        <v>2</v>
      </c>
      <c r="AM66" s="74">
        <f t="shared" si="17"/>
        <v>2</v>
      </c>
      <c r="AN66" s="74">
        <f t="shared" si="17"/>
        <v>2</v>
      </c>
      <c r="AO66" s="74">
        <f t="shared" si="17"/>
        <v>2</v>
      </c>
      <c r="AP66" s="74">
        <f t="shared" si="17"/>
        <v>2</v>
      </c>
      <c r="AQ66" s="79">
        <f t="shared" si="17"/>
        <v>2</v>
      </c>
      <c r="AR66" s="74">
        <f t="shared" si="17"/>
        <v>2</v>
      </c>
      <c r="AS66" s="74">
        <f t="shared" si="17"/>
        <v>2</v>
      </c>
      <c r="AT66" s="74">
        <f t="shared" si="17"/>
        <v>2</v>
      </c>
      <c r="AU66" s="74">
        <f t="shared" si="17"/>
        <v>2</v>
      </c>
      <c r="AV66" s="79">
        <f t="shared" si="17"/>
        <v>2</v>
      </c>
      <c r="AW66" s="74">
        <f t="shared" si="17"/>
        <v>2</v>
      </c>
      <c r="AX66" s="74">
        <f t="shared" si="17"/>
        <v>2</v>
      </c>
      <c r="AY66" s="74">
        <f t="shared" si="17"/>
        <v>2</v>
      </c>
      <c r="AZ66" s="74">
        <f t="shared" si="17"/>
        <v>2</v>
      </c>
      <c r="BA66" s="79">
        <f t="shared" si="17"/>
        <v>2</v>
      </c>
      <c r="BB66" s="74">
        <f t="shared" si="17"/>
        <v>2</v>
      </c>
      <c r="BC66" s="74">
        <f t="shared" si="17"/>
        <v>2</v>
      </c>
      <c r="BD66" s="74">
        <f t="shared" si="17"/>
        <v>2</v>
      </c>
      <c r="BE66" s="74">
        <f t="shared" si="17"/>
        <v>2</v>
      </c>
      <c r="BF66" s="79">
        <f t="shared" si="17"/>
        <v>0</v>
      </c>
      <c r="BG66" s="74">
        <f t="shared" si="17"/>
        <v>0</v>
      </c>
      <c r="BH66" s="74">
        <f t="shared" si="17"/>
        <v>0</v>
      </c>
      <c r="BI66" s="74">
        <f t="shared" si="17"/>
        <v>0</v>
      </c>
      <c r="BJ66" s="74">
        <f t="shared" si="17"/>
        <v>0</v>
      </c>
      <c r="BK66" s="72"/>
      <c r="BL66" s="72"/>
      <c r="BM66" s="72"/>
      <c r="BN66" s="72"/>
      <c r="BO66" s="72"/>
      <c r="BP66" s="72"/>
      <c r="BQ66" s="72"/>
      <c r="BR66" s="72"/>
      <c r="BS66" s="72"/>
      <c r="BT66" s="72"/>
      <c r="BU66" s="72"/>
      <c r="BV66" s="72"/>
      <c r="BW66" s="72"/>
      <c r="BX66" s="72"/>
      <c r="BY66" s="72"/>
      <c r="BZ66" s="72"/>
      <c r="CA66" s="72"/>
      <c r="CB66" s="72"/>
      <c r="CC66" s="72"/>
      <c r="CD66" s="72"/>
      <c r="CE66" s="72"/>
      <c r="CF66" s="72"/>
      <c r="CG66" s="72"/>
      <c r="CH66" s="72"/>
      <c r="CI66" s="72"/>
      <c r="CJ66" s="72"/>
      <c r="CK66" s="72"/>
      <c r="CL66" s="72"/>
      <c r="CM66" s="72"/>
      <c r="CN66" s="72"/>
      <c r="CO66" s="72"/>
      <c r="CP66" s="72"/>
      <c r="CQ66" s="72"/>
      <c r="CR66" s="72"/>
      <c r="CS66" s="72"/>
      <c r="CT66" s="72"/>
      <c r="CU66" s="72"/>
      <c r="CV66" s="72"/>
      <c r="CW66" s="72"/>
      <c r="CX66" s="72"/>
      <c r="CY66" s="72"/>
      <c r="CZ66" s="72"/>
      <c r="DA66" s="72"/>
      <c r="DB66" s="72"/>
      <c r="DC66" s="72"/>
      <c r="DD66" s="72"/>
      <c r="DE66" s="72"/>
      <c r="DF66" s="72"/>
      <c r="DG66" s="72"/>
      <c r="DH66" s="72"/>
      <c r="DI66" s="72"/>
      <c r="DJ66" s="72"/>
      <c r="DK66" s="72"/>
      <c r="DL66" s="72"/>
      <c r="DM66" s="72"/>
    </row>
    <row r="67" spans="1:117" s="78" customFormat="1" ht="12.95" customHeight="1" x14ac:dyDescent="0.2">
      <c r="A67" s="96"/>
      <c r="B67" s="33" t="s">
        <v>40</v>
      </c>
      <c r="C67" s="77"/>
      <c r="D67" s="77"/>
      <c r="E67" s="77"/>
      <c r="F67" s="77"/>
      <c r="G67" s="77"/>
      <c r="H67" s="74">
        <f>H64+H65-H66</f>
        <v>0</v>
      </c>
      <c r="I67" s="74">
        <f t="shared" ref="I67:BJ67" si="18">I64+I65-I66</f>
        <v>0</v>
      </c>
      <c r="J67" s="74">
        <f t="shared" si="18"/>
        <v>0</v>
      </c>
      <c r="K67" s="74">
        <f t="shared" si="18"/>
        <v>0</v>
      </c>
      <c r="L67" s="74">
        <f t="shared" si="18"/>
        <v>90</v>
      </c>
      <c r="M67" s="79">
        <f t="shared" si="18"/>
        <v>88</v>
      </c>
      <c r="N67" s="74">
        <f t="shared" si="18"/>
        <v>86</v>
      </c>
      <c r="O67" s="74">
        <f t="shared" si="18"/>
        <v>84</v>
      </c>
      <c r="P67" s="74">
        <f t="shared" si="18"/>
        <v>82</v>
      </c>
      <c r="Q67" s="74">
        <f t="shared" si="18"/>
        <v>80</v>
      </c>
      <c r="R67" s="79">
        <f t="shared" si="18"/>
        <v>78</v>
      </c>
      <c r="S67" s="74">
        <f t="shared" si="18"/>
        <v>76</v>
      </c>
      <c r="T67" s="74">
        <f t="shared" si="18"/>
        <v>74</v>
      </c>
      <c r="U67" s="74">
        <f t="shared" si="18"/>
        <v>72</v>
      </c>
      <c r="V67" s="74">
        <f t="shared" si="18"/>
        <v>70</v>
      </c>
      <c r="W67" s="79">
        <f t="shared" si="18"/>
        <v>68</v>
      </c>
      <c r="X67" s="74">
        <f t="shared" si="18"/>
        <v>66</v>
      </c>
      <c r="Y67" s="74">
        <f t="shared" si="18"/>
        <v>64</v>
      </c>
      <c r="Z67" s="74">
        <f t="shared" si="18"/>
        <v>62</v>
      </c>
      <c r="AA67" s="74">
        <f t="shared" si="18"/>
        <v>60</v>
      </c>
      <c r="AB67" s="79">
        <f t="shared" si="18"/>
        <v>58</v>
      </c>
      <c r="AC67" s="74">
        <f t="shared" si="18"/>
        <v>56</v>
      </c>
      <c r="AD67" s="74">
        <f t="shared" si="18"/>
        <v>54</v>
      </c>
      <c r="AE67" s="74">
        <f t="shared" si="18"/>
        <v>52</v>
      </c>
      <c r="AF67" s="74">
        <f t="shared" si="18"/>
        <v>50</v>
      </c>
      <c r="AG67" s="79">
        <f t="shared" si="18"/>
        <v>48</v>
      </c>
      <c r="AH67" s="74">
        <f t="shared" si="18"/>
        <v>46</v>
      </c>
      <c r="AI67" s="74">
        <f t="shared" si="18"/>
        <v>44</v>
      </c>
      <c r="AJ67" s="74">
        <f t="shared" si="18"/>
        <v>42</v>
      </c>
      <c r="AK67" s="74">
        <f t="shared" si="18"/>
        <v>40</v>
      </c>
      <c r="AL67" s="79">
        <f t="shared" si="18"/>
        <v>38</v>
      </c>
      <c r="AM67" s="74">
        <f t="shared" si="18"/>
        <v>36</v>
      </c>
      <c r="AN67" s="74">
        <f t="shared" si="18"/>
        <v>34</v>
      </c>
      <c r="AO67" s="74">
        <f t="shared" si="18"/>
        <v>32</v>
      </c>
      <c r="AP67" s="74">
        <f t="shared" si="18"/>
        <v>30</v>
      </c>
      <c r="AQ67" s="79">
        <f t="shared" si="18"/>
        <v>28</v>
      </c>
      <c r="AR67" s="74">
        <f t="shared" si="18"/>
        <v>26</v>
      </c>
      <c r="AS67" s="74">
        <f t="shared" si="18"/>
        <v>24</v>
      </c>
      <c r="AT67" s="74">
        <f t="shared" si="18"/>
        <v>22</v>
      </c>
      <c r="AU67" s="74">
        <f t="shared" si="18"/>
        <v>20</v>
      </c>
      <c r="AV67" s="79">
        <f t="shared" si="18"/>
        <v>18</v>
      </c>
      <c r="AW67" s="74">
        <f t="shared" si="18"/>
        <v>16</v>
      </c>
      <c r="AX67" s="74">
        <f t="shared" si="18"/>
        <v>14</v>
      </c>
      <c r="AY67" s="74">
        <f t="shared" si="18"/>
        <v>12</v>
      </c>
      <c r="AZ67" s="74">
        <f t="shared" si="18"/>
        <v>10</v>
      </c>
      <c r="BA67" s="79">
        <f t="shared" si="18"/>
        <v>8</v>
      </c>
      <c r="BB67" s="74">
        <f t="shared" si="18"/>
        <v>6</v>
      </c>
      <c r="BC67" s="74">
        <f t="shared" si="18"/>
        <v>4</v>
      </c>
      <c r="BD67" s="74">
        <f t="shared" si="18"/>
        <v>2</v>
      </c>
      <c r="BE67" s="74">
        <f t="shared" si="18"/>
        <v>0</v>
      </c>
      <c r="BF67" s="79">
        <f t="shared" si="18"/>
        <v>0</v>
      </c>
      <c r="BG67" s="74">
        <f t="shared" si="18"/>
        <v>0</v>
      </c>
      <c r="BH67" s="74">
        <f t="shared" si="18"/>
        <v>0</v>
      </c>
      <c r="BI67" s="74">
        <f t="shared" si="18"/>
        <v>0</v>
      </c>
      <c r="BJ67" s="74">
        <f t="shared" si="18"/>
        <v>0</v>
      </c>
    </row>
    <row r="68" spans="1:117" s="78" customFormat="1" ht="12.75" customHeight="1" x14ac:dyDescent="0.2">
      <c r="A68" s="96"/>
      <c r="B68" s="28" t="s">
        <v>41</v>
      </c>
      <c r="C68" s="76"/>
      <c r="D68" s="76"/>
      <c r="E68" s="76"/>
      <c r="F68" s="76"/>
      <c r="G68" s="76"/>
      <c r="H68" s="74">
        <f>H64*$H$25</f>
        <v>0</v>
      </c>
      <c r="I68" s="74">
        <f t="shared" ref="I68:BJ68" si="19">I64*$H$25</f>
        <v>0</v>
      </c>
      <c r="J68" s="74">
        <f t="shared" si="19"/>
        <v>0</v>
      </c>
      <c r="K68" s="74">
        <f t="shared" si="19"/>
        <v>0</v>
      </c>
      <c r="L68" s="74">
        <f t="shared" si="19"/>
        <v>0</v>
      </c>
      <c r="M68" s="79">
        <f t="shared" si="19"/>
        <v>7.8929999999999998</v>
      </c>
      <c r="N68" s="74">
        <f t="shared" si="19"/>
        <v>7.7176</v>
      </c>
      <c r="O68" s="74">
        <f t="shared" si="19"/>
        <v>7.5422000000000002</v>
      </c>
      <c r="P68" s="74">
        <f t="shared" si="19"/>
        <v>7.3667999999999996</v>
      </c>
      <c r="Q68" s="74">
        <f t="shared" si="19"/>
        <v>7.1913999999999998</v>
      </c>
      <c r="R68" s="79">
        <f t="shared" si="19"/>
        <v>7.016</v>
      </c>
      <c r="S68" s="74">
        <f t="shared" si="19"/>
        <v>6.8406000000000002</v>
      </c>
      <c r="T68" s="74">
        <f t="shared" si="19"/>
        <v>6.6652000000000005</v>
      </c>
      <c r="U68" s="74">
        <f t="shared" si="19"/>
        <v>6.4897999999999998</v>
      </c>
      <c r="V68" s="74">
        <f t="shared" si="19"/>
        <v>6.3144</v>
      </c>
      <c r="W68" s="79">
        <f t="shared" si="19"/>
        <v>6.1390000000000002</v>
      </c>
      <c r="X68" s="74">
        <f t="shared" si="19"/>
        <v>5.9635999999999996</v>
      </c>
      <c r="Y68" s="74">
        <f t="shared" si="19"/>
        <v>5.7881999999999998</v>
      </c>
      <c r="Z68" s="74">
        <f t="shared" si="19"/>
        <v>5.6128</v>
      </c>
      <c r="AA68" s="74">
        <f t="shared" si="19"/>
        <v>5.4374000000000002</v>
      </c>
      <c r="AB68" s="79">
        <f t="shared" si="19"/>
        <v>5.2620000000000005</v>
      </c>
      <c r="AC68" s="74">
        <f t="shared" si="19"/>
        <v>5.0865999999999998</v>
      </c>
      <c r="AD68" s="74">
        <f t="shared" si="19"/>
        <v>4.9112</v>
      </c>
      <c r="AE68" s="74">
        <f t="shared" si="19"/>
        <v>4.7358000000000002</v>
      </c>
      <c r="AF68" s="74">
        <f t="shared" si="19"/>
        <v>4.5603999999999996</v>
      </c>
      <c r="AG68" s="79">
        <f t="shared" si="19"/>
        <v>4.3849999999999998</v>
      </c>
      <c r="AH68" s="74">
        <f t="shared" si="19"/>
        <v>4.2096</v>
      </c>
      <c r="AI68" s="74">
        <f t="shared" si="19"/>
        <v>4.0342000000000002</v>
      </c>
      <c r="AJ68" s="74">
        <f t="shared" si="19"/>
        <v>3.8588</v>
      </c>
      <c r="AK68" s="74">
        <f t="shared" si="19"/>
        <v>3.6833999999999998</v>
      </c>
      <c r="AL68" s="79">
        <f t="shared" si="19"/>
        <v>3.508</v>
      </c>
      <c r="AM68" s="74">
        <f t="shared" si="19"/>
        <v>3.3326000000000002</v>
      </c>
      <c r="AN68" s="74">
        <f t="shared" si="19"/>
        <v>3.1572</v>
      </c>
      <c r="AO68" s="74">
        <f t="shared" si="19"/>
        <v>2.9817999999999998</v>
      </c>
      <c r="AP68" s="74">
        <f t="shared" si="19"/>
        <v>2.8064</v>
      </c>
      <c r="AQ68" s="79">
        <f t="shared" si="19"/>
        <v>2.6310000000000002</v>
      </c>
      <c r="AR68" s="74">
        <f t="shared" si="19"/>
        <v>2.4556</v>
      </c>
      <c r="AS68" s="74">
        <f t="shared" si="19"/>
        <v>2.2801999999999998</v>
      </c>
      <c r="AT68" s="74">
        <f t="shared" si="19"/>
        <v>2.1048</v>
      </c>
      <c r="AU68" s="74">
        <f t="shared" si="19"/>
        <v>1.9294</v>
      </c>
      <c r="AV68" s="79">
        <f t="shared" si="19"/>
        <v>1.754</v>
      </c>
      <c r="AW68" s="74">
        <f t="shared" si="19"/>
        <v>1.5786</v>
      </c>
      <c r="AX68" s="74">
        <f t="shared" si="19"/>
        <v>1.4032</v>
      </c>
      <c r="AY68" s="74">
        <f t="shared" si="19"/>
        <v>1.2278</v>
      </c>
      <c r="AZ68" s="74">
        <f t="shared" si="19"/>
        <v>1.0524</v>
      </c>
      <c r="BA68" s="79">
        <f t="shared" si="19"/>
        <v>0.877</v>
      </c>
      <c r="BB68" s="74">
        <f t="shared" si="19"/>
        <v>0.7016</v>
      </c>
      <c r="BC68" s="74">
        <f t="shared" si="19"/>
        <v>0.5262</v>
      </c>
      <c r="BD68" s="74">
        <f t="shared" si="19"/>
        <v>0.3508</v>
      </c>
      <c r="BE68" s="74">
        <f t="shared" si="19"/>
        <v>0.1754</v>
      </c>
      <c r="BF68" s="79">
        <f t="shared" si="19"/>
        <v>0</v>
      </c>
      <c r="BG68" s="74">
        <f t="shared" si="19"/>
        <v>0</v>
      </c>
      <c r="BH68" s="74">
        <f t="shared" si="19"/>
        <v>0</v>
      </c>
      <c r="BI68" s="74">
        <f t="shared" si="19"/>
        <v>0</v>
      </c>
      <c r="BJ68" s="74">
        <f t="shared" si="19"/>
        <v>0</v>
      </c>
    </row>
    <row r="69" spans="1:117" s="193" customFormat="1" ht="12.95" customHeight="1" x14ac:dyDescent="0.2">
      <c r="A69" s="97"/>
      <c r="B69" s="28" t="s">
        <v>42</v>
      </c>
      <c r="C69" s="71"/>
      <c r="D69" s="71"/>
      <c r="E69" s="71"/>
      <c r="F69" s="71"/>
      <c r="G69" s="71"/>
      <c r="H69" s="74">
        <f>H68+H66</f>
        <v>0</v>
      </c>
      <c r="I69" s="74">
        <f t="shared" ref="I69:BJ69" si="20">I68+I66</f>
        <v>0</v>
      </c>
      <c r="J69" s="75">
        <f t="shared" si="20"/>
        <v>0</v>
      </c>
      <c r="K69" s="75">
        <f t="shared" si="20"/>
        <v>0</v>
      </c>
      <c r="L69" s="74">
        <f t="shared" si="20"/>
        <v>0</v>
      </c>
      <c r="M69" s="79">
        <f t="shared" si="20"/>
        <v>9.8930000000000007</v>
      </c>
      <c r="N69" s="75">
        <f t="shared" si="20"/>
        <v>9.7176000000000009</v>
      </c>
      <c r="O69" s="75">
        <f t="shared" si="20"/>
        <v>9.5422000000000011</v>
      </c>
      <c r="P69" s="75">
        <f t="shared" si="20"/>
        <v>9.3667999999999996</v>
      </c>
      <c r="Q69" s="74">
        <f t="shared" si="20"/>
        <v>9.1913999999999998</v>
      </c>
      <c r="R69" s="79">
        <f t="shared" si="20"/>
        <v>9.016</v>
      </c>
      <c r="S69" s="75">
        <f t="shared" si="20"/>
        <v>8.8406000000000002</v>
      </c>
      <c r="T69" s="75">
        <f t="shared" si="20"/>
        <v>8.6652000000000005</v>
      </c>
      <c r="U69" s="75">
        <f t="shared" si="20"/>
        <v>8.4897999999999989</v>
      </c>
      <c r="V69" s="74">
        <f t="shared" si="20"/>
        <v>8.3143999999999991</v>
      </c>
      <c r="W69" s="79">
        <f t="shared" si="20"/>
        <v>8.1389999999999993</v>
      </c>
      <c r="X69" s="75">
        <f t="shared" si="20"/>
        <v>7.9635999999999996</v>
      </c>
      <c r="Y69" s="75">
        <f t="shared" si="20"/>
        <v>7.7881999999999998</v>
      </c>
      <c r="Z69" s="75">
        <f t="shared" si="20"/>
        <v>7.6128</v>
      </c>
      <c r="AA69" s="74">
        <f t="shared" si="20"/>
        <v>7.4374000000000002</v>
      </c>
      <c r="AB69" s="79">
        <f t="shared" si="20"/>
        <v>7.2620000000000005</v>
      </c>
      <c r="AC69" s="75">
        <f t="shared" si="20"/>
        <v>7.0865999999999998</v>
      </c>
      <c r="AD69" s="75">
        <f t="shared" si="20"/>
        <v>6.9112</v>
      </c>
      <c r="AE69" s="75">
        <f t="shared" si="20"/>
        <v>6.7358000000000002</v>
      </c>
      <c r="AF69" s="74">
        <f t="shared" si="20"/>
        <v>6.5603999999999996</v>
      </c>
      <c r="AG69" s="79">
        <f t="shared" si="20"/>
        <v>6.3849999999999998</v>
      </c>
      <c r="AH69" s="75">
        <f t="shared" si="20"/>
        <v>6.2096</v>
      </c>
      <c r="AI69" s="75">
        <f t="shared" si="20"/>
        <v>6.0342000000000002</v>
      </c>
      <c r="AJ69" s="75">
        <f t="shared" si="20"/>
        <v>5.8588000000000005</v>
      </c>
      <c r="AK69" s="74">
        <f t="shared" si="20"/>
        <v>5.6833999999999998</v>
      </c>
      <c r="AL69" s="79">
        <f t="shared" si="20"/>
        <v>5.508</v>
      </c>
      <c r="AM69" s="75">
        <f t="shared" si="20"/>
        <v>5.3326000000000002</v>
      </c>
      <c r="AN69" s="75">
        <f t="shared" si="20"/>
        <v>5.1571999999999996</v>
      </c>
      <c r="AO69" s="75">
        <f t="shared" si="20"/>
        <v>4.9817999999999998</v>
      </c>
      <c r="AP69" s="74">
        <f t="shared" si="20"/>
        <v>4.8064</v>
      </c>
      <c r="AQ69" s="79">
        <f t="shared" si="20"/>
        <v>4.6310000000000002</v>
      </c>
      <c r="AR69" s="75">
        <f t="shared" si="20"/>
        <v>4.4556000000000004</v>
      </c>
      <c r="AS69" s="75">
        <f t="shared" si="20"/>
        <v>4.2801999999999998</v>
      </c>
      <c r="AT69" s="75">
        <f t="shared" si="20"/>
        <v>4.1048</v>
      </c>
      <c r="AU69" s="74">
        <f t="shared" si="20"/>
        <v>3.9294000000000002</v>
      </c>
      <c r="AV69" s="79">
        <f t="shared" si="20"/>
        <v>3.754</v>
      </c>
      <c r="AW69" s="75">
        <f t="shared" si="20"/>
        <v>3.5785999999999998</v>
      </c>
      <c r="AX69" s="75">
        <f t="shared" si="20"/>
        <v>3.4032</v>
      </c>
      <c r="AY69" s="75">
        <f t="shared" si="20"/>
        <v>3.2278000000000002</v>
      </c>
      <c r="AZ69" s="74">
        <f t="shared" si="20"/>
        <v>3.0524</v>
      </c>
      <c r="BA69" s="79">
        <f t="shared" si="20"/>
        <v>2.8769999999999998</v>
      </c>
      <c r="BB69" s="75">
        <f t="shared" si="20"/>
        <v>2.7016</v>
      </c>
      <c r="BC69" s="75">
        <f t="shared" si="20"/>
        <v>2.5262000000000002</v>
      </c>
      <c r="BD69" s="75">
        <f t="shared" si="20"/>
        <v>2.3508</v>
      </c>
      <c r="BE69" s="74">
        <f t="shared" si="20"/>
        <v>2.1753999999999998</v>
      </c>
      <c r="BF69" s="79">
        <f t="shared" si="20"/>
        <v>0</v>
      </c>
      <c r="BG69" s="75">
        <f t="shared" si="20"/>
        <v>0</v>
      </c>
      <c r="BH69" s="75">
        <f t="shared" si="20"/>
        <v>0</v>
      </c>
      <c r="BI69" s="75">
        <f t="shared" si="20"/>
        <v>0</v>
      </c>
      <c r="BJ69" s="74">
        <f t="shared" si="20"/>
        <v>0</v>
      </c>
      <c r="BK69" s="72"/>
      <c r="BL69" s="72"/>
      <c r="BM69" s="72"/>
      <c r="BN69" s="72"/>
      <c r="BO69" s="72"/>
      <c r="BP69" s="72"/>
      <c r="BQ69" s="72"/>
      <c r="BR69" s="72"/>
      <c r="BS69" s="72"/>
      <c r="BT69" s="72"/>
      <c r="BU69" s="72"/>
      <c r="BV69" s="72"/>
      <c r="BW69" s="72"/>
      <c r="BX69" s="72"/>
      <c r="BY69" s="72"/>
      <c r="BZ69" s="72"/>
      <c r="CA69" s="72"/>
      <c r="CB69" s="72"/>
      <c r="CC69" s="72"/>
      <c r="CD69" s="72"/>
      <c r="CE69" s="72"/>
      <c r="CF69" s="72"/>
      <c r="CG69" s="72"/>
      <c r="CH69" s="72"/>
      <c r="CI69" s="72"/>
      <c r="CJ69" s="72"/>
      <c r="CK69" s="72"/>
      <c r="CL69" s="72"/>
      <c r="CM69" s="72"/>
      <c r="CN69" s="72"/>
      <c r="CO69" s="72"/>
      <c r="CP69" s="72"/>
      <c r="CQ69" s="72"/>
      <c r="CR69" s="72"/>
      <c r="CS69" s="72"/>
      <c r="CT69" s="72"/>
      <c r="CU69" s="72"/>
      <c r="CV69" s="72"/>
      <c r="CW69" s="72"/>
      <c r="CX69" s="72"/>
      <c r="CY69" s="72"/>
      <c r="CZ69" s="72"/>
      <c r="DA69" s="72"/>
      <c r="DB69" s="72"/>
      <c r="DC69" s="72"/>
      <c r="DD69" s="72"/>
      <c r="DE69" s="72"/>
      <c r="DF69" s="72"/>
      <c r="DG69" s="72"/>
      <c r="DH69" s="72"/>
      <c r="DI69" s="72"/>
      <c r="DJ69" s="72"/>
      <c r="DK69" s="72"/>
      <c r="DL69" s="72"/>
      <c r="DM69" s="72"/>
    </row>
    <row r="70" spans="1:117" ht="12.95" customHeight="1" x14ac:dyDescent="0.2">
      <c r="A70" s="22"/>
      <c r="B70" s="85"/>
      <c r="C70" s="11"/>
      <c r="D70" s="11"/>
      <c r="E70" s="11"/>
      <c r="F70" s="11"/>
      <c r="G70" s="11"/>
      <c r="H70" s="26"/>
      <c r="I70" s="26"/>
      <c r="J70" s="24"/>
      <c r="K70" s="24"/>
      <c r="L70" s="26"/>
      <c r="M70" s="69"/>
      <c r="N70" s="24"/>
      <c r="O70" s="24"/>
      <c r="P70" s="24"/>
      <c r="Q70" s="26"/>
      <c r="R70" s="69"/>
      <c r="S70" s="24"/>
      <c r="T70" s="24"/>
      <c r="U70" s="24"/>
      <c r="V70" s="26"/>
      <c r="W70" s="69"/>
      <c r="X70" s="24"/>
      <c r="Y70" s="24"/>
      <c r="Z70" s="24"/>
      <c r="AA70" s="26"/>
      <c r="AB70" s="69"/>
      <c r="AC70" s="24"/>
      <c r="AD70" s="24"/>
      <c r="AE70" s="24"/>
      <c r="AF70" s="26"/>
      <c r="AG70" s="69"/>
      <c r="AH70" s="24"/>
      <c r="AI70" s="24"/>
      <c r="AJ70" s="24"/>
      <c r="AK70" s="26"/>
      <c r="AL70" s="69"/>
      <c r="AM70" s="24"/>
      <c r="AN70" s="24"/>
      <c r="AO70" s="24"/>
      <c r="AP70" s="26"/>
      <c r="AQ70" s="69"/>
      <c r="AR70" s="24"/>
      <c r="AS70" s="24"/>
      <c r="AT70" s="24"/>
      <c r="AU70" s="26"/>
      <c r="AV70" s="69"/>
      <c r="AW70" s="24"/>
      <c r="AX70" s="24"/>
      <c r="AY70" s="24"/>
      <c r="AZ70" s="26"/>
      <c r="BA70" s="69"/>
      <c r="BB70" s="24"/>
      <c r="BC70" s="24"/>
      <c r="BD70" s="24"/>
      <c r="BE70" s="26"/>
      <c r="BF70" s="69"/>
      <c r="BG70" s="24"/>
      <c r="BH70" s="24"/>
      <c r="BI70" s="24"/>
      <c r="BJ70" s="26"/>
    </row>
    <row r="71" spans="1:117" s="78" customFormat="1" ht="12.95" customHeight="1" x14ac:dyDescent="0.2">
      <c r="A71" s="35"/>
      <c r="B71" s="86" t="s">
        <v>79</v>
      </c>
      <c r="C71" s="33"/>
      <c r="D71" s="33"/>
      <c r="E71" s="33"/>
      <c r="F71" s="33"/>
      <c r="G71" s="33"/>
      <c r="H71" s="74"/>
      <c r="I71" s="74"/>
      <c r="J71" s="75"/>
      <c r="K71" s="75"/>
      <c r="L71" s="74"/>
      <c r="M71" s="79">
        <f>L74</f>
        <v>100</v>
      </c>
      <c r="N71" s="75">
        <f>M74</f>
        <v>97.777777777777771</v>
      </c>
      <c r="O71" s="75">
        <f>N74</f>
        <v>95.555555555555543</v>
      </c>
      <c r="P71" s="75">
        <f>O74</f>
        <v>93.333333333333314</v>
      </c>
      <c r="Q71" s="74">
        <f>P74</f>
        <v>91.111111111111086</v>
      </c>
      <c r="R71" s="79"/>
      <c r="S71" s="75"/>
      <c r="T71" s="75"/>
      <c r="U71" s="75"/>
      <c r="V71" s="74"/>
      <c r="W71" s="79"/>
      <c r="X71" s="75"/>
      <c r="Y71" s="75"/>
      <c r="Z71" s="75"/>
      <c r="AA71" s="74"/>
      <c r="AB71" s="79"/>
      <c r="AC71" s="75"/>
      <c r="AD71" s="75"/>
      <c r="AE71" s="75"/>
      <c r="AF71" s="74"/>
      <c r="AG71" s="79"/>
      <c r="AH71" s="75"/>
      <c r="AI71" s="75"/>
      <c r="AJ71" s="75"/>
      <c r="AK71" s="74"/>
      <c r="AL71" s="79"/>
      <c r="AM71" s="75"/>
      <c r="AN71" s="75"/>
      <c r="AO71" s="75"/>
      <c r="AP71" s="74"/>
      <c r="AQ71" s="79"/>
      <c r="AR71" s="75"/>
      <c r="AS71" s="75"/>
      <c r="AT71" s="75"/>
      <c r="AU71" s="74"/>
      <c r="AV71" s="79"/>
      <c r="AW71" s="75"/>
      <c r="AX71" s="75"/>
      <c r="AY71" s="75"/>
      <c r="AZ71" s="74"/>
      <c r="BA71" s="79"/>
      <c r="BB71" s="75"/>
      <c r="BC71" s="75"/>
      <c r="BD71" s="75"/>
      <c r="BE71" s="74"/>
      <c r="BF71" s="79"/>
      <c r="BG71" s="75"/>
      <c r="BH71" s="75"/>
      <c r="BI71" s="75"/>
      <c r="BJ71" s="74"/>
    </row>
    <row r="72" spans="1:117" s="78" customFormat="1" ht="12.95" customHeight="1" x14ac:dyDescent="0.2">
      <c r="A72" s="35"/>
      <c r="B72" s="73" t="s">
        <v>53</v>
      </c>
      <c r="C72" s="33"/>
      <c r="D72" s="33"/>
      <c r="E72" s="33"/>
      <c r="F72" s="33"/>
      <c r="G72" s="33"/>
      <c r="H72" s="74"/>
      <c r="I72" s="74"/>
      <c r="J72" s="75"/>
      <c r="K72" s="75"/>
      <c r="L72" s="74"/>
      <c r="M72" s="79"/>
      <c r="N72" s="75"/>
      <c r="O72" s="75"/>
      <c r="P72" s="75"/>
      <c r="Q72" s="74"/>
      <c r="R72" s="79"/>
      <c r="S72" s="75"/>
      <c r="T72" s="75"/>
      <c r="U72" s="75"/>
      <c r="V72" s="74"/>
      <c r="W72" s="79"/>
      <c r="X72" s="75"/>
      <c r="Y72" s="75"/>
      <c r="Z72" s="75"/>
      <c r="AA72" s="74"/>
      <c r="AB72" s="79"/>
      <c r="AC72" s="75"/>
      <c r="AD72" s="75"/>
      <c r="AE72" s="75"/>
      <c r="AF72" s="74"/>
      <c r="AG72" s="79"/>
      <c r="AH72" s="75"/>
      <c r="AI72" s="75"/>
      <c r="AJ72" s="75"/>
      <c r="AK72" s="74"/>
      <c r="AL72" s="79"/>
      <c r="AM72" s="75"/>
      <c r="AN72" s="75"/>
      <c r="AO72" s="75"/>
      <c r="AP72" s="74"/>
      <c r="AQ72" s="79"/>
      <c r="AR72" s="75"/>
      <c r="AS72" s="75"/>
      <c r="AT72" s="75"/>
      <c r="AU72" s="74"/>
      <c r="AV72" s="79"/>
      <c r="AW72" s="75"/>
      <c r="AX72" s="75"/>
      <c r="AY72" s="75"/>
      <c r="AZ72" s="74"/>
      <c r="BA72" s="79"/>
      <c r="BB72" s="75"/>
      <c r="BC72" s="75"/>
      <c r="BD72" s="75"/>
      <c r="BE72" s="74"/>
      <c r="BF72" s="79"/>
      <c r="BG72" s="75"/>
      <c r="BH72" s="75"/>
      <c r="BI72" s="75"/>
      <c r="BJ72" s="74"/>
    </row>
    <row r="73" spans="1:117" s="78" customFormat="1" ht="12.95" customHeight="1" x14ac:dyDescent="0.2">
      <c r="A73" s="35"/>
      <c r="B73" s="77" t="s">
        <v>54</v>
      </c>
      <c r="C73" s="33"/>
      <c r="D73" s="33"/>
      <c r="E73" s="33"/>
      <c r="F73" s="33"/>
      <c r="G73" s="33"/>
      <c r="H73" s="74"/>
      <c r="I73" s="74"/>
      <c r="J73" s="75"/>
      <c r="K73" s="75"/>
      <c r="L73" s="74"/>
      <c r="M73" s="79">
        <f>IF(M71&lt;&gt;0,M71/M$32,0)</f>
        <v>2.2222222222222223</v>
      </c>
      <c r="N73" s="75">
        <f>IF(N71&lt;&gt;0,N71/N$32,0)</f>
        <v>2.2222222222222219</v>
      </c>
      <c r="O73" s="75">
        <f>IF(O71&lt;&gt;0,O71/O$32,0)</f>
        <v>2.2222222222222219</v>
      </c>
      <c r="P73" s="75">
        <f>IF(P71&lt;&gt;0,P71/P$32,0)</f>
        <v>2.2222222222222219</v>
      </c>
      <c r="Q73" s="74">
        <f>IF(Q71&lt;&gt;0,Q71/Q$32,0)</f>
        <v>2.2222222222222214</v>
      </c>
      <c r="R73" s="79"/>
      <c r="S73" s="75"/>
      <c r="T73" s="75"/>
      <c r="U73" s="75"/>
      <c r="V73" s="74"/>
      <c r="W73" s="79"/>
      <c r="X73" s="75"/>
      <c r="Y73" s="75"/>
      <c r="Z73" s="75"/>
      <c r="AA73" s="74"/>
      <c r="AB73" s="79"/>
      <c r="AC73" s="75"/>
      <c r="AD73" s="75"/>
      <c r="AE73" s="75"/>
      <c r="AF73" s="74"/>
      <c r="AG73" s="79"/>
      <c r="AH73" s="75"/>
      <c r="AI73" s="75"/>
      <c r="AJ73" s="75"/>
      <c r="AK73" s="74"/>
      <c r="AL73" s="79"/>
      <c r="AM73" s="75"/>
      <c r="AN73" s="75"/>
      <c r="AO73" s="75"/>
      <c r="AP73" s="74"/>
      <c r="AQ73" s="79"/>
      <c r="AR73" s="75"/>
      <c r="AS73" s="75"/>
      <c r="AT73" s="75"/>
      <c r="AU73" s="74"/>
      <c r="AV73" s="79"/>
      <c r="AW73" s="75"/>
      <c r="AX73" s="75"/>
      <c r="AY73" s="75"/>
      <c r="AZ73" s="74"/>
      <c r="BA73" s="79"/>
      <c r="BB73" s="75"/>
      <c r="BC73" s="75"/>
      <c r="BD73" s="75"/>
      <c r="BE73" s="74"/>
      <c r="BF73" s="79"/>
      <c r="BG73" s="75"/>
      <c r="BH73" s="75"/>
      <c r="BI73" s="75"/>
      <c r="BJ73" s="74"/>
    </row>
    <row r="74" spans="1:117" s="78" customFormat="1" ht="12.95" customHeight="1" x14ac:dyDescent="0.2">
      <c r="A74" s="35"/>
      <c r="B74" s="33" t="s">
        <v>55</v>
      </c>
      <c r="C74" s="33"/>
      <c r="D74" s="33"/>
      <c r="E74" s="33"/>
      <c r="F74" s="33"/>
      <c r="G74" s="33"/>
      <c r="H74" s="74"/>
      <c r="I74" s="74"/>
      <c r="J74" s="75"/>
      <c r="K74" s="75"/>
      <c r="L74" s="74">
        <f>IF(H22=5,L38,L67)</f>
        <v>100</v>
      </c>
      <c r="M74" s="79">
        <f>M71+M72-M73</f>
        <v>97.777777777777771</v>
      </c>
      <c r="N74" s="75">
        <f>N71+N72-N73</f>
        <v>95.555555555555543</v>
      </c>
      <c r="O74" s="75">
        <f>O71+O72-O73</f>
        <v>93.333333333333314</v>
      </c>
      <c r="P74" s="75">
        <f>P71+P72-P73</f>
        <v>91.111111111111086</v>
      </c>
      <c r="Q74" s="74">
        <f>Q71+Q72-Q73</f>
        <v>88.888888888888857</v>
      </c>
      <c r="R74" s="79"/>
      <c r="S74" s="75"/>
      <c r="T74" s="75"/>
      <c r="U74" s="75"/>
      <c r="V74" s="74"/>
      <c r="W74" s="79"/>
      <c r="X74" s="75"/>
      <c r="Y74" s="75"/>
      <c r="Z74" s="75"/>
      <c r="AA74" s="74"/>
      <c r="AB74" s="79"/>
      <c r="AC74" s="75"/>
      <c r="AD74" s="75"/>
      <c r="AE74" s="75"/>
      <c r="AF74" s="74"/>
      <c r="AG74" s="79"/>
      <c r="AH74" s="75"/>
      <c r="AI74" s="75"/>
      <c r="AJ74" s="75"/>
      <c r="AK74" s="74"/>
      <c r="AL74" s="79"/>
      <c r="AM74" s="75"/>
      <c r="AN74" s="75"/>
      <c r="AO74" s="75"/>
      <c r="AP74" s="74"/>
      <c r="AQ74" s="79"/>
      <c r="AR74" s="75"/>
      <c r="AS74" s="75"/>
      <c r="AT74" s="75"/>
      <c r="AU74" s="74"/>
      <c r="AV74" s="79"/>
      <c r="AW74" s="75"/>
      <c r="AX74" s="75"/>
      <c r="AY74" s="75"/>
      <c r="AZ74" s="74"/>
      <c r="BA74" s="79"/>
      <c r="BB74" s="75"/>
      <c r="BC74" s="75"/>
      <c r="BD74" s="75"/>
      <c r="BE74" s="74"/>
      <c r="BF74" s="79"/>
      <c r="BG74" s="75"/>
      <c r="BH74" s="75"/>
      <c r="BI74" s="75"/>
      <c r="BJ74" s="74"/>
    </row>
    <row r="75" spans="1:117" s="78" customFormat="1" ht="12.95" customHeight="1" x14ac:dyDescent="0.2">
      <c r="A75" s="35"/>
      <c r="B75" s="28" t="s">
        <v>56</v>
      </c>
      <c r="C75" s="33"/>
      <c r="D75" s="33"/>
      <c r="E75" s="33"/>
      <c r="F75" s="33"/>
      <c r="G75" s="33"/>
      <c r="H75" s="74"/>
      <c r="I75" s="74"/>
      <c r="J75" s="75"/>
      <c r="K75" s="75"/>
      <c r="L75" s="74"/>
      <c r="M75" s="79">
        <f>M71*$H$25</f>
        <v>8.77</v>
      </c>
      <c r="N75" s="75">
        <f>N71*$H$25</f>
        <v>8.5751111111111111</v>
      </c>
      <c r="O75" s="75">
        <f>O71*$H$25</f>
        <v>8.3802222222222209</v>
      </c>
      <c r="P75" s="75">
        <f>P71*$H$25</f>
        <v>8.1853333333333325</v>
      </c>
      <c r="Q75" s="74">
        <f>Q71*$H$25</f>
        <v>7.9904444444444422</v>
      </c>
      <c r="R75" s="79"/>
      <c r="S75" s="75"/>
      <c r="T75" s="75"/>
      <c r="U75" s="75"/>
      <c r="V75" s="74"/>
      <c r="W75" s="79"/>
      <c r="X75" s="75"/>
      <c r="Y75" s="75"/>
      <c r="Z75" s="75"/>
      <c r="AA75" s="74"/>
      <c r="AB75" s="79"/>
      <c r="AC75" s="75"/>
      <c r="AD75" s="75"/>
      <c r="AE75" s="75"/>
      <c r="AF75" s="74"/>
      <c r="AG75" s="79"/>
      <c r="AH75" s="75"/>
      <c r="AI75" s="75"/>
      <c r="AJ75" s="75"/>
      <c r="AK75" s="74"/>
      <c r="AL75" s="79"/>
      <c r="AM75" s="75"/>
      <c r="AN75" s="75"/>
      <c r="AO75" s="75"/>
      <c r="AP75" s="74"/>
      <c r="AQ75" s="79"/>
      <c r="AR75" s="75"/>
      <c r="AS75" s="75"/>
      <c r="AT75" s="75"/>
      <c r="AU75" s="74"/>
      <c r="AV75" s="79"/>
      <c r="AW75" s="75"/>
      <c r="AX75" s="75"/>
      <c r="AY75" s="75"/>
      <c r="AZ75" s="74"/>
      <c r="BA75" s="79"/>
      <c r="BB75" s="75"/>
      <c r="BC75" s="75"/>
      <c r="BD75" s="75"/>
      <c r="BE75" s="74"/>
      <c r="BF75" s="79"/>
      <c r="BG75" s="75"/>
      <c r="BH75" s="75"/>
      <c r="BI75" s="75"/>
      <c r="BJ75" s="74"/>
    </row>
    <row r="76" spans="1:117" s="78" customFormat="1" ht="12.95" customHeight="1" x14ac:dyDescent="0.2">
      <c r="B76" s="28" t="s">
        <v>57</v>
      </c>
      <c r="C76" s="33"/>
      <c r="D76" s="33"/>
      <c r="E76" s="33"/>
      <c r="F76" s="33"/>
      <c r="G76" s="33"/>
      <c r="H76" s="74"/>
      <c r="I76" s="74"/>
      <c r="J76" s="75"/>
      <c r="K76" s="75"/>
      <c r="L76" s="74"/>
      <c r="M76" s="79">
        <f>M75+M73</f>
        <v>10.992222222222221</v>
      </c>
      <c r="N76" s="75">
        <f>N75+N73</f>
        <v>10.797333333333333</v>
      </c>
      <c r="O76" s="75">
        <f>O75+O73</f>
        <v>10.602444444444442</v>
      </c>
      <c r="P76" s="75">
        <f>P75+P73</f>
        <v>10.407555555555554</v>
      </c>
      <c r="Q76" s="74">
        <f>Q75+Q73</f>
        <v>10.212666666666664</v>
      </c>
      <c r="R76" s="79"/>
      <c r="S76" s="75"/>
      <c r="T76" s="75"/>
      <c r="U76" s="75"/>
      <c r="V76" s="74"/>
      <c r="W76" s="79"/>
      <c r="X76" s="75"/>
      <c r="Y76" s="75"/>
      <c r="Z76" s="75"/>
      <c r="AA76" s="74"/>
      <c r="AB76" s="79"/>
      <c r="AC76" s="75"/>
      <c r="AD76" s="75"/>
      <c r="AE76" s="75"/>
      <c r="AF76" s="74"/>
      <c r="AG76" s="79"/>
      <c r="AH76" s="75"/>
      <c r="AI76" s="75"/>
      <c r="AJ76" s="75"/>
      <c r="AK76" s="74"/>
      <c r="AL76" s="79"/>
      <c r="AM76" s="75"/>
      <c r="AN76" s="75"/>
      <c r="AO76" s="75"/>
      <c r="AP76" s="74"/>
      <c r="AQ76" s="79"/>
      <c r="AR76" s="75"/>
      <c r="AS76" s="75"/>
      <c r="AT76" s="75"/>
      <c r="AU76" s="74"/>
      <c r="AV76" s="79"/>
      <c r="AW76" s="75"/>
      <c r="AX76" s="75"/>
      <c r="AY76" s="75"/>
      <c r="AZ76" s="74"/>
      <c r="BA76" s="79"/>
      <c r="BB76" s="75"/>
      <c r="BC76" s="75"/>
      <c r="BD76" s="75"/>
      <c r="BE76" s="74"/>
      <c r="BF76" s="79"/>
      <c r="BG76" s="75"/>
      <c r="BH76" s="75"/>
      <c r="BI76" s="75"/>
      <c r="BJ76" s="74"/>
    </row>
    <row r="77" spans="1:117" s="78" customFormat="1" ht="12.95" customHeight="1" x14ac:dyDescent="0.2">
      <c r="A77" s="33"/>
      <c r="B77" s="102" t="s">
        <v>80</v>
      </c>
      <c r="C77" s="103"/>
      <c r="D77" s="103"/>
      <c r="E77" s="103"/>
      <c r="F77" s="103"/>
      <c r="G77" s="103"/>
      <c r="H77" s="104">
        <f>H41</f>
        <v>0</v>
      </c>
      <c r="I77" s="104">
        <f>I41</f>
        <v>0</v>
      </c>
      <c r="J77" s="104">
        <f>J41</f>
        <v>0</v>
      </c>
      <c r="K77" s="104">
        <f>K41</f>
        <v>0</v>
      </c>
      <c r="L77" s="110">
        <f>L41</f>
        <v>0</v>
      </c>
      <c r="M77" s="105"/>
      <c r="N77" s="104"/>
      <c r="O77" s="104"/>
      <c r="P77" s="104"/>
      <c r="Q77" s="104"/>
      <c r="R77" s="105"/>
      <c r="S77" s="104"/>
      <c r="T77" s="104"/>
      <c r="U77" s="104"/>
      <c r="V77" s="104"/>
      <c r="W77" s="105"/>
      <c r="X77" s="104"/>
      <c r="Y77" s="104"/>
      <c r="Z77" s="104"/>
      <c r="AA77" s="104"/>
      <c r="AB77" s="105"/>
      <c r="AC77" s="104"/>
      <c r="AD77" s="104"/>
      <c r="AE77" s="104"/>
      <c r="AF77" s="104"/>
      <c r="AG77" s="105"/>
      <c r="AH77" s="104"/>
      <c r="AI77" s="104"/>
      <c r="AJ77" s="104"/>
      <c r="AK77" s="104"/>
      <c r="AL77" s="105"/>
      <c r="AM77" s="104"/>
      <c r="AN77" s="104"/>
      <c r="AO77" s="104"/>
      <c r="AP77" s="104"/>
      <c r="AQ77" s="105"/>
      <c r="AR77" s="104"/>
      <c r="AS77" s="104"/>
      <c r="AT77" s="104"/>
      <c r="AU77" s="104"/>
      <c r="AV77" s="105"/>
      <c r="AW77" s="104"/>
      <c r="AX77" s="104"/>
      <c r="AY77" s="104"/>
      <c r="AZ77" s="104"/>
      <c r="BA77" s="105"/>
      <c r="BB77" s="104"/>
      <c r="BC77" s="104"/>
      <c r="BD77" s="104"/>
      <c r="BE77" s="104"/>
      <c r="BF77" s="105"/>
      <c r="BG77" s="104"/>
      <c r="BH77" s="104"/>
      <c r="BI77" s="104"/>
      <c r="BJ77" s="104"/>
      <c r="BK77" s="92"/>
      <c r="BL77" s="92"/>
      <c r="BM77" s="92"/>
      <c r="BN77" s="92"/>
      <c r="BO77" s="92"/>
      <c r="BP77" s="92"/>
      <c r="BQ77" s="92"/>
      <c r="BR77" s="92"/>
      <c r="BS77" s="92"/>
      <c r="BT77" s="92"/>
      <c r="BU77" s="92"/>
      <c r="BV77" s="92"/>
      <c r="BW77" s="92"/>
      <c r="BX77" s="92"/>
      <c r="BY77" s="92"/>
      <c r="BZ77" s="92"/>
      <c r="CA77" s="92"/>
      <c r="CB77" s="92"/>
      <c r="CC77" s="92"/>
      <c r="CD77" s="92"/>
      <c r="CE77" s="92"/>
      <c r="CF77" s="92"/>
      <c r="CG77" s="92"/>
      <c r="CH77" s="92"/>
      <c r="CI77" s="92"/>
      <c r="CJ77" s="92"/>
      <c r="CK77" s="92"/>
      <c r="CL77" s="92"/>
      <c r="CM77" s="92"/>
      <c r="CN77" s="92"/>
      <c r="CO77" s="92"/>
      <c r="CP77" s="92"/>
      <c r="CQ77" s="92"/>
      <c r="CR77" s="92"/>
      <c r="CS77" s="92"/>
      <c r="CT77" s="92"/>
      <c r="CU77" s="92"/>
      <c r="CV77" s="92"/>
      <c r="CW77" s="92"/>
      <c r="CX77" s="92"/>
      <c r="CY77" s="92"/>
      <c r="CZ77" s="92"/>
      <c r="DA77" s="92"/>
      <c r="DB77" s="92"/>
      <c r="DC77" s="92"/>
      <c r="DD77" s="92"/>
      <c r="DE77" s="92"/>
      <c r="DF77" s="92"/>
      <c r="DG77" s="92"/>
      <c r="DH77" s="92"/>
      <c r="DI77" s="92"/>
      <c r="DJ77" s="92"/>
      <c r="DK77" s="92"/>
      <c r="DL77" s="92"/>
      <c r="DM77" s="92"/>
    </row>
    <row r="78" spans="1:117" s="78" customFormat="1" ht="12.95" customHeight="1" x14ac:dyDescent="0.2">
      <c r="B78" s="122" t="s">
        <v>81</v>
      </c>
      <c r="C78" s="113"/>
      <c r="D78" s="113"/>
      <c r="E78" s="113"/>
      <c r="F78" s="113"/>
      <c r="G78" s="113"/>
      <c r="H78" s="114"/>
      <c r="I78" s="114"/>
      <c r="J78" s="114"/>
      <c r="K78" s="114"/>
      <c r="L78" s="114"/>
      <c r="M78" s="115">
        <f>M76</f>
        <v>10.992222222222221</v>
      </c>
      <c r="N78" s="114">
        <f>N76</f>
        <v>10.797333333333333</v>
      </c>
      <c r="O78" s="114">
        <f>O76</f>
        <v>10.602444444444442</v>
      </c>
      <c r="P78" s="114">
        <f>P76</f>
        <v>10.407555555555554</v>
      </c>
      <c r="Q78" s="114">
        <f>Q76</f>
        <v>10.212666666666664</v>
      </c>
      <c r="R78" s="115"/>
      <c r="S78" s="114"/>
      <c r="T78" s="114"/>
      <c r="U78" s="114"/>
      <c r="V78" s="114"/>
      <c r="W78" s="115"/>
      <c r="X78" s="114"/>
      <c r="Y78" s="114"/>
      <c r="Z78" s="114"/>
      <c r="AA78" s="114"/>
      <c r="AB78" s="115"/>
      <c r="AC78" s="114"/>
      <c r="AD78" s="114"/>
      <c r="AE78" s="114"/>
      <c r="AF78" s="114"/>
      <c r="AG78" s="115"/>
      <c r="AH78" s="114"/>
      <c r="AI78" s="114"/>
      <c r="AJ78" s="114"/>
      <c r="AK78" s="114"/>
      <c r="AL78" s="115"/>
      <c r="AM78" s="114"/>
      <c r="AN78" s="114"/>
      <c r="AO78" s="114"/>
      <c r="AP78" s="114"/>
      <c r="AQ78" s="115"/>
      <c r="AR78" s="114"/>
      <c r="AS78" s="114"/>
      <c r="AT78" s="114"/>
      <c r="AU78" s="114"/>
      <c r="AV78" s="115"/>
      <c r="AW78" s="114"/>
      <c r="AX78" s="114"/>
      <c r="AY78" s="114"/>
      <c r="AZ78" s="114"/>
      <c r="BA78" s="115"/>
      <c r="BB78" s="114"/>
      <c r="BC78" s="114"/>
      <c r="BD78" s="114"/>
      <c r="BE78" s="114"/>
      <c r="BF78" s="115"/>
      <c r="BG78" s="114"/>
      <c r="BH78" s="114"/>
      <c r="BI78" s="114"/>
      <c r="BJ78" s="114"/>
    </row>
    <row r="79" spans="1:117" s="78" customFormat="1" ht="12.95" customHeight="1" x14ac:dyDescent="0.2">
      <c r="B79" s="102" t="s">
        <v>82</v>
      </c>
      <c r="C79" s="103"/>
      <c r="D79" s="103"/>
      <c r="E79" s="103"/>
      <c r="F79" s="103"/>
      <c r="G79" s="103"/>
      <c r="H79" s="104"/>
      <c r="I79" s="104"/>
      <c r="J79" s="104"/>
      <c r="K79" s="104"/>
      <c r="L79" s="104"/>
      <c r="M79" s="105"/>
      <c r="N79" s="104"/>
      <c r="O79" s="104"/>
      <c r="P79" s="104"/>
      <c r="Q79" s="104"/>
      <c r="R79" s="105">
        <f>R69</f>
        <v>9.016</v>
      </c>
      <c r="S79" s="104">
        <f t="shared" ref="S79:BJ79" si="21">S69</f>
        <v>8.8406000000000002</v>
      </c>
      <c r="T79" s="104">
        <f t="shared" si="21"/>
        <v>8.6652000000000005</v>
      </c>
      <c r="U79" s="104">
        <f t="shared" si="21"/>
        <v>8.4897999999999989</v>
      </c>
      <c r="V79" s="104">
        <f t="shared" si="21"/>
        <v>8.3143999999999991</v>
      </c>
      <c r="W79" s="105">
        <f t="shared" si="21"/>
        <v>8.1389999999999993</v>
      </c>
      <c r="X79" s="104">
        <f t="shared" si="21"/>
        <v>7.9635999999999996</v>
      </c>
      <c r="Y79" s="104">
        <f t="shared" si="21"/>
        <v>7.7881999999999998</v>
      </c>
      <c r="Z79" s="104">
        <f t="shared" si="21"/>
        <v>7.6128</v>
      </c>
      <c r="AA79" s="104">
        <f t="shared" si="21"/>
        <v>7.4374000000000002</v>
      </c>
      <c r="AB79" s="105">
        <f t="shared" si="21"/>
        <v>7.2620000000000005</v>
      </c>
      <c r="AC79" s="104">
        <f t="shared" si="21"/>
        <v>7.0865999999999998</v>
      </c>
      <c r="AD79" s="104">
        <f t="shared" si="21"/>
        <v>6.9112</v>
      </c>
      <c r="AE79" s="104">
        <f t="shared" si="21"/>
        <v>6.7358000000000002</v>
      </c>
      <c r="AF79" s="104">
        <f t="shared" si="21"/>
        <v>6.5603999999999996</v>
      </c>
      <c r="AG79" s="105">
        <f t="shared" si="21"/>
        <v>6.3849999999999998</v>
      </c>
      <c r="AH79" s="104">
        <f t="shared" si="21"/>
        <v>6.2096</v>
      </c>
      <c r="AI79" s="104">
        <f t="shared" si="21"/>
        <v>6.0342000000000002</v>
      </c>
      <c r="AJ79" s="104">
        <f t="shared" si="21"/>
        <v>5.8588000000000005</v>
      </c>
      <c r="AK79" s="104">
        <f t="shared" si="21"/>
        <v>5.6833999999999998</v>
      </c>
      <c r="AL79" s="105">
        <f t="shared" si="21"/>
        <v>5.508</v>
      </c>
      <c r="AM79" s="104">
        <f t="shared" si="21"/>
        <v>5.3326000000000002</v>
      </c>
      <c r="AN79" s="104">
        <f t="shared" si="21"/>
        <v>5.1571999999999996</v>
      </c>
      <c r="AO79" s="104">
        <f t="shared" si="21"/>
        <v>4.9817999999999998</v>
      </c>
      <c r="AP79" s="104">
        <f t="shared" si="21"/>
        <v>4.8064</v>
      </c>
      <c r="AQ79" s="105">
        <f t="shared" si="21"/>
        <v>4.6310000000000002</v>
      </c>
      <c r="AR79" s="104">
        <f t="shared" si="21"/>
        <v>4.4556000000000004</v>
      </c>
      <c r="AS79" s="104">
        <f t="shared" si="21"/>
        <v>4.2801999999999998</v>
      </c>
      <c r="AT79" s="104">
        <f t="shared" si="21"/>
        <v>4.1048</v>
      </c>
      <c r="AU79" s="104">
        <f t="shared" si="21"/>
        <v>3.9294000000000002</v>
      </c>
      <c r="AV79" s="105">
        <f t="shared" si="21"/>
        <v>3.754</v>
      </c>
      <c r="AW79" s="104">
        <f t="shared" si="21"/>
        <v>3.5785999999999998</v>
      </c>
      <c r="AX79" s="104">
        <f t="shared" si="21"/>
        <v>3.4032</v>
      </c>
      <c r="AY79" s="104">
        <f t="shared" si="21"/>
        <v>3.2278000000000002</v>
      </c>
      <c r="AZ79" s="104">
        <f t="shared" si="21"/>
        <v>3.0524</v>
      </c>
      <c r="BA79" s="105">
        <f t="shared" si="21"/>
        <v>2.8769999999999998</v>
      </c>
      <c r="BB79" s="104">
        <f t="shared" si="21"/>
        <v>2.7016</v>
      </c>
      <c r="BC79" s="104">
        <f t="shared" si="21"/>
        <v>2.5262000000000002</v>
      </c>
      <c r="BD79" s="104">
        <f t="shared" si="21"/>
        <v>2.3508</v>
      </c>
      <c r="BE79" s="104">
        <f t="shared" si="21"/>
        <v>2.1753999999999998</v>
      </c>
      <c r="BF79" s="105">
        <f t="shared" si="21"/>
        <v>0</v>
      </c>
      <c r="BG79" s="104">
        <f t="shared" si="21"/>
        <v>0</v>
      </c>
      <c r="BH79" s="104">
        <f t="shared" si="21"/>
        <v>0</v>
      </c>
      <c r="BI79" s="104">
        <f t="shared" si="21"/>
        <v>0</v>
      </c>
      <c r="BJ79" s="104">
        <f t="shared" si="21"/>
        <v>0</v>
      </c>
    </row>
    <row r="80" spans="1:117" s="78" customFormat="1" ht="12.95" customHeight="1" x14ac:dyDescent="0.2">
      <c r="A80" s="86"/>
      <c r="B80" s="102" t="s">
        <v>64</v>
      </c>
      <c r="C80" s="103"/>
      <c r="D80" s="103"/>
      <c r="E80" s="103"/>
      <c r="F80" s="103"/>
      <c r="G80" s="103"/>
      <c r="H80" s="104">
        <f>SUM(H77:H79)</f>
        <v>0</v>
      </c>
      <c r="I80" s="104">
        <f t="shared" ref="I80:BJ80" si="22">SUM(I77:I79)</f>
        <v>0</v>
      </c>
      <c r="J80" s="104">
        <f t="shared" si="22"/>
        <v>0</v>
      </c>
      <c r="K80" s="104">
        <f t="shared" si="22"/>
        <v>0</v>
      </c>
      <c r="L80" s="104">
        <f t="shared" si="22"/>
        <v>0</v>
      </c>
      <c r="M80" s="105">
        <f t="shared" si="22"/>
        <v>10.992222222222221</v>
      </c>
      <c r="N80" s="104">
        <f t="shared" si="22"/>
        <v>10.797333333333333</v>
      </c>
      <c r="O80" s="104">
        <f t="shared" si="22"/>
        <v>10.602444444444442</v>
      </c>
      <c r="P80" s="104">
        <f t="shared" si="22"/>
        <v>10.407555555555554</v>
      </c>
      <c r="Q80" s="104">
        <f t="shared" si="22"/>
        <v>10.212666666666664</v>
      </c>
      <c r="R80" s="105">
        <f t="shared" si="22"/>
        <v>9.016</v>
      </c>
      <c r="S80" s="104">
        <f t="shared" si="22"/>
        <v>8.8406000000000002</v>
      </c>
      <c r="T80" s="104">
        <f t="shared" si="22"/>
        <v>8.6652000000000005</v>
      </c>
      <c r="U80" s="104">
        <f t="shared" si="22"/>
        <v>8.4897999999999989</v>
      </c>
      <c r="V80" s="104">
        <f t="shared" si="22"/>
        <v>8.3143999999999991</v>
      </c>
      <c r="W80" s="105">
        <f t="shared" si="22"/>
        <v>8.1389999999999993</v>
      </c>
      <c r="X80" s="104">
        <f t="shared" si="22"/>
        <v>7.9635999999999996</v>
      </c>
      <c r="Y80" s="104">
        <f t="shared" si="22"/>
        <v>7.7881999999999998</v>
      </c>
      <c r="Z80" s="104">
        <f t="shared" si="22"/>
        <v>7.6128</v>
      </c>
      <c r="AA80" s="104">
        <f t="shared" si="22"/>
        <v>7.4374000000000002</v>
      </c>
      <c r="AB80" s="105">
        <f t="shared" si="22"/>
        <v>7.2620000000000005</v>
      </c>
      <c r="AC80" s="104">
        <f t="shared" si="22"/>
        <v>7.0865999999999998</v>
      </c>
      <c r="AD80" s="104">
        <f t="shared" si="22"/>
        <v>6.9112</v>
      </c>
      <c r="AE80" s="104">
        <f t="shared" si="22"/>
        <v>6.7358000000000002</v>
      </c>
      <c r="AF80" s="104">
        <f t="shared" si="22"/>
        <v>6.5603999999999996</v>
      </c>
      <c r="AG80" s="105">
        <f t="shared" si="22"/>
        <v>6.3849999999999998</v>
      </c>
      <c r="AH80" s="104">
        <f t="shared" si="22"/>
        <v>6.2096</v>
      </c>
      <c r="AI80" s="104">
        <f t="shared" si="22"/>
        <v>6.0342000000000002</v>
      </c>
      <c r="AJ80" s="104">
        <f t="shared" si="22"/>
        <v>5.8588000000000005</v>
      </c>
      <c r="AK80" s="104">
        <f t="shared" si="22"/>
        <v>5.6833999999999998</v>
      </c>
      <c r="AL80" s="105">
        <f t="shared" si="22"/>
        <v>5.508</v>
      </c>
      <c r="AM80" s="104">
        <f t="shared" si="22"/>
        <v>5.3326000000000002</v>
      </c>
      <c r="AN80" s="104">
        <f t="shared" si="22"/>
        <v>5.1571999999999996</v>
      </c>
      <c r="AO80" s="104">
        <f t="shared" si="22"/>
        <v>4.9817999999999998</v>
      </c>
      <c r="AP80" s="104">
        <f t="shared" si="22"/>
        <v>4.8064</v>
      </c>
      <c r="AQ80" s="105">
        <f t="shared" si="22"/>
        <v>4.6310000000000002</v>
      </c>
      <c r="AR80" s="104">
        <f t="shared" si="22"/>
        <v>4.4556000000000004</v>
      </c>
      <c r="AS80" s="104">
        <f t="shared" si="22"/>
        <v>4.2801999999999998</v>
      </c>
      <c r="AT80" s="104">
        <f t="shared" si="22"/>
        <v>4.1048</v>
      </c>
      <c r="AU80" s="104">
        <f t="shared" si="22"/>
        <v>3.9294000000000002</v>
      </c>
      <c r="AV80" s="105">
        <f t="shared" si="22"/>
        <v>3.754</v>
      </c>
      <c r="AW80" s="104">
        <f t="shared" si="22"/>
        <v>3.5785999999999998</v>
      </c>
      <c r="AX80" s="104">
        <f t="shared" si="22"/>
        <v>3.4032</v>
      </c>
      <c r="AY80" s="104">
        <f t="shared" si="22"/>
        <v>3.2278000000000002</v>
      </c>
      <c r="AZ80" s="104">
        <f t="shared" si="22"/>
        <v>3.0524</v>
      </c>
      <c r="BA80" s="105">
        <f t="shared" si="22"/>
        <v>2.8769999999999998</v>
      </c>
      <c r="BB80" s="104">
        <f t="shared" si="22"/>
        <v>2.7016</v>
      </c>
      <c r="BC80" s="104">
        <f t="shared" si="22"/>
        <v>2.5262000000000002</v>
      </c>
      <c r="BD80" s="104">
        <f t="shared" si="22"/>
        <v>2.3508</v>
      </c>
      <c r="BE80" s="104">
        <f t="shared" si="22"/>
        <v>2.1753999999999998</v>
      </c>
      <c r="BF80" s="105">
        <f t="shared" si="22"/>
        <v>0</v>
      </c>
      <c r="BG80" s="104">
        <f t="shared" si="22"/>
        <v>0</v>
      </c>
      <c r="BH80" s="104">
        <f t="shared" si="22"/>
        <v>0</v>
      </c>
      <c r="BI80" s="104">
        <f t="shared" si="22"/>
        <v>0</v>
      </c>
      <c r="BJ80" s="104">
        <f t="shared" si="22"/>
        <v>0</v>
      </c>
    </row>
    <row r="81" spans="1:62" s="78" customFormat="1" ht="12.95" customHeight="1" x14ac:dyDescent="0.2">
      <c r="A81" s="86"/>
      <c r="B81" s="86"/>
      <c r="C81" s="33"/>
      <c r="D81" s="33"/>
      <c r="E81" s="33"/>
      <c r="F81" s="33"/>
      <c r="G81" s="33"/>
      <c r="H81" s="74"/>
      <c r="I81" s="74"/>
      <c r="J81" s="74"/>
      <c r="K81" s="74"/>
      <c r="L81" s="74"/>
      <c r="M81" s="79"/>
      <c r="N81" s="74"/>
      <c r="O81" s="74"/>
      <c r="P81" s="74"/>
      <c r="Q81" s="74"/>
      <c r="R81" s="79"/>
      <c r="S81" s="74"/>
      <c r="T81" s="74"/>
      <c r="U81" s="74"/>
      <c r="V81" s="74"/>
      <c r="W81" s="79"/>
      <c r="X81" s="74"/>
      <c r="Y81" s="74"/>
      <c r="Z81" s="74"/>
      <c r="AA81" s="74"/>
      <c r="AB81" s="79"/>
      <c r="AC81" s="74"/>
      <c r="AD81" s="74"/>
      <c r="AE81" s="74"/>
      <c r="AF81" s="74"/>
      <c r="AG81" s="79"/>
      <c r="AH81" s="74"/>
      <c r="AI81" s="74"/>
      <c r="AJ81" s="74"/>
      <c r="AK81" s="74"/>
      <c r="AL81" s="79"/>
      <c r="AM81" s="74"/>
      <c r="AN81" s="74"/>
      <c r="AO81" s="74"/>
      <c r="AP81" s="74"/>
      <c r="AQ81" s="79"/>
      <c r="AR81" s="74"/>
      <c r="AS81" s="74"/>
      <c r="AT81" s="74"/>
      <c r="AU81" s="74"/>
      <c r="AV81" s="79"/>
      <c r="AW81" s="74"/>
      <c r="AX81" s="74"/>
      <c r="AY81" s="74"/>
      <c r="AZ81" s="74"/>
      <c r="BA81" s="79"/>
      <c r="BB81" s="74"/>
      <c r="BC81" s="74"/>
      <c r="BD81" s="74"/>
      <c r="BE81" s="74"/>
      <c r="BF81" s="79"/>
      <c r="BG81" s="74"/>
      <c r="BH81" s="74"/>
      <c r="BI81" s="74"/>
      <c r="BJ81" s="74"/>
    </row>
    <row r="82" spans="1:62" ht="12.95" customHeight="1" x14ac:dyDescent="0.25">
      <c r="A82" s="55" t="s">
        <v>108</v>
      </c>
      <c r="B82" s="56"/>
      <c r="C82" s="56"/>
      <c r="D82" s="56"/>
      <c r="E82" s="56"/>
      <c r="F82" s="56"/>
      <c r="G82" s="56"/>
      <c r="H82" s="56"/>
      <c r="I82" s="56"/>
      <c r="J82" s="57"/>
      <c r="K82" s="53"/>
      <c r="L82" s="53"/>
      <c r="M82" s="53"/>
      <c r="N82" s="53"/>
      <c r="O82" s="54"/>
      <c r="P82" s="54"/>
      <c r="Q82" s="54"/>
      <c r="R82" s="54"/>
      <c r="S82" s="54"/>
      <c r="T82" s="54"/>
      <c r="U82" s="54"/>
      <c r="V82" s="54"/>
      <c r="W82" s="54"/>
      <c r="X82" s="54"/>
      <c r="Y82" s="54"/>
      <c r="Z82" s="54"/>
      <c r="AA82" s="54"/>
      <c r="AB82" s="54"/>
      <c r="AC82" s="54"/>
      <c r="AD82" s="54"/>
      <c r="AE82" s="54"/>
      <c r="AF82" s="54"/>
      <c r="AG82" s="54"/>
      <c r="AH82" s="54"/>
      <c r="AI82" s="54"/>
      <c r="AJ82" s="54"/>
      <c r="AK82" s="54"/>
      <c r="AL82" s="54"/>
      <c r="AM82" s="54"/>
      <c r="AN82" s="54"/>
      <c r="AO82" s="54"/>
      <c r="AP82" s="54"/>
      <c r="AQ82" s="54"/>
      <c r="AR82" s="54"/>
      <c r="AS82" s="54"/>
      <c r="AT82" s="54"/>
      <c r="AU82" s="54"/>
      <c r="AV82" s="54"/>
      <c r="AW82" s="54"/>
      <c r="AX82" s="54"/>
      <c r="AY82" s="54"/>
      <c r="AZ82" s="54"/>
      <c r="BA82" s="54"/>
      <c r="BB82" s="54"/>
      <c r="BC82" s="54"/>
      <c r="BD82" s="54"/>
      <c r="BE82" s="54"/>
      <c r="BF82" s="54"/>
      <c r="BG82" s="54"/>
      <c r="BH82" s="54"/>
      <c r="BI82" s="54"/>
      <c r="BJ82" s="54"/>
    </row>
    <row r="83" spans="1:62" ht="12.95" customHeight="1" x14ac:dyDescent="0.2">
      <c r="A83" s="9"/>
      <c r="B83" s="9"/>
      <c r="C83" s="9"/>
      <c r="D83" s="9"/>
      <c r="E83" s="9"/>
      <c r="F83" s="9"/>
      <c r="G83" s="9"/>
      <c r="H83" s="9"/>
      <c r="J83" s="3" t="str">
        <f>"Regulatory Period "&amp;L84/5</f>
        <v>Regulatory Period 1</v>
      </c>
      <c r="L83" s="9"/>
      <c r="O83" s="3" t="str">
        <f>"Regulatory Period "&amp;Q84/5</f>
        <v>Regulatory Period 2</v>
      </c>
      <c r="Q83" s="9"/>
      <c r="T83" s="3" t="str">
        <f>"Regulatory Period "&amp;V84/5</f>
        <v>Regulatory Period 3</v>
      </c>
      <c r="V83" s="9"/>
      <c r="Y83" s="2" t="str">
        <f>"Regulatory Period "&amp;AA84/5</f>
        <v>Regulatory Period 4</v>
      </c>
      <c r="AD83" s="2" t="str">
        <f>"Regulatory Period "&amp;AF84/5</f>
        <v>Regulatory Period 5</v>
      </c>
      <c r="AI83" s="2" t="str">
        <f>"Regulatory Period "&amp;AK84/5</f>
        <v>Regulatory Period 6</v>
      </c>
      <c r="AN83" s="2" t="str">
        <f>"Regulatory Period "&amp;AP84/5</f>
        <v>Regulatory Period 7</v>
      </c>
      <c r="AS83" s="2" t="str">
        <f>"Regulatory Period "&amp;AU84/5</f>
        <v>Regulatory Period 8</v>
      </c>
      <c r="AX83" s="2" t="str">
        <f>"Regulatory Period "&amp;AZ84/5</f>
        <v>Regulatory Period 9</v>
      </c>
      <c r="BC83" s="2" t="str">
        <f>"Regulatory Period "&amp;BE84/5</f>
        <v>Regulatory Period 10</v>
      </c>
      <c r="BH83" s="2" t="str">
        <f>"Regulatory Period "&amp;BJ84/5</f>
        <v>Regulatory Period 11</v>
      </c>
    </row>
    <row r="84" spans="1:62" ht="12.95" customHeight="1" x14ac:dyDescent="0.2">
      <c r="A84" s="9"/>
      <c r="B84" s="9"/>
      <c r="C84" s="9"/>
      <c r="D84" s="9"/>
      <c r="E84" s="9"/>
      <c r="F84" s="9"/>
      <c r="G84" s="9"/>
      <c r="H84" s="64">
        <v>1</v>
      </c>
      <c r="I84" s="25">
        <f t="shared" ref="I84" si="23">H84+1</f>
        <v>2</v>
      </c>
      <c r="J84" s="25">
        <f t="shared" ref="J84" si="24">I84+1</f>
        <v>3</v>
      </c>
      <c r="K84" s="25">
        <f t="shared" ref="K84" si="25">J84+1</f>
        <v>4</v>
      </c>
      <c r="L84" s="25">
        <f t="shared" ref="L84" si="26">K84+1</f>
        <v>5</v>
      </c>
      <c r="M84" s="64">
        <f t="shared" ref="M84" si="27">L84+1</f>
        <v>6</v>
      </c>
      <c r="N84" s="25">
        <f t="shared" ref="N84" si="28">M84+1</f>
        <v>7</v>
      </c>
      <c r="O84" s="25">
        <f t="shared" ref="O84" si="29">N84+1</f>
        <v>8</v>
      </c>
      <c r="P84" s="25">
        <f t="shared" ref="P84" si="30">O84+1</f>
        <v>9</v>
      </c>
      <c r="Q84" s="65">
        <f t="shared" ref="Q84" si="31">P84+1</f>
        <v>10</v>
      </c>
      <c r="R84" s="64">
        <f t="shared" ref="R84" si="32">Q84+1</f>
        <v>11</v>
      </c>
      <c r="S84" s="25">
        <f t="shared" ref="S84" si="33">R84+1</f>
        <v>12</v>
      </c>
      <c r="T84" s="25">
        <f t="shared" ref="T84" si="34">S84+1</f>
        <v>13</v>
      </c>
      <c r="U84" s="25">
        <f t="shared" ref="U84" si="35">T84+1</f>
        <v>14</v>
      </c>
      <c r="V84" s="65">
        <f t="shared" ref="V84" si="36">U84+1</f>
        <v>15</v>
      </c>
      <c r="W84" s="64">
        <f t="shared" ref="W84" si="37">V84+1</f>
        <v>16</v>
      </c>
      <c r="X84" s="25">
        <f t="shared" ref="X84" si="38">W84+1</f>
        <v>17</v>
      </c>
      <c r="Y84" s="25">
        <f t="shared" ref="Y84" si="39">X84+1</f>
        <v>18</v>
      </c>
      <c r="Z84" s="25">
        <f t="shared" ref="Z84" si="40">Y84+1</f>
        <v>19</v>
      </c>
      <c r="AA84" s="65">
        <f t="shared" ref="AA84" si="41">Z84+1</f>
        <v>20</v>
      </c>
      <c r="AB84" s="64">
        <f t="shared" ref="AB84" si="42">AA84+1</f>
        <v>21</v>
      </c>
      <c r="AC84" s="25">
        <f t="shared" ref="AC84" si="43">AB84+1</f>
        <v>22</v>
      </c>
      <c r="AD84" s="25">
        <f t="shared" ref="AD84" si="44">AC84+1</f>
        <v>23</v>
      </c>
      <c r="AE84" s="25">
        <f t="shared" ref="AE84" si="45">AD84+1</f>
        <v>24</v>
      </c>
      <c r="AF84" s="65">
        <f t="shared" ref="AF84" si="46">AE84+1</f>
        <v>25</v>
      </c>
      <c r="AG84" s="64">
        <f t="shared" ref="AG84" si="47">AF84+1</f>
        <v>26</v>
      </c>
      <c r="AH84" s="25">
        <f t="shared" ref="AH84" si="48">AG84+1</f>
        <v>27</v>
      </c>
      <c r="AI84" s="25">
        <f t="shared" ref="AI84" si="49">AH84+1</f>
        <v>28</v>
      </c>
      <c r="AJ84" s="25">
        <f t="shared" ref="AJ84" si="50">AI84+1</f>
        <v>29</v>
      </c>
      <c r="AK84" s="65">
        <f t="shared" ref="AK84" si="51">AJ84+1</f>
        <v>30</v>
      </c>
      <c r="AL84" s="64">
        <f t="shared" ref="AL84" si="52">AK84+1</f>
        <v>31</v>
      </c>
      <c r="AM84" s="25">
        <f t="shared" ref="AM84" si="53">AL84+1</f>
        <v>32</v>
      </c>
      <c r="AN84" s="25">
        <f t="shared" ref="AN84" si="54">AM84+1</f>
        <v>33</v>
      </c>
      <c r="AO84" s="25">
        <f t="shared" ref="AO84" si="55">AN84+1</f>
        <v>34</v>
      </c>
      <c r="AP84" s="65">
        <f t="shared" ref="AP84" si="56">AO84+1</f>
        <v>35</v>
      </c>
      <c r="AQ84" s="64">
        <f t="shared" ref="AQ84" si="57">AP84+1</f>
        <v>36</v>
      </c>
      <c r="AR84" s="25">
        <f t="shared" ref="AR84" si="58">AQ84+1</f>
        <v>37</v>
      </c>
      <c r="AS84" s="25">
        <f t="shared" ref="AS84" si="59">AR84+1</f>
        <v>38</v>
      </c>
      <c r="AT84" s="25">
        <f t="shared" ref="AT84" si="60">AS84+1</f>
        <v>39</v>
      </c>
      <c r="AU84" s="65">
        <f t="shared" ref="AU84" si="61">AT84+1</f>
        <v>40</v>
      </c>
      <c r="AV84" s="64">
        <f t="shared" ref="AV84" si="62">AU84+1</f>
        <v>41</v>
      </c>
      <c r="AW84" s="25">
        <f t="shared" ref="AW84" si="63">AV84+1</f>
        <v>42</v>
      </c>
      <c r="AX84" s="25">
        <f t="shared" ref="AX84" si="64">AW84+1</f>
        <v>43</v>
      </c>
      <c r="AY84" s="25">
        <f t="shared" ref="AY84" si="65">AX84+1</f>
        <v>44</v>
      </c>
      <c r="AZ84" s="65">
        <f t="shared" ref="AZ84" si="66">AY84+1</f>
        <v>45</v>
      </c>
      <c r="BA84" s="64">
        <f t="shared" ref="BA84" si="67">AZ84+1</f>
        <v>46</v>
      </c>
      <c r="BB84" s="25">
        <f t="shared" ref="BB84" si="68">BA84+1</f>
        <v>47</v>
      </c>
      <c r="BC84" s="25">
        <f t="shared" ref="BC84" si="69">BB84+1</f>
        <v>48</v>
      </c>
      <c r="BD84" s="25">
        <f t="shared" ref="BD84" si="70">BC84+1</f>
        <v>49</v>
      </c>
      <c r="BE84" s="65">
        <f t="shared" ref="BE84" si="71">BD84+1</f>
        <v>50</v>
      </c>
      <c r="BF84" s="64">
        <f t="shared" ref="BF84" si="72">BE84+1</f>
        <v>51</v>
      </c>
      <c r="BG84" s="25">
        <f t="shared" ref="BG84" si="73">BF84+1</f>
        <v>52</v>
      </c>
      <c r="BH84" s="25">
        <f t="shared" ref="BH84" si="74">BG84+1</f>
        <v>53</v>
      </c>
      <c r="BI84" s="25">
        <f t="shared" ref="BI84" si="75">BH84+1</f>
        <v>54</v>
      </c>
      <c r="BJ84" s="65">
        <f t="shared" ref="BJ84" si="76">BI84+1</f>
        <v>55</v>
      </c>
    </row>
    <row r="85" spans="1:62" ht="12.95" customHeight="1" x14ac:dyDescent="0.2">
      <c r="A85" s="22" t="s">
        <v>44</v>
      </c>
      <c r="B85" s="9"/>
      <c r="C85" s="85" t="s">
        <v>47</v>
      </c>
      <c r="D85" s="40"/>
      <c r="E85" s="40"/>
      <c r="F85" s="40"/>
      <c r="G85" s="40"/>
      <c r="H85" s="26">
        <f>H43-H63</f>
        <v>0</v>
      </c>
      <c r="I85" s="26">
        <f>I43-I63</f>
        <v>0</v>
      </c>
      <c r="J85" s="26">
        <f>J43-J63</f>
        <v>0</v>
      </c>
      <c r="K85" s="26">
        <f>K43-K63</f>
        <v>0</v>
      </c>
      <c r="L85" s="26">
        <f>L43-L63</f>
        <v>10</v>
      </c>
      <c r="M85" s="69">
        <f>M43-M63</f>
        <v>0</v>
      </c>
      <c r="N85" s="26">
        <f>N43-N63</f>
        <v>0</v>
      </c>
      <c r="O85" s="26">
        <f>O43-O63</f>
        <v>0</v>
      </c>
      <c r="P85" s="26">
        <f>P43-P63</f>
        <v>0</v>
      </c>
      <c r="Q85" s="26">
        <f>Q43-Q63</f>
        <v>0</v>
      </c>
      <c r="R85" s="69">
        <f>R43-R63</f>
        <v>0</v>
      </c>
      <c r="S85" s="26">
        <f>S43-S63</f>
        <v>0</v>
      </c>
      <c r="T85" s="26">
        <f>T43-T63</f>
        <v>0</v>
      </c>
      <c r="U85" s="26">
        <f>U43-U63</f>
        <v>0</v>
      </c>
      <c r="V85" s="26">
        <f>V43-V63</f>
        <v>0</v>
      </c>
      <c r="W85" s="69">
        <f>W43-W63</f>
        <v>0</v>
      </c>
      <c r="X85" s="26">
        <f>X43-X63</f>
        <v>0</v>
      </c>
      <c r="Y85" s="26">
        <f>Y43-Y63</f>
        <v>0</v>
      </c>
      <c r="Z85" s="26">
        <f>Z43-Z63</f>
        <v>0</v>
      </c>
      <c r="AA85" s="26">
        <f>AA43-AA63</f>
        <v>0</v>
      </c>
      <c r="AB85" s="69">
        <f>AB43-AB63</f>
        <v>0</v>
      </c>
      <c r="AC85" s="26">
        <f>AC43-AC63</f>
        <v>0</v>
      </c>
      <c r="AD85" s="26">
        <f>AD43-AD63</f>
        <v>0</v>
      </c>
      <c r="AE85" s="26">
        <f>AE43-AE63</f>
        <v>0</v>
      </c>
      <c r="AF85" s="26">
        <f>AF43-AF63</f>
        <v>0</v>
      </c>
      <c r="AG85" s="69">
        <f>AG43-AG63</f>
        <v>0</v>
      </c>
      <c r="AH85" s="26">
        <f>AH43-AH63</f>
        <v>0</v>
      </c>
      <c r="AI85" s="26">
        <f>AI43-AI63</f>
        <v>0</v>
      </c>
      <c r="AJ85" s="26">
        <f>AJ43-AJ63</f>
        <v>0</v>
      </c>
      <c r="AK85" s="26">
        <f>AK43-AK63</f>
        <v>0</v>
      </c>
      <c r="AL85" s="69">
        <f>AL43-AL63</f>
        <v>0</v>
      </c>
      <c r="AM85" s="26">
        <f>AM43-AM63</f>
        <v>0</v>
      </c>
      <c r="AN85" s="26">
        <f>AN43-AN63</f>
        <v>0</v>
      </c>
      <c r="AO85" s="26">
        <f>AO43-AO63</f>
        <v>0</v>
      </c>
      <c r="AP85" s="26">
        <f>AP43-AP63</f>
        <v>0</v>
      </c>
      <c r="AQ85" s="69">
        <f>AQ43-AQ63</f>
        <v>0</v>
      </c>
      <c r="AR85" s="26">
        <f>AR43-AR63</f>
        <v>0</v>
      </c>
      <c r="AS85" s="26">
        <f>AS43-AS63</f>
        <v>0</v>
      </c>
      <c r="AT85" s="26">
        <f>AT43-AT63</f>
        <v>0</v>
      </c>
      <c r="AU85" s="26">
        <f>AU43-AU63</f>
        <v>0</v>
      </c>
      <c r="AV85" s="69">
        <f>AV43-AV63</f>
        <v>0</v>
      </c>
      <c r="AW85" s="26">
        <f>AW43-AW63</f>
        <v>0</v>
      </c>
      <c r="AX85" s="26">
        <f>AX43-AX63</f>
        <v>0</v>
      </c>
      <c r="AY85" s="26">
        <f>AY43-AY63</f>
        <v>0</v>
      </c>
      <c r="AZ85" s="26">
        <f>AZ43-AZ63</f>
        <v>0</v>
      </c>
      <c r="BA85" s="69">
        <f>BA43-BA63</f>
        <v>0</v>
      </c>
      <c r="BB85" s="26">
        <f>BB43-BB63</f>
        <v>0</v>
      </c>
      <c r="BC85" s="26">
        <f>BC43-BC63</f>
        <v>0</v>
      </c>
      <c r="BD85" s="26">
        <f>BD43-BD63</f>
        <v>0</v>
      </c>
      <c r="BE85" s="26">
        <f>BE43-BE63</f>
        <v>0</v>
      </c>
      <c r="BF85" s="69">
        <f>BF43-BF63</f>
        <v>0</v>
      </c>
      <c r="BG85" s="26">
        <f>BG43-BG63</f>
        <v>0</v>
      </c>
      <c r="BH85" s="26">
        <f>BH43-BH63</f>
        <v>0</v>
      </c>
      <c r="BI85" s="26">
        <f>BI43-BI63</f>
        <v>0</v>
      </c>
      <c r="BJ85" s="26">
        <f>BJ43-BJ63</f>
        <v>0</v>
      </c>
    </row>
    <row r="86" spans="1:62" ht="12.95" customHeight="1" x14ac:dyDescent="0.2">
      <c r="A86" s="22"/>
      <c r="B86" s="9"/>
      <c r="C86" s="85" t="s">
        <v>46</v>
      </c>
      <c r="D86" s="40"/>
      <c r="E86" s="40"/>
      <c r="F86" s="40"/>
      <c r="G86" s="40"/>
      <c r="H86" s="26">
        <f>H60-H80</f>
        <v>0</v>
      </c>
      <c r="I86" s="26">
        <f>I60-I80</f>
        <v>0</v>
      </c>
      <c r="J86" s="26">
        <f>J60-J80</f>
        <v>0</v>
      </c>
      <c r="K86" s="26">
        <f>K60-K80</f>
        <v>0</v>
      </c>
      <c r="L86" s="26">
        <f>L60-L80</f>
        <v>0</v>
      </c>
      <c r="M86" s="69">
        <f>M60-M80</f>
        <v>0</v>
      </c>
      <c r="N86" s="26">
        <f>N60-N80</f>
        <v>0</v>
      </c>
      <c r="O86" s="26">
        <f>O60-O80</f>
        <v>0</v>
      </c>
      <c r="P86" s="26">
        <f>P60-P80</f>
        <v>0</v>
      </c>
      <c r="Q86" s="26">
        <f>Q60-Q80</f>
        <v>0</v>
      </c>
      <c r="R86" s="69">
        <f>R60-R80</f>
        <v>1.0017777777777734</v>
      </c>
      <c r="S86" s="26">
        <f>S60-S80</f>
        <v>0.98228888888888477</v>
      </c>
      <c r="T86" s="26">
        <f>T60-T80</f>
        <v>0.96279999999999433</v>
      </c>
      <c r="U86" s="26">
        <f>U60-U80</f>
        <v>0.94331111111110744</v>
      </c>
      <c r="V86" s="26">
        <f>V60-V80</f>
        <v>0.92382222222222055</v>
      </c>
      <c r="W86" s="69">
        <f>W60-W80</f>
        <v>0.9043333333333301</v>
      </c>
      <c r="X86" s="26">
        <f>X60-X80</f>
        <v>0.88484444444443966</v>
      </c>
      <c r="Y86" s="26">
        <f>Y60-Y80</f>
        <v>0.86535555555555277</v>
      </c>
      <c r="Z86" s="26">
        <f>Z60-Z80</f>
        <v>0.8458666666666641</v>
      </c>
      <c r="AA86" s="26">
        <f>AA60-AA80</f>
        <v>0.82637777777777366</v>
      </c>
      <c r="AB86" s="69">
        <f>AB60-AB80</f>
        <v>0.80688888888888499</v>
      </c>
      <c r="AC86" s="26">
        <f>AC60-AC80</f>
        <v>0.78739999999999899</v>
      </c>
      <c r="AD86" s="26">
        <f>AD60-AD80</f>
        <v>0.76791111111111032</v>
      </c>
      <c r="AE86" s="26">
        <f>AE60-AE80</f>
        <v>0.74842222222221988</v>
      </c>
      <c r="AF86" s="26">
        <f>AF60-AF80</f>
        <v>0.7289333333333321</v>
      </c>
      <c r="AG86" s="69">
        <f>AG60-AG80</f>
        <v>0.70944444444444343</v>
      </c>
      <c r="AH86" s="26">
        <f>AH60-AH80</f>
        <v>0.68995555555555477</v>
      </c>
      <c r="AI86" s="26">
        <f>AI60-AI80</f>
        <v>0.67046666666666432</v>
      </c>
      <c r="AJ86" s="26">
        <f>AJ60-AJ80</f>
        <v>0.65097777777777566</v>
      </c>
      <c r="AK86" s="26">
        <f>AK60-AK80</f>
        <v>0.63148888888888788</v>
      </c>
      <c r="AL86" s="69">
        <f>AL60-AL80</f>
        <v>0.61199999999999921</v>
      </c>
      <c r="AM86" s="26">
        <f>AM60-AM80</f>
        <v>0.59251111111110966</v>
      </c>
      <c r="AN86" s="26">
        <f>AN60-AN80</f>
        <v>0.57302222222222188</v>
      </c>
      <c r="AO86" s="26">
        <f>AO60-AO80</f>
        <v>0.55353333333333232</v>
      </c>
      <c r="AP86" s="26">
        <f>AP60-AP80</f>
        <v>0.53404444444444366</v>
      </c>
      <c r="AQ86" s="69">
        <f>AQ60-AQ80</f>
        <v>0.51455555555555499</v>
      </c>
      <c r="AR86" s="26">
        <f>AR60-AR80</f>
        <v>0.49506666666666543</v>
      </c>
      <c r="AS86" s="26">
        <f>AS60-AS80</f>
        <v>0.47557777777777677</v>
      </c>
      <c r="AT86" s="26">
        <f>AT60-AT80</f>
        <v>0.4560888888888881</v>
      </c>
      <c r="AU86" s="26">
        <f>AU60-AU80</f>
        <v>0.43659999999999943</v>
      </c>
      <c r="AV86" s="69">
        <f>AV60-AV80</f>
        <v>0.41711111111111121</v>
      </c>
      <c r="AW86" s="26">
        <f>AW60-AW80</f>
        <v>0.39762222222222254</v>
      </c>
      <c r="AX86" s="26">
        <f>AX60-AX80</f>
        <v>0.37813333333333343</v>
      </c>
      <c r="AY86" s="26">
        <f>AY60-AY80</f>
        <v>0.35864444444444477</v>
      </c>
      <c r="AZ86" s="26">
        <f>AZ60-AZ80</f>
        <v>0.33915555555555654</v>
      </c>
      <c r="BA86" s="69">
        <f>BA60-BA80</f>
        <v>0.31966666666666699</v>
      </c>
      <c r="BB86" s="26">
        <f>BB60-BB80</f>
        <v>0.30017777777777788</v>
      </c>
      <c r="BC86" s="26">
        <f>BC60-BC80</f>
        <v>0.28068888888888877</v>
      </c>
      <c r="BD86" s="26">
        <f>BD60-BD80</f>
        <v>0.2612000000000001</v>
      </c>
      <c r="BE86" s="26">
        <f>BE60-BE80</f>
        <v>0.24171111111111143</v>
      </c>
      <c r="BF86" s="69">
        <f>BF60-BF80</f>
        <v>0</v>
      </c>
      <c r="BG86" s="26">
        <f>BG60-BG80</f>
        <v>0</v>
      </c>
      <c r="BH86" s="26">
        <f>BH60-BH80</f>
        <v>0</v>
      </c>
      <c r="BI86" s="26">
        <f>BI60-BI80</f>
        <v>0</v>
      </c>
      <c r="BJ86" s="26">
        <f>BJ60-BJ80</f>
        <v>0</v>
      </c>
    </row>
    <row r="87" spans="1:62" ht="12.95" customHeight="1" x14ac:dyDescent="0.2">
      <c r="A87" s="22"/>
      <c r="B87" s="9"/>
      <c r="C87" s="85"/>
      <c r="D87" s="40"/>
      <c r="E87" s="40"/>
      <c r="F87" s="40"/>
      <c r="G87" s="40"/>
      <c r="H87" s="26"/>
      <c r="I87" s="26"/>
      <c r="J87" s="26"/>
      <c r="K87" s="26"/>
      <c r="L87" s="26"/>
      <c r="M87" s="69"/>
      <c r="N87" s="26"/>
      <c r="O87" s="26"/>
      <c r="P87" s="26"/>
      <c r="Q87" s="26"/>
      <c r="R87" s="69"/>
      <c r="S87" s="26"/>
      <c r="T87" s="26"/>
      <c r="U87" s="26"/>
      <c r="V87" s="26"/>
      <c r="W87" s="69"/>
      <c r="X87" s="26"/>
      <c r="Y87" s="26"/>
      <c r="Z87" s="26"/>
      <c r="AA87" s="26"/>
      <c r="AB87" s="69"/>
      <c r="AC87" s="26"/>
      <c r="AD87" s="26"/>
      <c r="AE87" s="26"/>
      <c r="AF87" s="26"/>
      <c r="AG87" s="69"/>
      <c r="AH87" s="26"/>
      <c r="AI87" s="26"/>
      <c r="AJ87" s="26"/>
      <c r="AK87" s="26"/>
      <c r="AL87" s="69"/>
      <c r="AM87" s="26"/>
      <c r="AN87" s="26"/>
      <c r="AO87" s="26"/>
      <c r="AP87" s="26"/>
      <c r="AQ87" s="69"/>
      <c r="AR87" s="26"/>
      <c r="AS87" s="26"/>
      <c r="AT87" s="26"/>
      <c r="AU87" s="26"/>
      <c r="AV87" s="69"/>
      <c r="AW87" s="26"/>
      <c r="AX87" s="26"/>
      <c r="AY87" s="26"/>
      <c r="AZ87" s="26"/>
      <c r="BA87" s="69"/>
      <c r="BB87" s="26"/>
      <c r="BC87" s="26"/>
      <c r="BD87" s="26"/>
      <c r="BE87" s="26"/>
      <c r="BF87" s="69"/>
      <c r="BG87" s="26"/>
      <c r="BH87" s="26"/>
      <c r="BI87" s="26"/>
      <c r="BJ87" s="26"/>
    </row>
    <row r="88" spans="1:62" s="78" customFormat="1" ht="12.95" customHeight="1" x14ac:dyDescent="0.2">
      <c r="A88" s="141" t="s">
        <v>139</v>
      </c>
      <c r="C88" s="86" t="s">
        <v>156</v>
      </c>
      <c r="D88" s="33"/>
      <c r="E88" s="33"/>
      <c r="F88" s="33"/>
      <c r="G88" s="33"/>
      <c r="H88" s="74">
        <f>H85-H86</f>
        <v>0</v>
      </c>
      <c r="I88" s="74">
        <f t="shared" ref="I88:BJ88" si="77">I85-I86</f>
        <v>0</v>
      </c>
      <c r="J88" s="74">
        <f t="shared" si="77"/>
        <v>0</v>
      </c>
      <c r="K88" s="74">
        <f t="shared" si="77"/>
        <v>0</v>
      </c>
      <c r="L88" s="74">
        <f t="shared" si="77"/>
        <v>10</v>
      </c>
      <c r="M88" s="163">
        <f t="shared" si="77"/>
        <v>0</v>
      </c>
      <c r="N88" s="164">
        <f t="shared" si="77"/>
        <v>0</v>
      </c>
      <c r="O88" s="164">
        <f t="shared" si="77"/>
        <v>0</v>
      </c>
      <c r="P88" s="164">
        <f t="shared" si="77"/>
        <v>0</v>
      </c>
      <c r="Q88" s="164">
        <f t="shared" si="77"/>
        <v>0</v>
      </c>
      <c r="R88" s="163">
        <f t="shared" si="77"/>
        <v>-1.0017777777777734</v>
      </c>
      <c r="S88" s="164">
        <f t="shared" si="77"/>
        <v>-0.98228888888888477</v>
      </c>
      <c r="T88" s="164">
        <f t="shared" si="77"/>
        <v>-0.96279999999999433</v>
      </c>
      <c r="U88" s="164">
        <f t="shared" si="77"/>
        <v>-0.94331111111110744</v>
      </c>
      <c r="V88" s="164">
        <f t="shared" si="77"/>
        <v>-0.92382222222222055</v>
      </c>
      <c r="W88" s="163">
        <f t="shared" si="77"/>
        <v>-0.9043333333333301</v>
      </c>
      <c r="X88" s="164">
        <f t="shared" si="77"/>
        <v>-0.88484444444443966</v>
      </c>
      <c r="Y88" s="164">
        <f t="shared" si="77"/>
        <v>-0.86535555555555277</v>
      </c>
      <c r="Z88" s="164">
        <f t="shared" si="77"/>
        <v>-0.8458666666666641</v>
      </c>
      <c r="AA88" s="164">
        <f t="shared" si="77"/>
        <v>-0.82637777777777366</v>
      </c>
      <c r="AB88" s="163">
        <f t="shared" si="77"/>
        <v>-0.80688888888888499</v>
      </c>
      <c r="AC88" s="164">
        <f t="shared" si="77"/>
        <v>-0.78739999999999899</v>
      </c>
      <c r="AD88" s="164">
        <f t="shared" si="77"/>
        <v>-0.76791111111111032</v>
      </c>
      <c r="AE88" s="164">
        <f t="shared" si="77"/>
        <v>-0.74842222222221988</v>
      </c>
      <c r="AF88" s="164">
        <f t="shared" si="77"/>
        <v>-0.7289333333333321</v>
      </c>
      <c r="AG88" s="163">
        <f t="shared" si="77"/>
        <v>-0.70944444444444343</v>
      </c>
      <c r="AH88" s="164">
        <f t="shared" si="77"/>
        <v>-0.68995555555555477</v>
      </c>
      <c r="AI88" s="164">
        <f t="shared" si="77"/>
        <v>-0.67046666666666432</v>
      </c>
      <c r="AJ88" s="164">
        <f t="shared" si="77"/>
        <v>-0.65097777777777566</v>
      </c>
      <c r="AK88" s="164">
        <f t="shared" si="77"/>
        <v>-0.63148888888888788</v>
      </c>
      <c r="AL88" s="163">
        <f t="shared" si="77"/>
        <v>-0.61199999999999921</v>
      </c>
      <c r="AM88" s="164">
        <f t="shared" si="77"/>
        <v>-0.59251111111110966</v>
      </c>
      <c r="AN88" s="164">
        <f t="shared" si="77"/>
        <v>-0.57302222222222188</v>
      </c>
      <c r="AO88" s="164">
        <f t="shared" si="77"/>
        <v>-0.55353333333333232</v>
      </c>
      <c r="AP88" s="164">
        <f t="shared" si="77"/>
        <v>-0.53404444444444366</v>
      </c>
      <c r="AQ88" s="163">
        <f t="shared" si="77"/>
        <v>-0.51455555555555499</v>
      </c>
      <c r="AR88" s="164">
        <f t="shared" si="77"/>
        <v>-0.49506666666666543</v>
      </c>
      <c r="AS88" s="164">
        <f t="shared" si="77"/>
        <v>-0.47557777777777677</v>
      </c>
      <c r="AT88" s="164">
        <f t="shared" si="77"/>
        <v>-0.4560888888888881</v>
      </c>
      <c r="AU88" s="164">
        <f t="shared" si="77"/>
        <v>-0.43659999999999943</v>
      </c>
      <c r="AV88" s="163">
        <f t="shared" si="77"/>
        <v>-0.41711111111111121</v>
      </c>
      <c r="AW88" s="164">
        <f t="shared" si="77"/>
        <v>-0.39762222222222254</v>
      </c>
      <c r="AX88" s="164">
        <f t="shared" si="77"/>
        <v>-0.37813333333333343</v>
      </c>
      <c r="AY88" s="164">
        <f t="shared" si="77"/>
        <v>-0.35864444444444477</v>
      </c>
      <c r="AZ88" s="164">
        <f t="shared" si="77"/>
        <v>-0.33915555555555654</v>
      </c>
      <c r="BA88" s="163">
        <f t="shared" si="77"/>
        <v>-0.31966666666666699</v>
      </c>
      <c r="BB88" s="164">
        <f t="shared" si="77"/>
        <v>-0.30017777777777788</v>
      </c>
      <c r="BC88" s="164">
        <f t="shared" si="77"/>
        <v>-0.28068888888888877</v>
      </c>
      <c r="BD88" s="164">
        <f t="shared" si="77"/>
        <v>-0.2612000000000001</v>
      </c>
      <c r="BE88" s="164">
        <f t="shared" si="77"/>
        <v>-0.24171111111111143</v>
      </c>
      <c r="BF88" s="163">
        <f t="shared" si="77"/>
        <v>0</v>
      </c>
      <c r="BG88" s="164">
        <f t="shared" si="77"/>
        <v>0</v>
      </c>
      <c r="BH88" s="164">
        <f t="shared" si="77"/>
        <v>0</v>
      </c>
      <c r="BI88" s="164">
        <f t="shared" si="77"/>
        <v>0</v>
      </c>
      <c r="BJ88" s="164">
        <f t="shared" si="77"/>
        <v>0</v>
      </c>
    </row>
    <row r="89" spans="1:62" s="78" customFormat="1" ht="12.95" customHeight="1" x14ac:dyDescent="0.2">
      <c r="A89" s="142" t="s">
        <v>140</v>
      </c>
      <c r="C89" s="142" t="s">
        <v>45</v>
      </c>
      <c r="D89" s="28"/>
      <c r="E89" s="28"/>
      <c r="F89" s="28"/>
      <c r="G89" s="28"/>
      <c r="H89" s="74">
        <f>H86</f>
        <v>0</v>
      </c>
      <c r="I89" s="74">
        <f t="shared" ref="I89:BJ89" si="78">I86</f>
        <v>0</v>
      </c>
      <c r="J89" s="74">
        <f t="shared" si="78"/>
        <v>0</v>
      </c>
      <c r="K89" s="74">
        <f t="shared" si="78"/>
        <v>0</v>
      </c>
      <c r="L89" s="74">
        <f t="shared" si="78"/>
        <v>0</v>
      </c>
      <c r="M89" s="79">
        <f t="shared" si="78"/>
        <v>0</v>
      </c>
      <c r="N89" s="74">
        <f t="shared" si="78"/>
        <v>0</v>
      </c>
      <c r="O89" s="74">
        <f t="shared" si="78"/>
        <v>0</v>
      </c>
      <c r="P89" s="74">
        <f t="shared" si="78"/>
        <v>0</v>
      </c>
      <c r="Q89" s="74">
        <f t="shared" si="78"/>
        <v>0</v>
      </c>
      <c r="R89" s="79">
        <f t="shared" si="78"/>
        <v>1.0017777777777734</v>
      </c>
      <c r="S89" s="74">
        <f t="shared" si="78"/>
        <v>0.98228888888888477</v>
      </c>
      <c r="T89" s="74">
        <f t="shared" si="78"/>
        <v>0.96279999999999433</v>
      </c>
      <c r="U89" s="74">
        <f t="shared" si="78"/>
        <v>0.94331111111110744</v>
      </c>
      <c r="V89" s="74">
        <f t="shared" si="78"/>
        <v>0.92382222222222055</v>
      </c>
      <c r="W89" s="79">
        <f t="shared" si="78"/>
        <v>0.9043333333333301</v>
      </c>
      <c r="X89" s="74">
        <f t="shared" si="78"/>
        <v>0.88484444444443966</v>
      </c>
      <c r="Y89" s="74">
        <f t="shared" si="78"/>
        <v>0.86535555555555277</v>
      </c>
      <c r="Z89" s="74">
        <f t="shared" si="78"/>
        <v>0.8458666666666641</v>
      </c>
      <c r="AA89" s="74">
        <f t="shared" si="78"/>
        <v>0.82637777777777366</v>
      </c>
      <c r="AB89" s="79">
        <f t="shared" si="78"/>
        <v>0.80688888888888499</v>
      </c>
      <c r="AC89" s="74">
        <f t="shared" si="78"/>
        <v>0.78739999999999899</v>
      </c>
      <c r="AD89" s="74">
        <f t="shared" si="78"/>
        <v>0.76791111111111032</v>
      </c>
      <c r="AE89" s="74">
        <f t="shared" si="78"/>
        <v>0.74842222222221988</v>
      </c>
      <c r="AF89" s="74">
        <f t="shared" si="78"/>
        <v>0.7289333333333321</v>
      </c>
      <c r="AG89" s="79">
        <f t="shared" si="78"/>
        <v>0.70944444444444343</v>
      </c>
      <c r="AH89" s="74">
        <f t="shared" si="78"/>
        <v>0.68995555555555477</v>
      </c>
      <c r="AI89" s="74">
        <f t="shared" si="78"/>
        <v>0.67046666666666432</v>
      </c>
      <c r="AJ89" s="74">
        <f t="shared" si="78"/>
        <v>0.65097777777777566</v>
      </c>
      <c r="AK89" s="74">
        <f t="shared" si="78"/>
        <v>0.63148888888888788</v>
      </c>
      <c r="AL89" s="79">
        <f t="shared" si="78"/>
        <v>0.61199999999999921</v>
      </c>
      <c r="AM89" s="74">
        <f t="shared" si="78"/>
        <v>0.59251111111110966</v>
      </c>
      <c r="AN89" s="74">
        <f t="shared" si="78"/>
        <v>0.57302222222222188</v>
      </c>
      <c r="AO89" s="74">
        <f t="shared" si="78"/>
        <v>0.55353333333333232</v>
      </c>
      <c r="AP89" s="74">
        <f t="shared" si="78"/>
        <v>0.53404444444444366</v>
      </c>
      <c r="AQ89" s="79">
        <f t="shared" si="78"/>
        <v>0.51455555555555499</v>
      </c>
      <c r="AR89" s="74">
        <f t="shared" si="78"/>
        <v>0.49506666666666543</v>
      </c>
      <c r="AS89" s="74">
        <f t="shared" si="78"/>
        <v>0.47557777777777677</v>
      </c>
      <c r="AT89" s="74">
        <f t="shared" si="78"/>
        <v>0.4560888888888881</v>
      </c>
      <c r="AU89" s="74">
        <f t="shared" si="78"/>
        <v>0.43659999999999943</v>
      </c>
      <c r="AV89" s="79">
        <f t="shared" si="78"/>
        <v>0.41711111111111121</v>
      </c>
      <c r="AW89" s="74">
        <f t="shared" si="78"/>
        <v>0.39762222222222254</v>
      </c>
      <c r="AX89" s="74">
        <f t="shared" si="78"/>
        <v>0.37813333333333343</v>
      </c>
      <c r="AY89" s="74">
        <f t="shared" si="78"/>
        <v>0.35864444444444477</v>
      </c>
      <c r="AZ89" s="74">
        <f t="shared" si="78"/>
        <v>0.33915555555555654</v>
      </c>
      <c r="BA89" s="79">
        <f t="shared" si="78"/>
        <v>0.31966666666666699</v>
      </c>
      <c r="BB89" s="74">
        <f t="shared" si="78"/>
        <v>0.30017777777777788</v>
      </c>
      <c r="BC89" s="74">
        <f t="shared" si="78"/>
        <v>0.28068888888888877</v>
      </c>
      <c r="BD89" s="74">
        <f t="shared" si="78"/>
        <v>0.2612000000000001</v>
      </c>
      <c r="BE89" s="74">
        <f t="shared" si="78"/>
        <v>0.24171111111111143</v>
      </c>
      <c r="BF89" s="79">
        <f t="shared" si="78"/>
        <v>0</v>
      </c>
      <c r="BG89" s="74">
        <f t="shared" si="78"/>
        <v>0</v>
      </c>
      <c r="BH89" s="74">
        <f t="shared" si="78"/>
        <v>0</v>
      </c>
      <c r="BI89" s="74">
        <f t="shared" si="78"/>
        <v>0</v>
      </c>
      <c r="BJ89" s="74">
        <f t="shared" si="78"/>
        <v>0</v>
      </c>
    </row>
    <row r="90" spans="1:62" ht="12.95" customHeight="1" x14ac:dyDescent="0.2">
      <c r="A90" s="22"/>
      <c r="B90" s="9"/>
      <c r="C90" s="85"/>
      <c r="D90" s="5"/>
      <c r="E90" s="5"/>
      <c r="F90" s="5"/>
      <c r="G90" s="5"/>
      <c r="H90" s="24"/>
      <c r="I90" s="24"/>
      <c r="J90" s="24"/>
      <c r="K90" s="24"/>
      <c r="L90" s="24"/>
      <c r="M90" s="69"/>
      <c r="N90" s="24"/>
      <c r="O90" s="24"/>
      <c r="P90" s="24"/>
      <c r="Q90" s="24"/>
      <c r="R90" s="69"/>
      <c r="S90" s="24"/>
      <c r="T90" s="24"/>
      <c r="U90" s="24"/>
      <c r="V90" s="24"/>
      <c r="W90" s="69"/>
      <c r="X90" s="24"/>
      <c r="Y90" s="24"/>
      <c r="Z90" s="24"/>
      <c r="AA90" s="24"/>
      <c r="AB90" s="69"/>
      <c r="AC90" s="24"/>
      <c r="AD90" s="24"/>
      <c r="AE90" s="24"/>
      <c r="AF90" s="24"/>
      <c r="AG90" s="69"/>
      <c r="AH90" s="24"/>
      <c r="AI90" s="24"/>
      <c r="AJ90" s="24"/>
      <c r="AK90" s="24"/>
      <c r="AL90" s="69"/>
      <c r="AM90" s="24"/>
      <c r="AN90" s="24"/>
      <c r="AO90" s="24"/>
      <c r="AP90" s="24"/>
      <c r="AQ90" s="69"/>
      <c r="AR90" s="24"/>
      <c r="AS90" s="24"/>
      <c r="AT90" s="24"/>
      <c r="AU90" s="24"/>
      <c r="AV90" s="69"/>
      <c r="AW90" s="24"/>
      <c r="AX90" s="24"/>
      <c r="AY90" s="24"/>
      <c r="AZ90" s="24"/>
      <c r="BA90" s="69"/>
      <c r="BB90" s="24"/>
      <c r="BC90" s="24"/>
      <c r="BD90" s="24"/>
      <c r="BE90" s="24"/>
      <c r="BF90" s="69"/>
      <c r="BG90" s="24"/>
      <c r="BH90" s="24"/>
      <c r="BI90" s="24"/>
      <c r="BJ90" s="24"/>
    </row>
    <row r="91" spans="1:62" ht="12.95" customHeight="1" x14ac:dyDescent="0.2">
      <c r="A91" s="22" t="s">
        <v>146</v>
      </c>
      <c r="B91" s="9"/>
      <c r="C91" s="85" t="s">
        <v>109</v>
      </c>
      <c r="D91" s="5"/>
      <c r="E91" s="5"/>
      <c r="F91" s="5"/>
      <c r="G91" s="5"/>
      <c r="H91" s="24">
        <f>H60-H43</f>
        <v>0</v>
      </c>
      <c r="I91" s="24">
        <f>I60-I43</f>
        <v>0</v>
      </c>
      <c r="J91" s="24">
        <f>J60-J43</f>
        <v>0</v>
      </c>
      <c r="K91" s="24">
        <f>K60-K43</f>
        <v>0</v>
      </c>
      <c r="L91" s="24">
        <f>L60-L43</f>
        <v>-100</v>
      </c>
      <c r="M91" s="69">
        <f>M60-M43</f>
        <v>10.992222222222221</v>
      </c>
      <c r="N91" s="24">
        <f>N60-N43</f>
        <v>10.797333333333333</v>
      </c>
      <c r="O91" s="24">
        <f>O60-O43</f>
        <v>10.602444444444442</v>
      </c>
      <c r="P91" s="24">
        <f>P60-P43</f>
        <v>10.407555555555554</v>
      </c>
      <c r="Q91" s="24">
        <f>Q60-Q43</f>
        <v>10.212666666666664</v>
      </c>
      <c r="R91" s="69">
        <f>R60-R43</f>
        <v>10.017777777777773</v>
      </c>
      <c r="S91" s="24">
        <f>S60-S43</f>
        <v>9.822888888888885</v>
      </c>
      <c r="T91" s="24">
        <f>T60-T43</f>
        <v>9.6279999999999948</v>
      </c>
      <c r="U91" s="24">
        <f>U60-U43</f>
        <v>9.4331111111111063</v>
      </c>
      <c r="V91" s="24">
        <f>V60-V43</f>
        <v>9.2382222222222197</v>
      </c>
      <c r="W91" s="69">
        <f>W60-W43</f>
        <v>9.0433333333333294</v>
      </c>
      <c r="X91" s="24">
        <f>X60-X43</f>
        <v>8.8484444444444392</v>
      </c>
      <c r="Y91" s="24">
        <f>Y60-Y43</f>
        <v>8.6535555555555526</v>
      </c>
      <c r="Z91" s="24">
        <f>Z60-Z43</f>
        <v>8.4586666666666641</v>
      </c>
      <c r="AA91" s="24">
        <f>AA60-AA43</f>
        <v>8.2637777777777739</v>
      </c>
      <c r="AB91" s="69">
        <f>AB60-AB43</f>
        <v>8.0688888888888854</v>
      </c>
      <c r="AC91" s="24">
        <f>AC60-AC43</f>
        <v>7.8739999999999988</v>
      </c>
      <c r="AD91" s="24">
        <f>AD60-AD43</f>
        <v>7.6791111111111103</v>
      </c>
      <c r="AE91" s="24">
        <f>AE60-AE43</f>
        <v>7.4842222222222201</v>
      </c>
      <c r="AF91" s="24">
        <f>AF60-AF43</f>
        <v>7.2893333333333317</v>
      </c>
      <c r="AG91" s="69">
        <f>AG60-AG43</f>
        <v>7.0944444444444432</v>
      </c>
      <c r="AH91" s="24">
        <f>AH60-AH43</f>
        <v>6.8995555555555548</v>
      </c>
      <c r="AI91" s="24">
        <f>AI60-AI43</f>
        <v>6.7046666666666646</v>
      </c>
      <c r="AJ91" s="24">
        <f>AJ60-AJ43</f>
        <v>6.5097777777777761</v>
      </c>
      <c r="AK91" s="24">
        <f>AK60-AK43</f>
        <v>6.3148888888888877</v>
      </c>
      <c r="AL91" s="69">
        <f>AL60-AL43</f>
        <v>6.1199999999999992</v>
      </c>
      <c r="AM91" s="24">
        <f>AM60-AM43</f>
        <v>5.9251111111111099</v>
      </c>
      <c r="AN91" s="24">
        <f>AN60-AN43</f>
        <v>5.7302222222222214</v>
      </c>
      <c r="AO91" s="24">
        <f>AO60-AO43</f>
        <v>5.5353333333333321</v>
      </c>
      <c r="AP91" s="24">
        <f>AP60-AP43</f>
        <v>5.3404444444444437</v>
      </c>
      <c r="AQ91" s="69">
        <f>AQ60-AQ43</f>
        <v>5.1455555555555552</v>
      </c>
      <c r="AR91" s="24">
        <f>AR60-AR43</f>
        <v>4.9506666666666659</v>
      </c>
      <c r="AS91" s="24">
        <f>AS60-AS43</f>
        <v>4.7557777777777765</v>
      </c>
      <c r="AT91" s="24">
        <f>AT60-AT43</f>
        <v>4.5608888888888881</v>
      </c>
      <c r="AU91" s="24">
        <f>AU60-AU43</f>
        <v>4.3659999999999997</v>
      </c>
      <c r="AV91" s="69">
        <f>AV60-AV43</f>
        <v>4.1711111111111112</v>
      </c>
      <c r="AW91" s="24">
        <f>AW60-AW43</f>
        <v>3.9762222222222223</v>
      </c>
      <c r="AX91" s="24">
        <f>AX60-AX43</f>
        <v>3.7813333333333334</v>
      </c>
      <c r="AY91" s="24">
        <f>AY60-AY43</f>
        <v>3.586444444444445</v>
      </c>
      <c r="AZ91" s="24">
        <f>AZ60-AZ43</f>
        <v>3.3915555555555565</v>
      </c>
      <c r="BA91" s="69">
        <f>BA60-BA43</f>
        <v>3.1966666666666668</v>
      </c>
      <c r="BB91" s="24">
        <f>BB60-BB43</f>
        <v>3.0017777777777779</v>
      </c>
      <c r="BC91" s="24">
        <f>BC60-BC43</f>
        <v>2.806888888888889</v>
      </c>
      <c r="BD91" s="24">
        <f>BD60-BD43</f>
        <v>2.6120000000000001</v>
      </c>
      <c r="BE91" s="24">
        <f>BE60-BE43</f>
        <v>2.4171111111111112</v>
      </c>
      <c r="BF91" s="69">
        <f>BF60-BF43</f>
        <v>0</v>
      </c>
      <c r="BG91" s="24">
        <f>BG60-BG43</f>
        <v>0</v>
      </c>
      <c r="BH91" s="24">
        <f>BH60-BH43</f>
        <v>0</v>
      </c>
      <c r="BI91" s="24">
        <f>BI60-BI43</f>
        <v>0</v>
      </c>
      <c r="BJ91" s="24">
        <f>BJ60-BJ43</f>
        <v>0</v>
      </c>
    </row>
    <row r="92" spans="1:62" ht="12.95" customHeight="1" x14ac:dyDescent="0.2">
      <c r="A92" s="22" t="s">
        <v>24</v>
      </c>
      <c r="B92" s="9"/>
      <c r="C92" s="85" t="s">
        <v>111</v>
      </c>
      <c r="D92" s="5"/>
      <c r="E92" s="5"/>
      <c r="F92" s="5"/>
      <c r="G92" s="5"/>
      <c r="H92" s="167">
        <f>SUMPRODUCT(H91:BJ91,H$31:BJ$31)</f>
        <v>8.7964358019831934E-14</v>
      </c>
      <c r="I92" s="24"/>
      <c r="J92" s="24"/>
      <c r="K92" s="24"/>
      <c r="L92" s="24"/>
      <c r="M92" s="69"/>
      <c r="N92" s="24"/>
      <c r="O92" s="24"/>
      <c r="P92" s="24"/>
      <c r="Q92" s="24"/>
      <c r="R92" s="69"/>
      <c r="S92" s="24"/>
      <c r="T92" s="24"/>
      <c r="U92" s="24"/>
      <c r="V92" s="24"/>
      <c r="W92" s="69"/>
      <c r="X92" s="24"/>
      <c r="Y92" s="24"/>
      <c r="Z92" s="24"/>
      <c r="AA92" s="24"/>
      <c r="AB92" s="69"/>
      <c r="AC92" s="24"/>
      <c r="AD92" s="24"/>
      <c r="AE92" s="24"/>
      <c r="AF92" s="24"/>
      <c r="AG92" s="69"/>
      <c r="AH92" s="24"/>
      <c r="AI92" s="24"/>
      <c r="AJ92" s="24"/>
      <c r="AK92" s="24"/>
      <c r="AL92" s="69"/>
      <c r="AM92" s="24"/>
      <c r="AN92" s="24"/>
      <c r="AO92" s="24"/>
      <c r="AP92" s="24"/>
      <c r="AQ92" s="69"/>
      <c r="AR92" s="24"/>
      <c r="AS92" s="24"/>
      <c r="AT92" s="24"/>
      <c r="AU92" s="24"/>
      <c r="AV92" s="69"/>
      <c r="AW92" s="24"/>
      <c r="AX92" s="24"/>
      <c r="AY92" s="24"/>
      <c r="AZ92" s="24"/>
      <c r="BA92" s="69"/>
      <c r="BB92" s="24"/>
      <c r="BC92" s="24"/>
      <c r="BD92" s="24"/>
      <c r="BE92" s="24"/>
      <c r="BF92" s="69"/>
      <c r="BG92" s="24"/>
      <c r="BH92" s="24"/>
      <c r="BI92" s="24"/>
      <c r="BJ92" s="24"/>
    </row>
    <row r="93" spans="1:62" ht="12.75" customHeight="1" x14ac:dyDescent="0.2">
      <c r="A93" s="22"/>
      <c r="B93" s="9"/>
      <c r="C93" s="158" t="s">
        <v>136</v>
      </c>
      <c r="D93" s="159"/>
      <c r="E93" s="159"/>
      <c r="F93" s="159"/>
      <c r="G93" s="159"/>
      <c r="H93" s="161">
        <f>IF($H$22=5,R44-NPV($H$25,R91:BJ91),M44-NPV($H$25,M91:BJ91))</f>
        <v>-1.1368683772161603E-13</v>
      </c>
      <c r="I93" s="24"/>
      <c r="J93" s="24"/>
      <c r="K93" s="24"/>
      <c r="L93" s="24"/>
      <c r="M93" s="69"/>
      <c r="N93" s="24"/>
      <c r="O93" s="24"/>
      <c r="P93" s="24"/>
      <c r="Q93" s="24"/>
      <c r="R93" s="69"/>
      <c r="S93" s="24"/>
      <c r="T93" s="24"/>
      <c r="U93" s="24"/>
      <c r="V93" s="24"/>
      <c r="W93" s="69"/>
      <c r="X93" s="24"/>
      <c r="Y93" s="24"/>
      <c r="Z93" s="24"/>
      <c r="AA93" s="24"/>
      <c r="AB93" s="69"/>
      <c r="AC93" s="24"/>
      <c r="AD93" s="24"/>
      <c r="AE93" s="24"/>
      <c r="AF93" s="24"/>
      <c r="AG93" s="69"/>
      <c r="AH93" s="24"/>
      <c r="AI93" s="24"/>
      <c r="AJ93" s="24"/>
      <c r="AK93" s="24"/>
      <c r="AL93" s="69"/>
      <c r="AM93" s="24"/>
      <c r="AN93" s="24"/>
      <c r="AO93" s="24"/>
      <c r="AP93" s="24"/>
      <c r="AQ93" s="69"/>
      <c r="AR93" s="24"/>
      <c r="AS93" s="24"/>
      <c r="AT93" s="24"/>
      <c r="AU93" s="24"/>
      <c r="AV93" s="69"/>
      <c r="AW93" s="24"/>
      <c r="AX93" s="24"/>
      <c r="AY93" s="24"/>
      <c r="AZ93" s="24"/>
      <c r="BA93" s="69"/>
      <c r="BB93" s="24"/>
      <c r="BC93" s="24"/>
      <c r="BD93" s="24"/>
      <c r="BE93" s="24"/>
      <c r="BF93" s="69"/>
      <c r="BG93" s="24"/>
      <c r="BH93" s="24"/>
      <c r="BI93" s="24"/>
      <c r="BJ93" s="24"/>
    </row>
    <row r="94" spans="1:62" ht="12.75" customHeight="1" x14ac:dyDescent="0.2">
      <c r="A94" s="22"/>
      <c r="B94" s="9"/>
      <c r="C94" s="85"/>
      <c r="D94" s="5"/>
      <c r="E94" s="5"/>
      <c r="F94" s="5"/>
      <c r="G94" s="5"/>
      <c r="H94" s="24"/>
      <c r="I94" s="24"/>
      <c r="J94" s="24"/>
      <c r="K94" s="24"/>
      <c r="L94" s="24"/>
      <c r="M94" s="69"/>
      <c r="N94" s="24"/>
      <c r="O94" s="24"/>
      <c r="P94" s="24"/>
      <c r="Q94" s="24"/>
      <c r="R94" s="69"/>
      <c r="S94" s="24"/>
      <c r="T94" s="24"/>
      <c r="U94" s="24"/>
      <c r="V94" s="24"/>
      <c r="W94" s="69"/>
      <c r="X94" s="24"/>
      <c r="Y94" s="24"/>
      <c r="Z94" s="24"/>
      <c r="AA94" s="24"/>
      <c r="AB94" s="69"/>
      <c r="AC94" s="24"/>
      <c r="AD94" s="24"/>
      <c r="AE94" s="24"/>
      <c r="AF94" s="24"/>
      <c r="AG94" s="69"/>
      <c r="AH94" s="24"/>
      <c r="AI94" s="24"/>
      <c r="AJ94" s="24"/>
      <c r="AK94" s="24"/>
      <c r="AL94" s="69"/>
      <c r="AM94" s="24"/>
      <c r="AN94" s="24"/>
      <c r="AO94" s="24"/>
      <c r="AP94" s="24"/>
      <c r="AQ94" s="69"/>
      <c r="AR94" s="24"/>
      <c r="AS94" s="24"/>
      <c r="AT94" s="24"/>
      <c r="AU94" s="24"/>
      <c r="AV94" s="69"/>
      <c r="AW94" s="24"/>
      <c r="AX94" s="24"/>
      <c r="AY94" s="24"/>
      <c r="AZ94" s="24"/>
      <c r="BA94" s="69"/>
      <c r="BB94" s="24"/>
      <c r="BC94" s="24"/>
      <c r="BD94" s="24"/>
      <c r="BE94" s="24"/>
      <c r="BF94" s="69"/>
      <c r="BG94" s="24"/>
      <c r="BH94" s="24"/>
      <c r="BI94" s="24"/>
      <c r="BJ94" s="24"/>
    </row>
    <row r="95" spans="1:62" s="78" customFormat="1" ht="12.75" customHeight="1" x14ac:dyDescent="0.2">
      <c r="A95" s="142" t="s">
        <v>146</v>
      </c>
      <c r="C95" s="86" t="s">
        <v>110</v>
      </c>
      <c r="D95" s="76"/>
      <c r="E95" s="76"/>
      <c r="F95" s="76"/>
      <c r="G95" s="76"/>
      <c r="H95" s="75">
        <f>H80-H63</f>
        <v>0</v>
      </c>
      <c r="I95" s="75">
        <f>I80-I63</f>
        <v>0</v>
      </c>
      <c r="J95" s="75">
        <f>J80-J63</f>
        <v>0</v>
      </c>
      <c r="K95" s="75">
        <f>K80-K63</f>
        <v>0</v>
      </c>
      <c r="L95" s="75">
        <f>L80-L63</f>
        <v>-90</v>
      </c>
      <c r="M95" s="79">
        <f>M80-M63</f>
        <v>10.992222222222221</v>
      </c>
      <c r="N95" s="75">
        <f>N80-N63</f>
        <v>10.797333333333333</v>
      </c>
      <c r="O95" s="75">
        <f>O80-O63</f>
        <v>10.602444444444442</v>
      </c>
      <c r="P95" s="75">
        <f>P80-P63</f>
        <v>10.407555555555554</v>
      </c>
      <c r="Q95" s="75">
        <f>Q80-Q63</f>
        <v>10.212666666666664</v>
      </c>
      <c r="R95" s="79">
        <f>R80-R63</f>
        <v>9.016</v>
      </c>
      <c r="S95" s="75">
        <f>S80-S63</f>
        <v>8.8406000000000002</v>
      </c>
      <c r="T95" s="75">
        <f>T80-T63</f>
        <v>8.6652000000000005</v>
      </c>
      <c r="U95" s="75">
        <f>U80-U63</f>
        <v>8.4897999999999989</v>
      </c>
      <c r="V95" s="75">
        <f>V80-V63</f>
        <v>8.3143999999999991</v>
      </c>
      <c r="W95" s="79">
        <f>W80-W63</f>
        <v>8.1389999999999993</v>
      </c>
      <c r="X95" s="75">
        <f>X80-X63</f>
        <v>7.9635999999999996</v>
      </c>
      <c r="Y95" s="75">
        <f>Y80-Y63</f>
        <v>7.7881999999999998</v>
      </c>
      <c r="Z95" s="75">
        <f>Z80-Z63</f>
        <v>7.6128</v>
      </c>
      <c r="AA95" s="75">
        <f>AA80-AA63</f>
        <v>7.4374000000000002</v>
      </c>
      <c r="AB95" s="79">
        <f>AB80-AB63</f>
        <v>7.2620000000000005</v>
      </c>
      <c r="AC95" s="75">
        <f>AC80-AC63</f>
        <v>7.0865999999999998</v>
      </c>
      <c r="AD95" s="75">
        <f>AD80-AD63</f>
        <v>6.9112</v>
      </c>
      <c r="AE95" s="75">
        <f>AE80-AE63</f>
        <v>6.7358000000000002</v>
      </c>
      <c r="AF95" s="75">
        <f>AF80-AF63</f>
        <v>6.5603999999999996</v>
      </c>
      <c r="AG95" s="79">
        <f>AG80-AG63</f>
        <v>6.3849999999999998</v>
      </c>
      <c r="AH95" s="75">
        <f>AH80-AH63</f>
        <v>6.2096</v>
      </c>
      <c r="AI95" s="75">
        <f>AI80-AI63</f>
        <v>6.0342000000000002</v>
      </c>
      <c r="AJ95" s="75">
        <f>AJ80-AJ63</f>
        <v>5.8588000000000005</v>
      </c>
      <c r="AK95" s="75">
        <f>AK80-AK63</f>
        <v>5.6833999999999998</v>
      </c>
      <c r="AL95" s="79">
        <f>AL80-AL63</f>
        <v>5.508</v>
      </c>
      <c r="AM95" s="75">
        <f>AM80-AM63</f>
        <v>5.3326000000000002</v>
      </c>
      <c r="AN95" s="75">
        <f>AN80-AN63</f>
        <v>5.1571999999999996</v>
      </c>
      <c r="AO95" s="75">
        <f>AO80-AO63</f>
        <v>4.9817999999999998</v>
      </c>
      <c r="AP95" s="75">
        <f>AP80-AP63</f>
        <v>4.8064</v>
      </c>
      <c r="AQ95" s="79">
        <f>AQ80-AQ63</f>
        <v>4.6310000000000002</v>
      </c>
      <c r="AR95" s="75">
        <f>AR80-AR63</f>
        <v>4.4556000000000004</v>
      </c>
      <c r="AS95" s="75">
        <f>AS80-AS63</f>
        <v>4.2801999999999998</v>
      </c>
      <c r="AT95" s="75">
        <f>AT80-AT63</f>
        <v>4.1048</v>
      </c>
      <c r="AU95" s="75">
        <f>AU80-AU63</f>
        <v>3.9294000000000002</v>
      </c>
      <c r="AV95" s="79">
        <f>AV80-AV63</f>
        <v>3.754</v>
      </c>
      <c r="AW95" s="75">
        <f>AW80-AW63</f>
        <v>3.5785999999999998</v>
      </c>
      <c r="AX95" s="75">
        <f>AX80-AX63</f>
        <v>3.4032</v>
      </c>
      <c r="AY95" s="75">
        <f>AY80-AY63</f>
        <v>3.2278000000000002</v>
      </c>
      <c r="AZ95" s="75">
        <f>AZ80-AZ63</f>
        <v>3.0524</v>
      </c>
      <c r="BA95" s="79">
        <f>BA80-BA63</f>
        <v>2.8769999999999998</v>
      </c>
      <c r="BB95" s="75">
        <f>BB80-BB63</f>
        <v>2.7016</v>
      </c>
      <c r="BC95" s="75">
        <f>BC80-BC63</f>
        <v>2.5262000000000002</v>
      </c>
      <c r="BD95" s="75">
        <f>BD80-BD63</f>
        <v>2.3508</v>
      </c>
      <c r="BE95" s="75">
        <f>BE80-BE63</f>
        <v>2.1753999999999998</v>
      </c>
      <c r="BF95" s="79">
        <f>BF80-BF63</f>
        <v>0</v>
      </c>
      <c r="BG95" s="75">
        <f>BG80-BG63</f>
        <v>0</v>
      </c>
      <c r="BH95" s="75">
        <f>BH80-BH63</f>
        <v>0</v>
      </c>
      <c r="BI95" s="75">
        <f>BI80-BI63</f>
        <v>0</v>
      </c>
      <c r="BJ95" s="75">
        <f>BJ80-BJ63</f>
        <v>0</v>
      </c>
    </row>
    <row r="96" spans="1:62" s="78" customFormat="1" ht="12.95" customHeight="1" x14ac:dyDescent="0.2">
      <c r="A96" s="142" t="s">
        <v>25</v>
      </c>
      <c r="C96" s="86" t="s">
        <v>112</v>
      </c>
      <c r="D96" s="76"/>
      <c r="E96" s="76"/>
      <c r="F96" s="76"/>
      <c r="G96" s="76"/>
      <c r="H96" s="75">
        <f>SUMPRODUCT(H95:BJ95,H$31:BJ$31)</f>
        <v>4.1614926013565974</v>
      </c>
      <c r="I96" s="75"/>
      <c r="J96" s="75"/>
      <c r="K96" s="75"/>
      <c r="L96" s="75"/>
      <c r="M96" s="79"/>
      <c r="N96" s="75"/>
      <c r="O96" s="75"/>
      <c r="P96" s="75"/>
      <c r="Q96" s="75"/>
      <c r="R96" s="79"/>
      <c r="S96" s="75"/>
      <c r="T96" s="75"/>
      <c r="U96" s="75"/>
      <c r="V96" s="75"/>
      <c r="W96" s="79"/>
      <c r="X96" s="75"/>
      <c r="Y96" s="75"/>
      <c r="Z96" s="75"/>
      <c r="AA96" s="75"/>
      <c r="AB96" s="79"/>
      <c r="AC96" s="75"/>
      <c r="AD96" s="75"/>
      <c r="AE96" s="75"/>
      <c r="AF96" s="75"/>
      <c r="AG96" s="79"/>
      <c r="AH96" s="75"/>
      <c r="AI96" s="75"/>
      <c r="AJ96" s="75"/>
      <c r="AK96" s="75"/>
      <c r="AL96" s="79"/>
      <c r="AM96" s="75"/>
      <c r="AN96" s="75"/>
      <c r="AO96" s="75"/>
      <c r="AP96" s="75"/>
      <c r="AQ96" s="79"/>
      <c r="AR96" s="75"/>
      <c r="AS96" s="75"/>
      <c r="AT96" s="75"/>
      <c r="AU96" s="75"/>
      <c r="AV96" s="79"/>
      <c r="AW96" s="75"/>
      <c r="AX96" s="75"/>
      <c r="AY96" s="75"/>
      <c r="AZ96" s="75"/>
      <c r="BA96" s="79"/>
      <c r="BB96" s="75"/>
      <c r="BC96" s="75"/>
      <c r="BD96" s="75"/>
      <c r="BE96" s="75"/>
      <c r="BF96" s="79"/>
      <c r="BG96" s="75"/>
      <c r="BH96" s="75"/>
      <c r="BI96" s="75"/>
      <c r="BJ96" s="75"/>
    </row>
    <row r="97" spans="1:67" ht="12.95" customHeight="1" x14ac:dyDescent="0.2">
      <c r="A97" s="22"/>
      <c r="B97" s="9"/>
      <c r="C97" s="85"/>
      <c r="D97" s="5"/>
      <c r="E97" s="5"/>
      <c r="F97" s="5"/>
      <c r="G97" s="5"/>
      <c r="H97" s="24"/>
      <c r="I97" s="24"/>
      <c r="J97" s="24"/>
      <c r="K97" s="24"/>
      <c r="L97" s="24"/>
      <c r="M97" s="69"/>
      <c r="N97" s="24"/>
      <c r="O97" s="24"/>
      <c r="P97" s="24"/>
      <c r="Q97" s="24"/>
      <c r="R97" s="69"/>
      <c r="S97" s="24"/>
      <c r="T97" s="24"/>
      <c r="U97" s="24"/>
      <c r="V97" s="24"/>
      <c r="W97" s="69"/>
      <c r="X97" s="24"/>
      <c r="Y97" s="24"/>
      <c r="Z97" s="24"/>
      <c r="AA97" s="24"/>
      <c r="AB97" s="69"/>
      <c r="AC97" s="24"/>
      <c r="AD97" s="24"/>
      <c r="AE97" s="24"/>
      <c r="AF97" s="24"/>
      <c r="AG97" s="69"/>
      <c r="AH97" s="24"/>
      <c r="AI97" s="24"/>
      <c r="AJ97" s="24"/>
      <c r="AK97" s="24"/>
      <c r="AL97" s="69"/>
      <c r="AM97" s="24"/>
      <c r="AN97" s="24"/>
      <c r="AO97" s="24"/>
      <c r="AP97" s="24"/>
      <c r="AQ97" s="69"/>
      <c r="AR97" s="24"/>
      <c r="AS97" s="24"/>
      <c r="AT97" s="24"/>
      <c r="AU97" s="24"/>
      <c r="AV97" s="69"/>
      <c r="AW97" s="24"/>
      <c r="AX97" s="24"/>
      <c r="AY97" s="24"/>
      <c r="AZ97" s="24"/>
      <c r="BA97" s="69"/>
      <c r="BB97" s="24"/>
      <c r="BC97" s="24"/>
      <c r="BD97" s="24"/>
      <c r="BE97" s="24"/>
      <c r="BF97" s="69"/>
      <c r="BG97" s="24"/>
      <c r="BH97" s="24"/>
      <c r="BI97" s="24"/>
      <c r="BJ97" s="24"/>
    </row>
    <row r="98" spans="1:67" ht="12.95" customHeight="1" x14ac:dyDescent="0.2">
      <c r="A98" s="22" t="s">
        <v>147</v>
      </c>
      <c r="B98" s="9"/>
      <c r="C98" s="85" t="s">
        <v>113</v>
      </c>
      <c r="D98" s="5"/>
      <c r="E98" s="5"/>
      <c r="F98" s="5"/>
      <c r="G98" s="5"/>
      <c r="H98" s="24">
        <f>H96-H92</f>
        <v>4.1614926013565094</v>
      </c>
      <c r="I98" s="24"/>
      <c r="J98" s="24"/>
      <c r="K98" s="24"/>
      <c r="L98" s="24"/>
      <c r="M98" s="69"/>
      <c r="N98" s="24"/>
      <c r="O98" s="24"/>
      <c r="P98" s="24"/>
      <c r="Q98" s="24"/>
      <c r="R98" s="69"/>
      <c r="S98" s="24"/>
      <c r="T98" s="24"/>
      <c r="U98" s="24"/>
      <c r="V98" s="24"/>
      <c r="W98" s="69"/>
      <c r="X98" s="24"/>
      <c r="Y98" s="24"/>
      <c r="Z98" s="24"/>
      <c r="AA98" s="24"/>
      <c r="AB98" s="69"/>
      <c r="AC98" s="24"/>
      <c r="AD98" s="24"/>
      <c r="AE98" s="24"/>
      <c r="AF98" s="24"/>
      <c r="AG98" s="69"/>
      <c r="AH98" s="24"/>
      <c r="AI98" s="24"/>
      <c r="AJ98" s="24"/>
      <c r="AK98" s="24"/>
      <c r="AL98" s="69"/>
      <c r="AM98" s="24"/>
      <c r="AN98" s="24"/>
      <c r="AO98" s="24"/>
      <c r="AP98" s="24"/>
      <c r="AQ98" s="69"/>
      <c r="AR98" s="24"/>
      <c r="AS98" s="24"/>
      <c r="AT98" s="24"/>
      <c r="AU98" s="24"/>
      <c r="AV98" s="69"/>
      <c r="AW98" s="24"/>
      <c r="AX98" s="24"/>
      <c r="AY98" s="24"/>
      <c r="AZ98" s="24"/>
      <c r="BA98" s="69"/>
      <c r="BB98" s="24"/>
      <c r="BC98" s="24"/>
      <c r="BD98" s="24"/>
      <c r="BE98" s="24"/>
      <c r="BF98" s="69"/>
      <c r="BG98" s="24"/>
      <c r="BH98" s="24"/>
      <c r="BI98" s="24"/>
      <c r="BJ98" s="24"/>
    </row>
    <row r="99" spans="1:67" ht="12.95" customHeight="1" x14ac:dyDescent="0.2">
      <c r="A99" s="22"/>
      <c r="B99" s="9"/>
      <c r="C99" s="158" t="s">
        <v>136</v>
      </c>
      <c r="D99" s="159"/>
      <c r="E99" s="159"/>
      <c r="F99" s="159"/>
      <c r="G99" s="159"/>
      <c r="H99" s="161">
        <f>IF($H$22=5,R64-NPV($H$25,R95:BJ95),M64-NPV($H$25,M95:BJ95))</f>
        <v>-8.5265128291212022E-14</v>
      </c>
      <c r="I99" s="24"/>
      <c r="J99" s="24"/>
      <c r="K99" s="24"/>
      <c r="L99" s="24"/>
      <c r="M99" s="69"/>
      <c r="N99" s="24"/>
      <c r="O99" s="24"/>
      <c r="P99" s="24"/>
      <c r="Q99" s="24"/>
      <c r="R99" s="69"/>
      <c r="S99" s="24"/>
      <c r="T99" s="24"/>
      <c r="U99" s="24"/>
      <c r="V99" s="24"/>
      <c r="W99" s="69"/>
      <c r="X99" s="24"/>
      <c r="Y99" s="24"/>
      <c r="Z99" s="24"/>
      <c r="AA99" s="24"/>
      <c r="AB99" s="69"/>
      <c r="AC99" s="24"/>
      <c r="AD99" s="24"/>
      <c r="AE99" s="24"/>
      <c r="AF99" s="24"/>
      <c r="AG99" s="69"/>
      <c r="AH99" s="24"/>
      <c r="AI99" s="24"/>
      <c r="AJ99" s="24"/>
      <c r="AK99" s="24"/>
      <c r="AL99" s="69"/>
      <c r="AM99" s="24"/>
      <c r="AN99" s="24"/>
      <c r="AO99" s="24"/>
      <c r="AP99" s="24"/>
      <c r="AQ99" s="69"/>
      <c r="AR99" s="24"/>
      <c r="AS99" s="24"/>
      <c r="AT99" s="24"/>
      <c r="AU99" s="24"/>
      <c r="AV99" s="69"/>
      <c r="AW99" s="24"/>
      <c r="AX99" s="24"/>
      <c r="AY99" s="24"/>
      <c r="AZ99" s="24"/>
      <c r="BA99" s="69"/>
      <c r="BB99" s="24"/>
      <c r="BC99" s="24"/>
      <c r="BD99" s="24"/>
      <c r="BE99" s="24"/>
      <c r="BF99" s="69"/>
      <c r="BG99" s="24"/>
      <c r="BH99" s="24"/>
      <c r="BI99" s="24"/>
      <c r="BJ99" s="24"/>
    </row>
    <row r="100" spans="1:67" ht="12.95" customHeight="1" x14ac:dyDescent="0.2">
      <c r="A100" s="22"/>
      <c r="B100" s="85"/>
      <c r="C100" s="5"/>
      <c r="D100" s="5"/>
      <c r="E100" s="5"/>
      <c r="F100" s="5"/>
      <c r="G100" s="5"/>
      <c r="H100" s="24"/>
      <c r="I100" s="24"/>
      <c r="J100" s="24"/>
      <c r="K100" s="24"/>
      <c r="L100" s="24"/>
      <c r="M100" s="69"/>
      <c r="N100" s="24"/>
      <c r="O100" s="24"/>
      <c r="P100" s="24"/>
      <c r="Q100" s="24"/>
      <c r="R100" s="69"/>
      <c r="S100" s="24"/>
      <c r="T100" s="24"/>
      <c r="U100" s="24"/>
      <c r="V100" s="24"/>
      <c r="W100" s="69"/>
      <c r="X100" s="24"/>
      <c r="Y100" s="24"/>
      <c r="Z100" s="24"/>
      <c r="AA100" s="24"/>
      <c r="AB100" s="69"/>
      <c r="AC100" s="24"/>
      <c r="AD100" s="24"/>
      <c r="AE100" s="24"/>
      <c r="AF100" s="24"/>
      <c r="AG100" s="69"/>
      <c r="AH100" s="24"/>
      <c r="AI100" s="24"/>
      <c r="AJ100" s="24"/>
      <c r="AK100" s="24"/>
      <c r="AL100" s="69"/>
      <c r="AM100" s="24"/>
      <c r="AN100" s="24"/>
      <c r="AO100" s="24"/>
      <c r="AP100" s="24"/>
      <c r="AQ100" s="69"/>
      <c r="AR100" s="24"/>
      <c r="AS100" s="24"/>
      <c r="AT100" s="24"/>
      <c r="AU100" s="24"/>
      <c r="AV100" s="69"/>
      <c r="AW100" s="24"/>
      <c r="AX100" s="24"/>
      <c r="AY100" s="24"/>
      <c r="AZ100" s="24"/>
      <c r="BA100" s="69"/>
      <c r="BB100" s="24"/>
      <c r="BC100" s="24"/>
      <c r="BD100" s="24"/>
      <c r="BE100" s="24"/>
      <c r="BF100" s="69"/>
      <c r="BG100" s="24"/>
      <c r="BH100" s="24"/>
      <c r="BI100" s="24"/>
      <c r="BJ100" s="24"/>
    </row>
    <row r="101" spans="1:67" ht="12.95" customHeight="1" x14ac:dyDescent="0.25">
      <c r="A101" s="55" t="s">
        <v>141</v>
      </c>
      <c r="B101" s="56"/>
      <c r="C101" s="56"/>
      <c r="D101" s="56"/>
      <c r="E101" s="56"/>
      <c r="F101" s="56"/>
      <c r="G101" s="56"/>
      <c r="H101" s="56"/>
      <c r="I101" s="56"/>
      <c r="J101" s="57"/>
      <c r="K101" s="53"/>
      <c r="L101" s="53"/>
      <c r="M101" s="53"/>
      <c r="N101" s="53"/>
      <c r="O101" s="54"/>
      <c r="P101" s="54"/>
      <c r="Q101" s="54"/>
      <c r="R101" s="54"/>
      <c r="S101" s="54"/>
      <c r="T101" s="54"/>
      <c r="U101" s="54"/>
      <c r="V101" s="54"/>
      <c r="W101" s="54"/>
      <c r="X101" s="54"/>
      <c r="Y101" s="54"/>
      <c r="Z101" s="54"/>
      <c r="AA101" s="54"/>
      <c r="AB101" s="54"/>
      <c r="AC101" s="54"/>
      <c r="AD101" s="54"/>
      <c r="AE101" s="54"/>
      <c r="AF101" s="54"/>
      <c r="AG101" s="54"/>
      <c r="AH101" s="54"/>
      <c r="AI101" s="54"/>
      <c r="AJ101" s="54"/>
      <c r="AK101" s="54"/>
      <c r="AL101" s="54"/>
      <c r="AM101" s="54"/>
      <c r="AN101" s="54"/>
      <c r="AO101" s="54"/>
      <c r="AP101" s="54"/>
      <c r="AQ101" s="54"/>
      <c r="AR101" s="54"/>
      <c r="AS101" s="54"/>
      <c r="AT101" s="54"/>
      <c r="AU101" s="54"/>
      <c r="AV101" s="54"/>
      <c r="AW101" s="54"/>
      <c r="AX101" s="54"/>
      <c r="AY101" s="54"/>
      <c r="AZ101" s="54"/>
      <c r="BA101" s="54"/>
      <c r="BB101" s="54"/>
      <c r="BC101" s="54"/>
      <c r="BD101" s="54"/>
      <c r="BE101" s="54"/>
      <c r="BF101" s="54"/>
      <c r="BG101" s="54"/>
      <c r="BH101" s="54"/>
      <c r="BI101" s="54"/>
      <c r="BJ101" s="54"/>
    </row>
    <row r="102" spans="1:67" ht="12.95" customHeight="1" x14ac:dyDescent="0.2">
      <c r="A102" s="10"/>
      <c r="B102" s="10"/>
      <c r="C102" s="10"/>
      <c r="D102" s="10"/>
      <c r="E102" s="10"/>
      <c r="F102" s="10"/>
      <c r="G102" s="10"/>
      <c r="H102" s="26"/>
      <c r="I102" s="10"/>
      <c r="J102" s="10"/>
      <c r="K102" s="10"/>
      <c r="L102" s="10"/>
      <c r="M102" s="69"/>
      <c r="N102" s="24"/>
      <c r="O102" s="24"/>
      <c r="P102" s="24"/>
      <c r="Q102" s="24"/>
      <c r="R102" s="69"/>
      <c r="S102" s="24"/>
      <c r="T102" s="24"/>
      <c r="U102" s="24"/>
      <c r="V102" s="24"/>
      <c r="W102" s="69"/>
      <c r="X102" s="24"/>
      <c r="Y102" s="24"/>
      <c r="Z102" s="24"/>
      <c r="AA102" s="24"/>
      <c r="AB102" s="69"/>
      <c r="AC102" s="24"/>
      <c r="AD102" s="24"/>
      <c r="AE102" s="24"/>
      <c r="AF102" s="24"/>
      <c r="AG102" s="69"/>
      <c r="AH102" s="24"/>
      <c r="AI102" s="24"/>
      <c r="AJ102" s="24"/>
      <c r="AK102" s="24"/>
      <c r="AL102" s="69"/>
      <c r="AM102" s="24"/>
      <c r="AN102" s="24"/>
      <c r="AO102" s="24"/>
      <c r="AP102" s="24"/>
      <c r="AQ102" s="69"/>
      <c r="AR102" s="24"/>
      <c r="AS102" s="24"/>
      <c r="AT102" s="24"/>
      <c r="AU102" s="24"/>
      <c r="AV102" s="69"/>
      <c r="AW102" s="24"/>
      <c r="AX102" s="24"/>
      <c r="AY102" s="24"/>
      <c r="AZ102" s="24"/>
      <c r="BA102" s="69"/>
      <c r="BB102" s="24"/>
      <c r="BC102" s="24"/>
      <c r="BD102" s="24"/>
      <c r="BE102" s="24"/>
      <c r="BF102" s="69"/>
      <c r="BG102" s="24"/>
      <c r="BH102" s="24"/>
      <c r="BI102" s="24"/>
      <c r="BJ102" s="24"/>
    </row>
    <row r="103" spans="1:67" ht="12.95" customHeight="1" x14ac:dyDescent="0.2">
      <c r="A103" s="22" t="s">
        <v>148</v>
      </c>
      <c r="B103" s="9"/>
      <c r="C103" s="22" t="s">
        <v>137</v>
      </c>
      <c r="D103" s="10"/>
      <c r="E103" s="10"/>
      <c r="F103" s="10"/>
      <c r="G103" s="10"/>
      <c r="H103" s="162">
        <f>IRR(H91:BJ91)</f>
        <v>8.7700000000004552E-2</v>
      </c>
      <c r="I103" s="10"/>
      <c r="J103" s="10"/>
      <c r="K103" s="10"/>
      <c r="L103" s="10"/>
      <c r="M103" s="69"/>
      <c r="N103" s="24"/>
      <c r="O103" s="24"/>
      <c r="P103" s="24"/>
      <c r="Q103" s="24"/>
      <c r="R103" s="69"/>
      <c r="S103" s="24"/>
      <c r="T103" s="24"/>
      <c r="U103" s="24"/>
      <c r="V103" s="24"/>
      <c r="W103" s="69"/>
      <c r="X103" s="24"/>
      <c r="Y103" s="24"/>
      <c r="Z103" s="24"/>
      <c r="AA103" s="24"/>
      <c r="AB103" s="69"/>
      <c r="AC103" s="24"/>
      <c r="AD103" s="24"/>
      <c r="AE103" s="24"/>
      <c r="AF103" s="24"/>
      <c r="AG103" s="69"/>
      <c r="AH103" s="24"/>
      <c r="AI103" s="24"/>
      <c r="AJ103" s="24"/>
      <c r="AK103" s="24"/>
      <c r="AL103" s="69"/>
      <c r="AM103" s="24"/>
      <c r="AN103" s="24"/>
      <c r="AO103" s="24"/>
      <c r="AP103" s="24"/>
      <c r="AQ103" s="69"/>
      <c r="AR103" s="24"/>
      <c r="AS103" s="24"/>
      <c r="AT103" s="24"/>
      <c r="AU103" s="24"/>
      <c r="AV103" s="69"/>
      <c r="AW103" s="24"/>
      <c r="AX103" s="24"/>
      <c r="AY103" s="24"/>
      <c r="AZ103" s="24"/>
      <c r="BA103" s="69"/>
      <c r="BB103" s="24"/>
      <c r="BC103" s="24"/>
      <c r="BD103" s="24"/>
      <c r="BE103" s="24"/>
      <c r="BF103" s="69"/>
      <c r="BG103" s="24"/>
      <c r="BH103" s="24"/>
      <c r="BI103" s="24"/>
      <c r="BJ103" s="24"/>
    </row>
    <row r="104" spans="1:67" s="78" customFormat="1" ht="12.95" customHeight="1" x14ac:dyDescent="0.2">
      <c r="A104" s="142" t="s">
        <v>149</v>
      </c>
      <c r="C104" s="142" t="s">
        <v>138</v>
      </c>
      <c r="D104" s="28"/>
      <c r="E104" s="28"/>
      <c r="F104" s="28"/>
      <c r="G104" s="28"/>
      <c r="H104" s="166">
        <f>IRR(H95:BJ95)</f>
        <v>9.3249497030726713E-2</v>
      </c>
      <c r="I104" s="28"/>
      <c r="J104" s="28"/>
      <c r="K104" s="28"/>
      <c r="L104" s="28"/>
      <c r="M104" s="79"/>
      <c r="N104" s="75"/>
      <c r="O104" s="75"/>
      <c r="P104" s="75"/>
      <c r="Q104" s="75"/>
      <c r="R104" s="79"/>
      <c r="S104" s="75"/>
      <c r="T104" s="75"/>
      <c r="U104" s="75"/>
      <c r="V104" s="75"/>
      <c r="W104" s="79"/>
      <c r="X104" s="75"/>
      <c r="Y104" s="75"/>
      <c r="Z104" s="75"/>
      <c r="AA104" s="75"/>
      <c r="AB104" s="79"/>
      <c r="AC104" s="75"/>
      <c r="AD104" s="75"/>
      <c r="AE104" s="75"/>
      <c r="AF104" s="75"/>
      <c r="AG104" s="79"/>
      <c r="AH104" s="75"/>
      <c r="AI104" s="75"/>
      <c r="AJ104" s="75"/>
      <c r="AK104" s="75"/>
      <c r="AL104" s="79"/>
      <c r="AM104" s="75"/>
      <c r="AN104" s="75"/>
      <c r="AO104" s="75"/>
      <c r="AP104" s="75"/>
      <c r="AQ104" s="79"/>
      <c r="AR104" s="75"/>
      <c r="AS104" s="75"/>
      <c r="AT104" s="75"/>
      <c r="AU104" s="75"/>
      <c r="AV104" s="79"/>
      <c r="AW104" s="75"/>
      <c r="AX104" s="75"/>
      <c r="AY104" s="75"/>
      <c r="AZ104" s="75"/>
      <c r="BA104" s="79"/>
      <c r="BB104" s="75"/>
      <c r="BC104" s="75"/>
      <c r="BD104" s="75"/>
      <c r="BE104" s="75"/>
      <c r="BF104" s="79"/>
      <c r="BG104" s="75"/>
      <c r="BH104" s="75"/>
      <c r="BI104" s="75"/>
      <c r="BJ104" s="75"/>
    </row>
    <row r="105" spans="1:67" ht="12.95" customHeight="1" x14ac:dyDescent="0.2">
      <c r="A105" s="10"/>
      <c r="B105" s="10"/>
      <c r="C105" s="10"/>
      <c r="D105" s="10"/>
      <c r="E105" s="10"/>
      <c r="F105" s="10"/>
      <c r="G105" s="10"/>
      <c r="H105" s="26"/>
      <c r="I105" s="10"/>
      <c r="J105" s="10"/>
      <c r="K105" s="10"/>
      <c r="L105" s="10"/>
      <c r="M105" s="69"/>
      <c r="N105" s="24"/>
      <c r="O105" s="24"/>
      <c r="P105" s="24"/>
      <c r="Q105" s="24"/>
      <c r="R105" s="69"/>
      <c r="S105" s="24"/>
      <c r="T105" s="24"/>
      <c r="U105" s="24"/>
      <c r="V105" s="24"/>
      <c r="W105" s="69"/>
      <c r="X105" s="24"/>
      <c r="Y105" s="24"/>
      <c r="Z105" s="24"/>
      <c r="AA105" s="24"/>
      <c r="AB105" s="69"/>
      <c r="AC105" s="24"/>
      <c r="AD105" s="24"/>
      <c r="AE105" s="24"/>
      <c r="AF105" s="24"/>
      <c r="AG105" s="69"/>
      <c r="AH105" s="24"/>
      <c r="AI105" s="24"/>
      <c r="AJ105" s="24"/>
      <c r="AK105" s="24"/>
      <c r="AL105" s="69"/>
      <c r="AM105" s="24"/>
      <c r="AN105" s="24"/>
      <c r="AO105" s="24"/>
      <c r="AP105" s="24"/>
      <c r="AQ105" s="69"/>
      <c r="AR105" s="24"/>
      <c r="AS105" s="24"/>
      <c r="AT105" s="24"/>
      <c r="AU105" s="24"/>
      <c r="AV105" s="69"/>
      <c r="AW105" s="24"/>
      <c r="AX105" s="24"/>
      <c r="AY105" s="24"/>
      <c r="AZ105" s="24"/>
      <c r="BA105" s="69"/>
      <c r="BB105" s="24"/>
      <c r="BC105" s="24"/>
      <c r="BD105" s="24"/>
      <c r="BE105" s="24"/>
      <c r="BF105" s="69"/>
      <c r="BG105" s="24"/>
      <c r="BH105" s="24"/>
      <c r="BI105" s="24"/>
      <c r="BJ105" s="24"/>
    </row>
    <row r="106" spans="1:67" ht="12.95" customHeight="1" x14ac:dyDescent="0.25">
      <c r="A106" s="55" t="s">
        <v>153</v>
      </c>
      <c r="B106" s="56"/>
      <c r="C106" s="56"/>
      <c r="D106" s="56"/>
      <c r="E106" s="56"/>
      <c r="F106" s="56"/>
      <c r="G106" s="56"/>
      <c r="H106" s="56"/>
      <c r="I106" s="56"/>
      <c r="J106" s="57"/>
      <c r="K106" s="53"/>
      <c r="L106" s="53"/>
      <c r="M106" s="53"/>
      <c r="N106" s="53"/>
      <c r="O106" s="54"/>
      <c r="P106" s="54"/>
      <c r="Q106" s="54"/>
      <c r="R106" s="54"/>
      <c r="S106" s="54"/>
      <c r="T106" s="54"/>
      <c r="U106" s="54"/>
      <c r="V106" s="54"/>
      <c r="W106" s="54"/>
      <c r="X106" s="54"/>
      <c r="Y106" s="54"/>
      <c r="Z106" s="54"/>
      <c r="AA106" s="54"/>
      <c r="AB106" s="54"/>
      <c r="AC106" s="54"/>
      <c r="AD106" s="54"/>
      <c r="AE106" s="54"/>
      <c r="AF106" s="54"/>
      <c r="AG106" s="54"/>
      <c r="AH106" s="54"/>
      <c r="AI106" s="54"/>
      <c r="AJ106" s="54"/>
      <c r="AK106" s="54"/>
      <c r="AL106" s="54"/>
      <c r="AM106" s="54"/>
      <c r="AN106" s="54"/>
      <c r="AO106" s="54"/>
      <c r="AP106" s="54"/>
      <c r="AQ106" s="54"/>
      <c r="AR106" s="54"/>
      <c r="AS106" s="54"/>
      <c r="AT106" s="54"/>
      <c r="AU106" s="54"/>
      <c r="AV106" s="54"/>
      <c r="AW106" s="54"/>
      <c r="AX106" s="54"/>
      <c r="AY106" s="54"/>
      <c r="AZ106" s="54"/>
      <c r="BA106" s="54"/>
      <c r="BB106" s="54"/>
      <c r="BC106" s="54"/>
      <c r="BD106" s="54"/>
      <c r="BE106" s="54"/>
      <c r="BF106" s="54"/>
      <c r="BG106" s="54"/>
      <c r="BH106" s="54"/>
      <c r="BI106" s="54"/>
      <c r="BJ106" s="54"/>
    </row>
    <row r="107" spans="1:67" ht="12.95" customHeight="1" x14ac:dyDescent="0.2">
      <c r="A107" s="22"/>
      <c r="B107" s="85"/>
      <c r="C107" s="5"/>
      <c r="D107" s="5"/>
      <c r="E107" s="5"/>
      <c r="F107" s="5"/>
      <c r="G107" s="5"/>
      <c r="H107" s="24"/>
      <c r="I107" s="24"/>
      <c r="J107" s="24"/>
      <c r="K107" s="24"/>
      <c r="L107" s="24"/>
      <c r="M107" s="69"/>
      <c r="N107" s="24"/>
      <c r="O107" s="24"/>
      <c r="P107" s="24"/>
      <c r="Q107" s="24"/>
      <c r="R107" s="69"/>
      <c r="S107" s="24"/>
      <c r="T107" s="24"/>
      <c r="U107" s="24"/>
      <c r="V107" s="24"/>
      <c r="W107" s="69"/>
      <c r="X107" s="24"/>
      <c r="Y107" s="24"/>
      <c r="Z107" s="24"/>
      <c r="AA107" s="24"/>
      <c r="AB107" s="69"/>
      <c r="AC107" s="24"/>
      <c r="AD107" s="24"/>
      <c r="AE107" s="24"/>
      <c r="AF107" s="24"/>
      <c r="AG107" s="69"/>
      <c r="AH107" s="24"/>
      <c r="AI107" s="24"/>
      <c r="AJ107" s="24"/>
      <c r="AK107" s="24"/>
      <c r="AL107" s="69"/>
      <c r="AM107" s="24"/>
      <c r="AN107" s="24"/>
      <c r="AO107" s="24"/>
      <c r="AP107" s="24"/>
      <c r="AQ107" s="69"/>
      <c r="AR107" s="24"/>
      <c r="AS107" s="24"/>
      <c r="AT107" s="24"/>
      <c r="AU107" s="24"/>
      <c r="AV107" s="69"/>
      <c r="AW107" s="24"/>
      <c r="AX107" s="24"/>
      <c r="AY107" s="24"/>
      <c r="AZ107" s="24"/>
      <c r="BA107" s="69"/>
      <c r="BB107" s="24"/>
      <c r="BC107" s="24"/>
      <c r="BD107" s="24"/>
      <c r="BE107" s="24"/>
      <c r="BF107" s="69"/>
      <c r="BG107" s="24"/>
      <c r="BH107" s="24"/>
      <c r="BI107" s="24"/>
      <c r="BJ107" s="24"/>
    </row>
    <row r="108" spans="1:67" ht="12.95" customHeight="1" x14ac:dyDescent="0.2">
      <c r="A108" s="22" t="s">
        <v>24</v>
      </c>
      <c r="B108" s="9"/>
      <c r="C108" s="85" t="s">
        <v>151</v>
      </c>
      <c r="D108" s="5"/>
      <c r="E108" s="5"/>
      <c r="F108" s="5"/>
      <c r="G108" s="5"/>
      <c r="H108" s="24">
        <f>H60-H46</f>
        <v>0</v>
      </c>
      <c r="I108" s="24">
        <f>I60-I46</f>
        <v>0</v>
      </c>
      <c r="J108" s="24">
        <f>J60-J46</f>
        <v>0</v>
      </c>
      <c r="K108" s="24">
        <f>K60-K46</f>
        <v>0</v>
      </c>
      <c r="L108" s="24">
        <f>L60-L46</f>
        <v>0</v>
      </c>
      <c r="M108" s="69">
        <f>M60-M46</f>
        <v>8.77</v>
      </c>
      <c r="N108" s="24">
        <f>N60-N46</f>
        <v>8.5751111111111111</v>
      </c>
      <c r="O108" s="24">
        <f>O60-O46</f>
        <v>8.3802222222222209</v>
      </c>
      <c r="P108" s="24">
        <f>P60-P46</f>
        <v>8.1853333333333325</v>
      </c>
      <c r="Q108" s="24">
        <f>Q60-Q46</f>
        <v>7.9904444444444422</v>
      </c>
      <c r="R108" s="69">
        <f>R60-R46</f>
        <v>7.795555555555552</v>
      </c>
      <c r="S108" s="24">
        <f>S60-S46</f>
        <v>7.6006666666666636</v>
      </c>
      <c r="T108" s="24">
        <f>T60-T46</f>
        <v>7.4057777777777734</v>
      </c>
      <c r="U108" s="24">
        <f>U60-U46</f>
        <v>7.2108888888888849</v>
      </c>
      <c r="V108" s="24">
        <f>V60-V46</f>
        <v>7.0159999999999982</v>
      </c>
      <c r="W108" s="69">
        <f>W60-W46</f>
        <v>6.821111111111108</v>
      </c>
      <c r="X108" s="24">
        <f>X60-X46</f>
        <v>6.6262222222222178</v>
      </c>
      <c r="Y108" s="24">
        <f>Y60-Y46</f>
        <v>6.4313333333333311</v>
      </c>
      <c r="Z108" s="24">
        <f>Z60-Z46</f>
        <v>6.2364444444444427</v>
      </c>
      <c r="AA108" s="24">
        <f>AA60-AA46</f>
        <v>6.0415555555555525</v>
      </c>
      <c r="AB108" s="69">
        <f>AB60-AB46</f>
        <v>5.846666666666664</v>
      </c>
      <c r="AC108" s="24">
        <f>AC60-AC46</f>
        <v>5.6517777777777773</v>
      </c>
      <c r="AD108" s="24">
        <f>AD60-AD46</f>
        <v>5.4568888888888889</v>
      </c>
      <c r="AE108" s="24">
        <f>AE60-AE46</f>
        <v>5.2619999999999987</v>
      </c>
      <c r="AF108" s="24">
        <f>AF60-AF46</f>
        <v>5.0671111111111102</v>
      </c>
      <c r="AG108" s="69">
        <f>AG60-AG46</f>
        <v>4.8722222222222218</v>
      </c>
      <c r="AH108" s="24">
        <f>AH60-AH46</f>
        <v>4.6773333333333333</v>
      </c>
      <c r="AI108" s="24">
        <f>AI60-AI46</f>
        <v>4.4824444444444431</v>
      </c>
      <c r="AJ108" s="24">
        <f>AJ60-AJ46</f>
        <v>4.2875555555555547</v>
      </c>
      <c r="AK108" s="24">
        <f>AK60-AK46</f>
        <v>4.0926666666666662</v>
      </c>
      <c r="AL108" s="69">
        <f>AL60-AL46</f>
        <v>3.8977777777777773</v>
      </c>
      <c r="AM108" s="24">
        <f>AM60-AM46</f>
        <v>3.702888888888888</v>
      </c>
      <c r="AN108" s="24">
        <f>AN60-AN46</f>
        <v>3.5079999999999996</v>
      </c>
      <c r="AO108" s="24">
        <f>AO60-AO46</f>
        <v>3.3131111111111102</v>
      </c>
      <c r="AP108" s="24">
        <f>AP60-AP46</f>
        <v>3.1182222222222218</v>
      </c>
      <c r="AQ108" s="69">
        <f>AQ60-AQ46</f>
        <v>2.9233333333333333</v>
      </c>
      <c r="AR108" s="24">
        <f>AR60-AR46</f>
        <v>2.728444444444444</v>
      </c>
      <c r="AS108" s="24">
        <f>AS60-AS46</f>
        <v>2.5335555555555547</v>
      </c>
      <c r="AT108" s="24">
        <f>AT60-AT46</f>
        <v>2.3386666666666662</v>
      </c>
      <c r="AU108" s="24">
        <f>AU60-AU46</f>
        <v>2.1437777777777778</v>
      </c>
      <c r="AV108" s="69">
        <f>AV60-AV46</f>
        <v>1.9488888888888889</v>
      </c>
      <c r="AW108" s="24">
        <f>AW60-AW46</f>
        <v>1.754</v>
      </c>
      <c r="AX108" s="24">
        <f>AX60-AX46</f>
        <v>1.5591111111111111</v>
      </c>
      <c r="AY108" s="24">
        <f>AY60-AY46</f>
        <v>1.3642222222222227</v>
      </c>
      <c r="AZ108" s="24">
        <f>AZ60-AZ46</f>
        <v>1.1693333333333338</v>
      </c>
      <c r="BA108" s="69">
        <f>BA60-BA46</f>
        <v>0.97444444444444445</v>
      </c>
      <c r="BB108" s="24">
        <f>BB60-BB46</f>
        <v>0.77955555555555556</v>
      </c>
      <c r="BC108" s="24">
        <f>BC60-BC46</f>
        <v>0.58466666666666667</v>
      </c>
      <c r="BD108" s="24">
        <f>BD60-BD46</f>
        <v>0.38977777777777778</v>
      </c>
      <c r="BE108" s="24">
        <f>BE60-BE46</f>
        <v>0.19488888888888889</v>
      </c>
      <c r="BF108" s="69">
        <f>BF60-BF46</f>
        <v>0</v>
      </c>
      <c r="BG108" s="24">
        <f>BG60-BG46</f>
        <v>0</v>
      </c>
      <c r="BH108" s="24">
        <f>BH60-BH46</f>
        <v>0</v>
      </c>
      <c r="BI108" s="24">
        <f>BI60-BI46</f>
        <v>0</v>
      </c>
      <c r="BJ108" s="24">
        <f>BJ60-BJ46</f>
        <v>0</v>
      </c>
    </row>
    <row r="109" spans="1:67" ht="12.95" customHeight="1" x14ac:dyDescent="0.2">
      <c r="B109" s="9"/>
      <c r="C109" s="85" t="s">
        <v>154</v>
      </c>
      <c r="D109" s="5"/>
      <c r="E109" s="5"/>
      <c r="F109" s="5"/>
      <c r="G109" s="5"/>
      <c r="H109" s="170">
        <f>IFERROR(H108/H44,0)</f>
        <v>0</v>
      </c>
      <c r="I109" s="170">
        <f>IFERROR(I108/I44,0)</f>
        <v>0</v>
      </c>
      <c r="J109" s="170">
        <f>IFERROR(J108/J44,0)</f>
        <v>0</v>
      </c>
      <c r="K109" s="171">
        <f>IFERROR(K108/K44,0)</f>
        <v>0</v>
      </c>
      <c r="L109" s="171">
        <f>IFERROR(L108/L44,0)</f>
        <v>0</v>
      </c>
      <c r="M109" s="172">
        <f>IFERROR(M108/M44,0)</f>
        <v>8.77E-2</v>
      </c>
      <c r="N109" s="171">
        <f>IFERROR(N108/N44,0)</f>
        <v>8.77E-2</v>
      </c>
      <c r="O109" s="171">
        <f>IFERROR(O108/O44,0)</f>
        <v>8.77E-2</v>
      </c>
      <c r="P109" s="171">
        <f>IFERROR(P108/P44,0)</f>
        <v>8.7700000000000014E-2</v>
      </c>
      <c r="Q109" s="171">
        <f>IFERROR(Q108/Q44,0)</f>
        <v>8.77E-2</v>
      </c>
      <c r="R109" s="172">
        <f>IFERROR(R108/R44,0)</f>
        <v>8.7699999999999986E-2</v>
      </c>
      <c r="S109" s="170">
        <f>IFERROR(S108/S44,0)</f>
        <v>8.77E-2</v>
      </c>
      <c r="T109" s="170">
        <f>IFERROR(T108/T44,0)</f>
        <v>8.77E-2</v>
      </c>
      <c r="U109" s="171">
        <f>IFERROR(U108/U44,0)</f>
        <v>8.7699999999999986E-2</v>
      </c>
      <c r="V109" s="171">
        <f>IFERROR(V108/V44,0)</f>
        <v>8.7700000000000014E-2</v>
      </c>
      <c r="W109" s="172">
        <f>IFERROR(W108/W44,0)</f>
        <v>8.77E-2</v>
      </c>
      <c r="X109" s="171">
        <f>IFERROR(X108/X44,0)</f>
        <v>8.7699999999999986E-2</v>
      </c>
      <c r="Y109" s="171">
        <f>IFERROR(Y108/Y44,0)</f>
        <v>8.7700000000000014E-2</v>
      </c>
      <c r="Z109" s="171">
        <f>IFERROR(Z108/Z44,0)</f>
        <v>8.77E-2</v>
      </c>
      <c r="AA109" s="171">
        <f>IFERROR(AA108/AA44,0)</f>
        <v>8.77E-2</v>
      </c>
      <c r="AB109" s="172">
        <f>IFERROR(AB108/AB44,0)</f>
        <v>8.7699999999999986E-2</v>
      </c>
      <c r="AC109" s="171">
        <f>IFERROR(AC108/AC44,0)</f>
        <v>8.7700000000000014E-2</v>
      </c>
      <c r="AD109" s="171">
        <f>IFERROR(AD108/AD44,0)</f>
        <v>8.7700000000000028E-2</v>
      </c>
      <c r="AE109" s="171">
        <f>IFERROR(AE108/AE44,0)</f>
        <v>8.77E-2</v>
      </c>
      <c r="AF109" s="171">
        <f>IFERROR(AF108/AF44,0)</f>
        <v>8.77E-2</v>
      </c>
      <c r="AG109" s="172">
        <f>IFERROR(AG108/AG44,0)</f>
        <v>8.7700000000000014E-2</v>
      </c>
      <c r="AH109" s="170">
        <f>IFERROR(AH108/AH44,0)</f>
        <v>8.7700000000000014E-2</v>
      </c>
      <c r="AI109" s="170">
        <f>IFERROR(AI108/AI44,0)</f>
        <v>8.7699999999999986E-2</v>
      </c>
      <c r="AJ109" s="170">
        <f>IFERROR(AJ108/AJ44,0)</f>
        <v>8.77E-2</v>
      </c>
      <c r="AK109" s="171">
        <f>IFERROR(AK108/AK44,0)</f>
        <v>8.7700000000000014E-2</v>
      </c>
      <c r="AL109" s="172">
        <f>IFERROR(AL108/AL44,0)</f>
        <v>8.7700000000000014E-2</v>
      </c>
      <c r="AM109" s="170">
        <f>IFERROR(AM108/AM44,0)</f>
        <v>8.77E-2</v>
      </c>
      <c r="AN109" s="170">
        <f>IFERROR(AN108/AN44,0)</f>
        <v>8.77E-2</v>
      </c>
      <c r="AO109" s="170">
        <f>IFERROR(AO108/AO44,0)</f>
        <v>8.7699999999999986E-2</v>
      </c>
      <c r="AP109" s="171">
        <f>IFERROR(AP108/AP44,0)</f>
        <v>8.77E-2</v>
      </c>
      <c r="AQ109" s="172">
        <f>IFERROR(AQ108/AQ44,0)</f>
        <v>8.7700000000000014E-2</v>
      </c>
      <c r="AR109" s="170">
        <f>IFERROR(AR108/AR44,0)</f>
        <v>8.77E-2</v>
      </c>
      <c r="AS109" s="170">
        <f>IFERROR(AS108/AS44,0)</f>
        <v>8.7699999999999972E-2</v>
      </c>
      <c r="AT109" s="170">
        <f>IFERROR(AT108/AT44,0)</f>
        <v>8.7699999999999986E-2</v>
      </c>
      <c r="AU109" s="171">
        <f>IFERROR(AU108/AU44,0)</f>
        <v>8.77E-2</v>
      </c>
      <c r="AV109" s="172">
        <f>IFERROR(AV108/AV44,0)</f>
        <v>8.77E-2</v>
      </c>
      <c r="AW109" s="170">
        <f>IFERROR(AW108/AW44,0)</f>
        <v>8.77E-2</v>
      </c>
      <c r="AX109" s="170">
        <f>IFERROR(AX108/AX44,0)</f>
        <v>8.77E-2</v>
      </c>
      <c r="AY109" s="170">
        <f>IFERROR(AY108/AY44,0)</f>
        <v>8.7700000000000014E-2</v>
      </c>
      <c r="AZ109" s="171">
        <f>IFERROR(AZ108/AZ44,0)</f>
        <v>8.7700000000000014E-2</v>
      </c>
      <c r="BA109" s="172">
        <f>IFERROR(BA108/BA44,0)</f>
        <v>8.7699999999999986E-2</v>
      </c>
      <c r="BB109" s="170">
        <f>IFERROR(BB108/BB44,0)</f>
        <v>8.77E-2</v>
      </c>
      <c r="BC109" s="170">
        <f>IFERROR(BC108/BC44,0)</f>
        <v>8.77E-2</v>
      </c>
      <c r="BD109" s="170">
        <f>IFERROR(BD108/BD44,0)</f>
        <v>8.77E-2</v>
      </c>
      <c r="BE109" s="171">
        <f>IFERROR(BE108/BE44,0)</f>
        <v>8.77E-2</v>
      </c>
      <c r="BF109" s="172">
        <f>IFERROR(BF108/BF44,0)</f>
        <v>0</v>
      </c>
      <c r="BG109" s="170">
        <f>IFERROR(BG108/BG44,0)</f>
        <v>0</v>
      </c>
      <c r="BH109" s="170">
        <f>IFERROR(BH108/BH44,0)</f>
        <v>0</v>
      </c>
      <c r="BI109" s="170">
        <f>IFERROR(BI108/BI44,0)</f>
        <v>0</v>
      </c>
      <c r="BJ109" s="170">
        <f>IFERROR(BJ108/BJ44,0)</f>
        <v>0</v>
      </c>
      <c r="BK109" s="194"/>
      <c r="BL109" s="194"/>
      <c r="BM109" s="194"/>
      <c r="BN109" s="194"/>
      <c r="BO109" s="194"/>
    </row>
    <row r="110" spans="1:67" ht="12.95" customHeight="1" x14ac:dyDescent="0.2">
      <c r="B110" s="9"/>
      <c r="D110" s="5"/>
      <c r="E110" s="5"/>
      <c r="F110" s="5"/>
      <c r="G110" s="5"/>
      <c r="H110" s="24"/>
      <c r="I110" s="24"/>
      <c r="J110" s="24"/>
      <c r="K110" s="24"/>
      <c r="L110" s="24"/>
      <c r="M110" s="69"/>
      <c r="N110" s="24"/>
      <c r="O110" s="24"/>
      <c r="P110" s="24"/>
      <c r="Q110" s="24"/>
      <c r="R110" s="69"/>
      <c r="S110" s="24"/>
      <c r="T110" s="24"/>
      <c r="U110" s="24"/>
      <c r="V110" s="24"/>
      <c r="W110" s="69"/>
      <c r="X110" s="24"/>
      <c r="Y110" s="24"/>
      <c r="Z110" s="24"/>
      <c r="AA110" s="24"/>
      <c r="AB110" s="69"/>
      <c r="AC110" s="24"/>
      <c r="AD110" s="24"/>
      <c r="AE110" s="24"/>
      <c r="AF110" s="24"/>
      <c r="AG110" s="69"/>
      <c r="AH110" s="24"/>
      <c r="AI110" s="24"/>
      <c r="AJ110" s="24"/>
      <c r="AK110" s="24"/>
      <c r="AL110" s="69"/>
      <c r="AM110" s="24"/>
      <c r="AN110" s="24"/>
      <c r="AO110" s="24"/>
      <c r="AP110" s="24"/>
      <c r="AQ110" s="69"/>
      <c r="AR110" s="24"/>
      <c r="AS110" s="24"/>
      <c r="AT110" s="24"/>
      <c r="AU110" s="24"/>
      <c r="AV110" s="69"/>
      <c r="AW110" s="24"/>
      <c r="AX110" s="24"/>
      <c r="AY110" s="24"/>
      <c r="AZ110" s="24"/>
      <c r="BA110" s="69"/>
      <c r="BB110" s="24"/>
      <c r="BC110" s="24"/>
      <c r="BD110" s="24"/>
      <c r="BE110" s="24"/>
      <c r="BF110" s="69"/>
      <c r="BG110" s="24"/>
      <c r="BH110" s="24"/>
      <c r="BI110" s="24"/>
      <c r="BJ110" s="24"/>
    </row>
    <row r="111" spans="1:67" s="78" customFormat="1" ht="12.95" customHeight="1" x14ac:dyDescent="0.2">
      <c r="A111" s="142" t="s">
        <v>25</v>
      </c>
      <c r="C111" s="86" t="s">
        <v>152</v>
      </c>
      <c r="D111" s="76"/>
      <c r="E111" s="76"/>
      <c r="F111" s="76"/>
      <c r="G111" s="76"/>
      <c r="H111" s="75">
        <f>H80-H66</f>
        <v>0</v>
      </c>
      <c r="I111" s="75">
        <f>I80-I66</f>
        <v>0</v>
      </c>
      <c r="J111" s="75">
        <f>J80-J66</f>
        <v>0</v>
      </c>
      <c r="K111" s="75">
        <f>K80-K66</f>
        <v>0</v>
      </c>
      <c r="L111" s="75">
        <f>L80-L66</f>
        <v>0</v>
      </c>
      <c r="M111" s="79">
        <f>M80-M66</f>
        <v>8.992222222222221</v>
      </c>
      <c r="N111" s="75">
        <f>N80-N66</f>
        <v>8.7973333333333326</v>
      </c>
      <c r="O111" s="75">
        <f>O80-O66</f>
        <v>8.6024444444444423</v>
      </c>
      <c r="P111" s="75">
        <f>P80-P66</f>
        <v>8.4075555555555539</v>
      </c>
      <c r="Q111" s="75">
        <f>Q80-Q66</f>
        <v>8.2126666666666637</v>
      </c>
      <c r="R111" s="79">
        <f>R80-R66</f>
        <v>7.016</v>
      </c>
      <c r="S111" s="75">
        <f>S80-S66</f>
        <v>6.8406000000000002</v>
      </c>
      <c r="T111" s="75">
        <f>T80-T66</f>
        <v>6.6652000000000005</v>
      </c>
      <c r="U111" s="75">
        <f>U80-U66</f>
        <v>6.4897999999999989</v>
      </c>
      <c r="V111" s="75">
        <f>V80-V66</f>
        <v>6.3143999999999991</v>
      </c>
      <c r="W111" s="79">
        <f>W80-W66</f>
        <v>6.1389999999999993</v>
      </c>
      <c r="X111" s="75">
        <f>X80-X66</f>
        <v>5.9635999999999996</v>
      </c>
      <c r="Y111" s="75">
        <f>Y80-Y66</f>
        <v>5.7881999999999998</v>
      </c>
      <c r="Z111" s="75">
        <f>Z80-Z66</f>
        <v>5.6128</v>
      </c>
      <c r="AA111" s="75">
        <f>AA80-AA66</f>
        <v>5.4374000000000002</v>
      </c>
      <c r="AB111" s="79">
        <f>AB80-AB66</f>
        <v>5.2620000000000005</v>
      </c>
      <c r="AC111" s="75">
        <f>AC80-AC66</f>
        <v>5.0865999999999998</v>
      </c>
      <c r="AD111" s="75">
        <f>AD80-AD66</f>
        <v>4.9112</v>
      </c>
      <c r="AE111" s="75">
        <f>AE80-AE66</f>
        <v>4.7358000000000002</v>
      </c>
      <c r="AF111" s="75">
        <f>AF80-AF66</f>
        <v>4.5603999999999996</v>
      </c>
      <c r="AG111" s="79">
        <f>AG80-AG66</f>
        <v>4.3849999999999998</v>
      </c>
      <c r="AH111" s="75">
        <f>AH80-AH66</f>
        <v>4.2096</v>
      </c>
      <c r="AI111" s="75">
        <f>AI80-AI66</f>
        <v>4.0342000000000002</v>
      </c>
      <c r="AJ111" s="75">
        <f>AJ80-AJ66</f>
        <v>3.8588000000000005</v>
      </c>
      <c r="AK111" s="75">
        <f>AK80-AK66</f>
        <v>3.6833999999999998</v>
      </c>
      <c r="AL111" s="79">
        <f>AL80-AL66</f>
        <v>3.508</v>
      </c>
      <c r="AM111" s="75">
        <f>AM80-AM66</f>
        <v>3.3326000000000002</v>
      </c>
      <c r="AN111" s="75">
        <f>AN80-AN66</f>
        <v>3.1571999999999996</v>
      </c>
      <c r="AO111" s="75">
        <f>AO80-AO66</f>
        <v>2.9817999999999998</v>
      </c>
      <c r="AP111" s="75">
        <f>AP80-AP66</f>
        <v>2.8064</v>
      </c>
      <c r="AQ111" s="79">
        <f>AQ80-AQ66</f>
        <v>2.6310000000000002</v>
      </c>
      <c r="AR111" s="75">
        <f>AR80-AR66</f>
        <v>2.4556000000000004</v>
      </c>
      <c r="AS111" s="75">
        <f>AS80-AS66</f>
        <v>2.2801999999999998</v>
      </c>
      <c r="AT111" s="75">
        <f>AT80-AT66</f>
        <v>2.1048</v>
      </c>
      <c r="AU111" s="75">
        <f>AU80-AU66</f>
        <v>1.9294000000000002</v>
      </c>
      <c r="AV111" s="79">
        <f>AV80-AV66</f>
        <v>1.754</v>
      </c>
      <c r="AW111" s="75">
        <f>AW80-AW66</f>
        <v>1.5785999999999998</v>
      </c>
      <c r="AX111" s="75">
        <f>AX80-AX66</f>
        <v>1.4032</v>
      </c>
      <c r="AY111" s="75">
        <f>AY80-AY66</f>
        <v>1.2278000000000002</v>
      </c>
      <c r="AZ111" s="75">
        <f>AZ80-AZ66</f>
        <v>1.0524</v>
      </c>
      <c r="BA111" s="79">
        <f>BA80-BA66</f>
        <v>0.87699999999999978</v>
      </c>
      <c r="BB111" s="75">
        <f>BB80-BB66</f>
        <v>0.7016</v>
      </c>
      <c r="BC111" s="75">
        <f>BC80-BC66</f>
        <v>0.52620000000000022</v>
      </c>
      <c r="BD111" s="75">
        <f>BD80-BD66</f>
        <v>0.3508</v>
      </c>
      <c r="BE111" s="75">
        <f>BE80-BE66</f>
        <v>0.17539999999999978</v>
      </c>
      <c r="BF111" s="79">
        <f>BF80-BF66</f>
        <v>0</v>
      </c>
      <c r="BG111" s="75">
        <f>BG80-BG66</f>
        <v>0</v>
      </c>
      <c r="BH111" s="75">
        <f>BH80-BH66</f>
        <v>0</v>
      </c>
      <c r="BI111" s="75">
        <f>BI80-BI66</f>
        <v>0</v>
      </c>
      <c r="BJ111" s="75">
        <f>BJ80-BJ66</f>
        <v>0</v>
      </c>
    </row>
    <row r="112" spans="1:67" ht="12.95" customHeight="1" x14ac:dyDescent="0.2">
      <c r="B112" s="9"/>
      <c r="C112" s="85" t="s">
        <v>155</v>
      </c>
      <c r="D112" s="5"/>
      <c r="E112" s="5"/>
      <c r="F112" s="5"/>
      <c r="G112" s="5"/>
      <c r="H112" s="170">
        <f>IFERROR(H111/H64,0)</f>
        <v>0</v>
      </c>
      <c r="I112" s="170">
        <f>IFERROR(I111/I64,0)</f>
        <v>0</v>
      </c>
      <c r="J112" s="170">
        <f>IFERROR(J111/J64,0)</f>
        <v>0</v>
      </c>
      <c r="K112" s="171">
        <f>IFERROR(K111/K64,0)</f>
        <v>0</v>
      </c>
      <c r="L112" s="171">
        <f>IFERROR(L111/L64,0)</f>
        <v>0</v>
      </c>
      <c r="M112" s="172">
        <f>IFERROR(M111/M64,0)</f>
        <v>9.9913580246913561E-2</v>
      </c>
      <c r="N112" s="171">
        <f>IFERROR(N111/N64,0)</f>
        <v>9.9969696969696958E-2</v>
      </c>
      <c r="O112" s="171">
        <f>IFERROR(O111/O64,0)</f>
        <v>0.1000284237726098</v>
      </c>
      <c r="P112" s="171">
        <f>IFERROR(P111/P64,0)</f>
        <v>0.10008994708994708</v>
      </c>
      <c r="Q112" s="171">
        <f>IFERROR(Q111/Q64,0)</f>
        <v>0.10015447154471541</v>
      </c>
      <c r="R112" s="172">
        <f>IFERROR(R111/R64,0)</f>
        <v>8.77E-2</v>
      </c>
      <c r="S112" s="170">
        <f>IFERROR(S111/S64,0)</f>
        <v>8.77E-2</v>
      </c>
      <c r="T112" s="170">
        <f>IFERROR(T111/T64,0)</f>
        <v>8.77E-2</v>
      </c>
      <c r="U112" s="171">
        <f>IFERROR(U111/U64,0)</f>
        <v>8.7699999999999986E-2</v>
      </c>
      <c r="V112" s="171">
        <f>IFERROR(V111/V64,0)</f>
        <v>8.7699999999999986E-2</v>
      </c>
      <c r="W112" s="172">
        <f>IFERROR(W111/W64,0)</f>
        <v>8.7699999999999986E-2</v>
      </c>
      <c r="X112" s="171">
        <f>IFERROR(X111/X64,0)</f>
        <v>8.77E-2</v>
      </c>
      <c r="Y112" s="171">
        <f>IFERROR(Y111/Y64,0)</f>
        <v>8.77E-2</v>
      </c>
      <c r="Z112" s="171">
        <f>IFERROR(Z111/Z64,0)</f>
        <v>8.77E-2</v>
      </c>
      <c r="AA112" s="171">
        <f>IFERROR(AA111/AA64,0)</f>
        <v>8.77E-2</v>
      </c>
      <c r="AB112" s="172">
        <f>IFERROR(AB111/AB64,0)</f>
        <v>8.7700000000000014E-2</v>
      </c>
      <c r="AC112" s="171">
        <f>IFERROR(AC111/AC64,0)</f>
        <v>8.77E-2</v>
      </c>
      <c r="AD112" s="171">
        <f>IFERROR(AD111/AD64,0)</f>
        <v>8.77E-2</v>
      </c>
      <c r="AE112" s="171">
        <f>IFERROR(AE111/AE64,0)</f>
        <v>8.77E-2</v>
      </c>
      <c r="AF112" s="171">
        <f>IFERROR(AF111/AF64,0)</f>
        <v>8.7699999999999986E-2</v>
      </c>
      <c r="AG112" s="172">
        <f>IFERROR(AG111/AG64,0)</f>
        <v>8.77E-2</v>
      </c>
      <c r="AH112" s="170">
        <f>IFERROR(AH111/AH64,0)</f>
        <v>8.77E-2</v>
      </c>
      <c r="AI112" s="170">
        <f>IFERROR(AI111/AI64,0)</f>
        <v>8.77E-2</v>
      </c>
      <c r="AJ112" s="170">
        <f>IFERROR(AJ111/AJ64,0)</f>
        <v>8.7700000000000014E-2</v>
      </c>
      <c r="AK112" s="171">
        <f>IFERROR(AK111/AK64,0)</f>
        <v>8.77E-2</v>
      </c>
      <c r="AL112" s="172">
        <f>IFERROR(AL111/AL64,0)</f>
        <v>8.77E-2</v>
      </c>
      <c r="AM112" s="170">
        <f>IFERROR(AM111/AM64,0)</f>
        <v>8.77E-2</v>
      </c>
      <c r="AN112" s="170">
        <f>IFERROR(AN111/AN64,0)</f>
        <v>8.7699999999999986E-2</v>
      </c>
      <c r="AO112" s="170">
        <f>IFERROR(AO111/AO64,0)</f>
        <v>8.77E-2</v>
      </c>
      <c r="AP112" s="171">
        <f>IFERROR(AP111/AP64,0)</f>
        <v>8.77E-2</v>
      </c>
      <c r="AQ112" s="172">
        <f>IFERROR(AQ111/AQ64,0)</f>
        <v>8.7700000000000014E-2</v>
      </c>
      <c r="AR112" s="170">
        <f>IFERROR(AR111/AR64,0)</f>
        <v>8.7700000000000014E-2</v>
      </c>
      <c r="AS112" s="170">
        <f>IFERROR(AS111/AS64,0)</f>
        <v>8.7699999999999986E-2</v>
      </c>
      <c r="AT112" s="170">
        <f>IFERROR(AT111/AT64,0)</f>
        <v>8.77E-2</v>
      </c>
      <c r="AU112" s="171">
        <f>IFERROR(AU111/AU64,0)</f>
        <v>8.7700000000000014E-2</v>
      </c>
      <c r="AV112" s="172">
        <f>IFERROR(AV111/AV64,0)</f>
        <v>8.77E-2</v>
      </c>
      <c r="AW112" s="170">
        <f>IFERROR(AW111/AW64,0)</f>
        <v>8.7699999999999986E-2</v>
      </c>
      <c r="AX112" s="170">
        <f>IFERROR(AX111/AX64,0)</f>
        <v>8.77E-2</v>
      </c>
      <c r="AY112" s="170">
        <f>IFERROR(AY111/AY64,0)</f>
        <v>8.7700000000000014E-2</v>
      </c>
      <c r="AZ112" s="171">
        <f>IFERROR(AZ111/AZ64,0)</f>
        <v>8.77E-2</v>
      </c>
      <c r="BA112" s="172">
        <f>IFERROR(BA111/BA64,0)</f>
        <v>8.7699999999999972E-2</v>
      </c>
      <c r="BB112" s="170">
        <f>IFERROR(BB111/BB64,0)</f>
        <v>8.77E-2</v>
      </c>
      <c r="BC112" s="170">
        <f>IFERROR(BC111/BC64,0)</f>
        <v>8.7700000000000042E-2</v>
      </c>
      <c r="BD112" s="170">
        <f>IFERROR(BD111/BD64,0)</f>
        <v>8.77E-2</v>
      </c>
      <c r="BE112" s="171">
        <f>IFERROR(BE111/BE64,0)</f>
        <v>8.7699999999999889E-2</v>
      </c>
      <c r="BF112" s="172">
        <f>IFERROR(BF111/BF64,0)</f>
        <v>0</v>
      </c>
      <c r="BG112" s="170">
        <f>IFERROR(BG111/BG64,0)</f>
        <v>0</v>
      </c>
      <c r="BH112" s="170">
        <f>IFERROR(BH111/BH64,0)</f>
        <v>0</v>
      </c>
      <c r="BI112" s="170">
        <f>IFERROR(BI111/BI64,0)</f>
        <v>0</v>
      </c>
      <c r="BJ112" s="170">
        <f>IFERROR(BJ111/BJ64,0)</f>
        <v>0</v>
      </c>
      <c r="BK112" s="194"/>
      <c r="BL112" s="194"/>
      <c r="BM112" s="194"/>
      <c r="BN112" s="194"/>
      <c r="BO112" s="194"/>
    </row>
    <row r="113" spans="1:16383" s="78" customFormat="1" ht="12.95" customHeight="1" x14ac:dyDescent="0.2">
      <c r="A113" s="142"/>
      <c r="C113" s="86" t="s">
        <v>157</v>
      </c>
      <c r="D113" s="76"/>
      <c r="E113" s="76"/>
      <c r="F113" s="76"/>
      <c r="G113" s="76"/>
      <c r="H113" s="75">
        <f>H111-H68</f>
        <v>0</v>
      </c>
      <c r="I113" s="75">
        <f>I111-I68</f>
        <v>0</v>
      </c>
      <c r="J113" s="75">
        <f>J111-J68</f>
        <v>0</v>
      </c>
      <c r="K113" s="75">
        <f>K111-K68</f>
        <v>0</v>
      </c>
      <c r="L113" s="75">
        <f>L111-L68</f>
        <v>0</v>
      </c>
      <c r="M113" s="79">
        <f>M111-M68</f>
        <v>1.0992222222222212</v>
      </c>
      <c r="N113" s="75">
        <f>N111-N68</f>
        <v>1.0797333333333325</v>
      </c>
      <c r="O113" s="75">
        <f>O111-O68</f>
        <v>1.0602444444444421</v>
      </c>
      <c r="P113" s="75">
        <f>P111-P68</f>
        <v>1.0407555555555543</v>
      </c>
      <c r="Q113" s="75">
        <f>Q111-Q68</f>
        <v>1.0212666666666639</v>
      </c>
      <c r="R113" s="79">
        <f>R111-R68</f>
        <v>0</v>
      </c>
      <c r="S113" s="75">
        <f>S111-S68</f>
        <v>0</v>
      </c>
      <c r="T113" s="75">
        <f>T111-T68</f>
        <v>0</v>
      </c>
      <c r="U113" s="75">
        <f>U111-U68</f>
        <v>0</v>
      </c>
      <c r="V113" s="75">
        <f>V111-V68</f>
        <v>0</v>
      </c>
      <c r="W113" s="79">
        <f>W111-W68</f>
        <v>0</v>
      </c>
      <c r="X113" s="75">
        <f>X111-X68</f>
        <v>0</v>
      </c>
      <c r="Y113" s="75">
        <f>Y111-Y68</f>
        <v>0</v>
      </c>
      <c r="Z113" s="75">
        <f>Z111-Z68</f>
        <v>0</v>
      </c>
      <c r="AA113" s="75">
        <f>AA111-AA68</f>
        <v>0</v>
      </c>
      <c r="AB113" s="79">
        <f>AB111-AB68</f>
        <v>0</v>
      </c>
      <c r="AC113" s="75">
        <f>AC111-AC68</f>
        <v>0</v>
      </c>
      <c r="AD113" s="75">
        <f>AD111-AD68</f>
        <v>0</v>
      </c>
      <c r="AE113" s="75">
        <f>AE111-AE68</f>
        <v>0</v>
      </c>
      <c r="AF113" s="75">
        <f>AF111-AF68</f>
        <v>0</v>
      </c>
      <c r="AG113" s="79">
        <f>AG111-AG68</f>
        <v>0</v>
      </c>
      <c r="AH113" s="75">
        <f>AH111-AH68</f>
        <v>0</v>
      </c>
      <c r="AI113" s="75">
        <f>AI111-AI68</f>
        <v>0</v>
      </c>
      <c r="AJ113" s="75">
        <f>AJ111-AJ68</f>
        <v>0</v>
      </c>
      <c r="AK113" s="75">
        <f>AK111-AK68</f>
        <v>0</v>
      </c>
      <c r="AL113" s="79">
        <f>AL111-AL68</f>
        <v>0</v>
      </c>
      <c r="AM113" s="75">
        <f>AM111-AM68</f>
        <v>0</v>
      </c>
      <c r="AN113" s="75">
        <f>AN111-AN68</f>
        <v>0</v>
      </c>
      <c r="AO113" s="75">
        <f>AO111-AO68</f>
        <v>0</v>
      </c>
      <c r="AP113" s="75">
        <f>AP111-AP68</f>
        <v>0</v>
      </c>
      <c r="AQ113" s="79">
        <f>AQ111-AQ68</f>
        <v>0</v>
      </c>
      <c r="AR113" s="75">
        <f>AR111-AR68</f>
        <v>0</v>
      </c>
      <c r="AS113" s="75">
        <f>AS111-AS68</f>
        <v>0</v>
      </c>
      <c r="AT113" s="75">
        <f>AT111-AT68</f>
        <v>0</v>
      </c>
      <c r="AU113" s="75">
        <f>AU111-AU68</f>
        <v>0</v>
      </c>
      <c r="AV113" s="79">
        <f>AV111-AV68</f>
        <v>0</v>
      </c>
      <c r="AW113" s="75">
        <f>AW111-AW68</f>
        <v>0</v>
      </c>
      <c r="AX113" s="75">
        <f>AX111-AX68</f>
        <v>0</v>
      </c>
      <c r="AY113" s="75">
        <f>AY111-AY68</f>
        <v>0</v>
      </c>
      <c r="AZ113" s="75">
        <f>AZ111-AZ68</f>
        <v>0</v>
      </c>
      <c r="BA113" s="79">
        <f>BA111-BA68</f>
        <v>0</v>
      </c>
      <c r="BB113" s="75">
        <f>BB111-BB68</f>
        <v>0</v>
      </c>
      <c r="BC113" s="75">
        <f>BC111-BC68</f>
        <v>0</v>
      </c>
      <c r="BD113" s="75">
        <f>BD111-BD68</f>
        <v>0</v>
      </c>
      <c r="BE113" s="75">
        <f>BE111-BE68</f>
        <v>-2.2204460492503131E-16</v>
      </c>
      <c r="BF113" s="79">
        <f>BF111-BF68</f>
        <v>0</v>
      </c>
      <c r="BG113" s="75">
        <f>BG111-BG68</f>
        <v>0</v>
      </c>
      <c r="BH113" s="75">
        <f>BH111-BH68</f>
        <v>0</v>
      </c>
      <c r="BI113" s="75">
        <f>BI111-BI68</f>
        <v>0</v>
      </c>
      <c r="BJ113" s="75">
        <f>BJ111-BJ68</f>
        <v>0</v>
      </c>
    </row>
    <row r="114" spans="1:16383" s="78" customFormat="1" ht="12.95" customHeight="1" x14ac:dyDescent="0.2">
      <c r="A114" s="142"/>
      <c r="C114" s="85"/>
      <c r="D114" s="76"/>
      <c r="E114" s="76"/>
      <c r="F114" s="76"/>
      <c r="G114" s="76"/>
      <c r="H114" s="75"/>
      <c r="I114" s="75"/>
      <c r="J114" s="75"/>
      <c r="K114" s="75"/>
      <c r="L114" s="75"/>
      <c r="M114" s="79"/>
      <c r="N114" s="75"/>
      <c r="O114" s="75"/>
      <c r="P114" s="75"/>
      <c r="Q114" s="75"/>
      <c r="R114" s="79"/>
      <c r="S114" s="75"/>
      <c r="T114" s="75"/>
      <c r="U114" s="75"/>
      <c r="V114" s="75"/>
      <c r="W114" s="79"/>
      <c r="X114" s="75"/>
      <c r="Y114" s="75"/>
      <c r="Z114" s="75"/>
      <c r="AA114" s="75"/>
      <c r="AB114" s="79"/>
      <c r="AC114" s="75"/>
      <c r="AD114" s="75"/>
      <c r="AE114" s="75"/>
      <c r="AF114" s="75"/>
      <c r="AG114" s="79"/>
      <c r="AH114" s="75"/>
      <c r="AI114" s="75"/>
      <c r="AJ114" s="75"/>
      <c r="AK114" s="75"/>
      <c r="AL114" s="79"/>
      <c r="AM114" s="75"/>
      <c r="AN114" s="75"/>
      <c r="AO114" s="75"/>
      <c r="AP114" s="75"/>
      <c r="AQ114" s="79"/>
      <c r="AR114" s="75"/>
      <c r="AS114" s="75"/>
      <c r="AT114" s="75"/>
      <c r="AU114" s="75"/>
      <c r="AV114" s="79"/>
      <c r="AW114" s="75"/>
      <c r="AX114" s="75"/>
      <c r="AY114" s="75"/>
      <c r="AZ114" s="75"/>
      <c r="BA114" s="79"/>
      <c r="BB114" s="75"/>
      <c r="BC114" s="75"/>
      <c r="BD114" s="75"/>
      <c r="BE114" s="75"/>
      <c r="BF114" s="79"/>
      <c r="BG114" s="75"/>
      <c r="BH114" s="75"/>
      <c r="BI114" s="75"/>
      <c r="BJ114" s="75"/>
    </row>
    <row r="115" spans="1:16383" ht="12.95" customHeight="1" x14ac:dyDescent="0.2">
      <c r="A115" s="22" t="s">
        <v>147</v>
      </c>
      <c r="B115" s="9"/>
      <c r="C115" s="85" t="s">
        <v>16</v>
      </c>
      <c r="D115" s="5"/>
      <c r="E115" s="5"/>
      <c r="F115" s="5"/>
      <c r="G115" s="5"/>
      <c r="H115" s="24">
        <f>SUMPRODUCT(H113:BJ113,H$31:BJ$31)</f>
        <v>4.1614926013564899</v>
      </c>
      <c r="I115" s="24"/>
      <c r="J115" s="24"/>
      <c r="K115" s="24"/>
      <c r="L115" s="24"/>
      <c r="M115" s="69"/>
      <c r="N115" s="24"/>
      <c r="O115" s="24"/>
      <c r="P115" s="24"/>
      <c r="Q115" s="24"/>
      <c r="R115" s="69"/>
      <c r="S115" s="24"/>
      <c r="T115" s="24"/>
      <c r="U115" s="24"/>
      <c r="V115" s="24"/>
      <c r="W115" s="69"/>
      <c r="X115" s="24"/>
      <c r="Y115" s="24"/>
      <c r="Z115" s="24"/>
      <c r="AA115" s="24"/>
      <c r="AB115" s="69"/>
      <c r="AC115" s="24"/>
      <c r="AD115" s="24"/>
      <c r="AE115" s="24"/>
      <c r="AF115" s="24"/>
      <c r="AG115" s="69"/>
      <c r="AH115" s="24"/>
      <c r="AI115" s="24"/>
      <c r="AJ115" s="24"/>
      <c r="AK115" s="24"/>
      <c r="AL115" s="69"/>
      <c r="AM115" s="24"/>
      <c r="AN115" s="24"/>
      <c r="AO115" s="24"/>
      <c r="AP115" s="24"/>
      <c r="AQ115" s="69"/>
      <c r="AR115" s="24"/>
      <c r="AS115" s="24"/>
      <c r="AT115" s="24"/>
      <c r="AU115" s="24"/>
      <c r="AV115" s="69"/>
      <c r="AW115" s="24"/>
      <c r="AX115" s="24"/>
      <c r="AY115" s="24"/>
      <c r="AZ115" s="24"/>
      <c r="BA115" s="69"/>
      <c r="BB115" s="24"/>
      <c r="BC115" s="24"/>
      <c r="BD115" s="24"/>
      <c r="BE115" s="24"/>
      <c r="BF115" s="69"/>
      <c r="BG115" s="24"/>
      <c r="BH115" s="24"/>
      <c r="BI115" s="24"/>
      <c r="BJ115" s="24"/>
    </row>
    <row r="116" spans="1:16383" ht="12.95" customHeight="1" x14ac:dyDescent="0.2">
      <c r="A116" s="22"/>
      <c r="B116" s="85"/>
      <c r="C116" s="5"/>
      <c r="D116" s="5"/>
      <c r="E116" s="5"/>
      <c r="F116" s="5"/>
      <c r="G116" s="5"/>
      <c r="H116" s="24"/>
      <c r="I116" s="24"/>
      <c r="J116" s="24"/>
      <c r="K116" s="24"/>
      <c r="L116" s="24"/>
      <c r="M116" s="69"/>
      <c r="N116" s="24"/>
      <c r="O116" s="24"/>
      <c r="P116" s="24"/>
      <c r="Q116" s="24"/>
      <c r="R116" s="69"/>
      <c r="S116" s="24"/>
      <c r="T116" s="24"/>
      <c r="U116" s="24"/>
      <c r="V116" s="24"/>
      <c r="W116" s="69"/>
      <c r="X116" s="24"/>
      <c r="Y116" s="24"/>
      <c r="Z116" s="24"/>
      <c r="AA116" s="24"/>
      <c r="AB116" s="69"/>
      <c r="AC116" s="24"/>
      <c r="AD116" s="24"/>
      <c r="AE116" s="24"/>
      <c r="AF116" s="24"/>
      <c r="AG116" s="69"/>
      <c r="AH116" s="24"/>
      <c r="AI116" s="24"/>
      <c r="AJ116" s="24"/>
      <c r="AK116" s="24"/>
      <c r="AL116" s="69"/>
      <c r="AM116" s="24"/>
      <c r="AN116" s="24"/>
      <c r="AO116" s="24"/>
      <c r="AP116" s="24"/>
      <c r="AQ116" s="69"/>
      <c r="AR116" s="24"/>
      <c r="AS116" s="24"/>
      <c r="AT116" s="24"/>
      <c r="AU116" s="24"/>
      <c r="AV116" s="69"/>
      <c r="AW116" s="24"/>
      <c r="AX116" s="24"/>
      <c r="AY116" s="24"/>
      <c r="AZ116" s="24"/>
      <c r="BA116" s="69"/>
      <c r="BB116" s="24"/>
      <c r="BC116" s="24"/>
      <c r="BD116" s="24"/>
      <c r="BE116" s="24"/>
      <c r="BF116" s="69"/>
      <c r="BG116" s="24"/>
      <c r="BH116" s="24"/>
      <c r="BI116" s="24"/>
      <c r="BJ116" s="24"/>
    </row>
    <row r="117" spans="1:16383" ht="12.95" customHeight="1" x14ac:dyDescent="0.25">
      <c r="A117" s="55" t="s">
        <v>49</v>
      </c>
      <c r="B117" s="56"/>
      <c r="C117" s="56"/>
      <c r="D117" s="56"/>
      <c r="E117" s="56"/>
      <c r="F117" s="56"/>
      <c r="G117" s="56"/>
      <c r="H117" s="56"/>
      <c r="I117" s="56"/>
      <c r="J117" s="57"/>
      <c r="K117" s="53"/>
      <c r="L117" s="53"/>
      <c r="M117" s="53"/>
      <c r="N117" s="53"/>
      <c r="O117" s="54"/>
      <c r="P117" s="54"/>
      <c r="Q117" s="54"/>
      <c r="R117" s="54"/>
      <c r="S117" s="54"/>
      <c r="T117" s="54"/>
      <c r="U117" s="54"/>
      <c r="V117" s="54"/>
      <c r="W117" s="54"/>
      <c r="X117" s="54"/>
      <c r="Y117" s="54"/>
      <c r="Z117" s="54"/>
      <c r="AA117" s="54"/>
      <c r="AB117" s="54"/>
      <c r="AC117" s="54"/>
      <c r="AD117" s="54"/>
      <c r="AE117" s="54"/>
      <c r="AF117" s="54"/>
      <c r="AG117" s="54"/>
      <c r="AH117" s="54"/>
      <c r="AI117" s="54"/>
      <c r="AJ117" s="54"/>
      <c r="AK117" s="54"/>
      <c r="AL117" s="54"/>
      <c r="AM117" s="54"/>
      <c r="AN117" s="54"/>
      <c r="AO117" s="54"/>
      <c r="AP117" s="54"/>
      <c r="AQ117" s="54"/>
      <c r="AR117" s="54"/>
      <c r="AS117" s="54"/>
      <c r="AT117" s="54"/>
      <c r="AU117" s="54"/>
      <c r="AV117" s="54"/>
      <c r="AW117" s="54"/>
      <c r="AX117" s="54"/>
      <c r="AY117" s="54"/>
      <c r="AZ117" s="54"/>
      <c r="BA117" s="54"/>
      <c r="BB117" s="54"/>
      <c r="BC117" s="54"/>
      <c r="BD117" s="54"/>
      <c r="BE117" s="54"/>
      <c r="BF117" s="54"/>
      <c r="BG117" s="54"/>
      <c r="BH117" s="54"/>
      <c r="BI117" s="54"/>
      <c r="BJ117" s="54"/>
    </row>
    <row r="118" spans="1:16383" ht="12.95" customHeight="1" x14ac:dyDescent="0.2">
      <c r="A118" s="11"/>
      <c r="B118" s="11"/>
      <c r="C118" s="11"/>
      <c r="D118" s="11"/>
      <c r="E118" s="11"/>
      <c r="F118" s="11"/>
      <c r="G118" s="11"/>
      <c r="H118" s="12"/>
      <c r="I118" s="12"/>
      <c r="J118" s="12"/>
      <c r="K118" s="12"/>
      <c r="L118" s="12"/>
      <c r="M118" s="32"/>
      <c r="N118" s="32"/>
      <c r="O118" s="32"/>
      <c r="P118" s="32"/>
      <c r="Q118" s="32"/>
    </row>
    <row r="119" spans="1:16383" ht="12.95" customHeight="1" x14ac:dyDescent="0.2">
      <c r="B119" s="85" t="s">
        <v>16</v>
      </c>
      <c r="C119" s="11"/>
      <c r="D119" s="11"/>
      <c r="E119" s="11"/>
      <c r="F119" s="11"/>
      <c r="G119" s="11"/>
      <c r="H119" s="17">
        <f>H$23</f>
        <v>10</v>
      </c>
      <c r="I119" s="12"/>
      <c r="J119" s="12"/>
      <c r="K119" s="12"/>
      <c r="L119" s="12"/>
      <c r="M119" s="32"/>
      <c r="N119" s="32"/>
      <c r="O119" s="32"/>
      <c r="P119" s="32"/>
      <c r="Q119" s="32"/>
    </row>
    <row r="120" spans="1:16383" ht="12.95" customHeight="1" x14ac:dyDescent="0.2">
      <c r="B120" s="85" t="s">
        <v>19</v>
      </c>
      <c r="C120" s="11"/>
      <c r="D120" s="11"/>
      <c r="E120" s="11"/>
      <c r="F120" s="11"/>
      <c r="G120" s="11"/>
      <c r="H120" s="17">
        <f>H96</f>
        <v>4.1614926013565974</v>
      </c>
      <c r="I120" s="15"/>
      <c r="J120" s="15"/>
      <c r="K120" s="15"/>
      <c r="L120" s="12"/>
      <c r="M120" s="12"/>
      <c r="N120" s="12"/>
    </row>
    <row r="121" spans="1:16383" ht="12.95" customHeight="1" x14ac:dyDescent="0.2">
      <c r="B121" s="85" t="s">
        <v>178</v>
      </c>
      <c r="C121" s="11"/>
      <c r="D121" s="11"/>
      <c r="E121" s="11"/>
      <c r="F121" s="11"/>
      <c r="G121" s="11"/>
      <c r="H121" s="90">
        <f>H$120/H$119</f>
        <v>0.41614926013565973</v>
      </c>
      <c r="I121" s="12"/>
      <c r="J121" s="12"/>
      <c r="K121" s="12"/>
      <c r="L121" s="12"/>
      <c r="M121" s="32"/>
      <c r="N121" s="32"/>
      <c r="O121" s="32"/>
      <c r="P121" s="32"/>
      <c r="Q121" s="32"/>
    </row>
    <row r="122" spans="1:16383" ht="12.95" customHeight="1" x14ac:dyDescent="0.2"/>
    <row r="123" spans="1:16383" ht="12.95" customHeight="1" x14ac:dyDescent="0.25">
      <c r="A123" s="49" t="s">
        <v>192</v>
      </c>
      <c r="B123" s="55"/>
      <c r="C123" s="55"/>
      <c r="D123" s="55"/>
      <c r="E123" s="55"/>
      <c r="F123" s="55"/>
      <c r="G123" s="55"/>
      <c r="H123" s="55"/>
      <c r="I123" s="55"/>
      <c r="J123" s="58"/>
      <c r="K123" s="50"/>
      <c r="L123" s="50"/>
      <c r="M123" s="50"/>
      <c r="N123" s="50"/>
      <c r="O123" s="51"/>
      <c r="P123" s="51"/>
      <c r="Q123" s="51"/>
      <c r="R123" s="51"/>
      <c r="S123" s="51"/>
      <c r="T123" s="51"/>
      <c r="U123" s="51"/>
      <c r="V123" s="51"/>
      <c r="W123" s="51"/>
      <c r="X123" s="51"/>
      <c r="Y123" s="51"/>
      <c r="Z123" s="51"/>
      <c r="AA123" s="51"/>
      <c r="AB123" s="51"/>
      <c r="AC123" s="51"/>
      <c r="AD123" s="51"/>
      <c r="AE123" s="51"/>
      <c r="AF123" s="51"/>
      <c r="AG123" s="51"/>
      <c r="AH123" s="51"/>
      <c r="AI123" s="51"/>
      <c r="AJ123" s="51"/>
      <c r="AK123" s="51"/>
      <c r="AL123" s="51"/>
      <c r="AM123" s="51"/>
      <c r="AN123" s="51"/>
      <c r="AO123" s="51"/>
      <c r="AP123" s="51"/>
      <c r="AQ123" s="51"/>
      <c r="AR123" s="51"/>
      <c r="AS123" s="51"/>
      <c r="AT123" s="51"/>
      <c r="AU123" s="51"/>
      <c r="AV123" s="51"/>
      <c r="AW123" s="51"/>
      <c r="AX123" s="51"/>
      <c r="AY123" s="51"/>
      <c r="AZ123" s="51"/>
      <c r="BA123" s="51"/>
      <c r="BB123" s="51"/>
      <c r="BC123" s="51"/>
      <c r="BD123" s="51"/>
      <c r="BE123" s="51"/>
      <c r="BF123" s="51"/>
      <c r="BG123" s="51"/>
      <c r="BH123" s="51"/>
      <c r="BI123" s="51"/>
      <c r="BJ123" s="51"/>
      <c r="BK123" s="188"/>
      <c r="BL123" s="188"/>
      <c r="BM123" s="188"/>
      <c r="BN123" s="188"/>
      <c r="BO123" s="188"/>
      <c r="BP123" s="188"/>
      <c r="BQ123" s="188"/>
      <c r="BR123" s="188"/>
      <c r="BS123" s="188"/>
      <c r="BT123" s="188"/>
      <c r="BU123" s="188"/>
      <c r="BV123" s="188"/>
      <c r="BW123" s="188"/>
      <c r="BX123" s="188"/>
      <c r="BY123" s="188"/>
      <c r="BZ123" s="188"/>
      <c r="CA123" s="188"/>
      <c r="CB123" s="188"/>
      <c r="CC123" s="188"/>
      <c r="CD123" s="188"/>
      <c r="CE123" s="188"/>
      <c r="CF123" s="188"/>
      <c r="CG123" s="188"/>
      <c r="CH123" s="188"/>
      <c r="CI123" s="188"/>
      <c r="CJ123" s="188"/>
      <c r="CK123" s="188"/>
      <c r="CL123" s="188"/>
      <c r="CM123" s="188"/>
      <c r="CN123" s="188"/>
      <c r="CO123" s="188"/>
      <c r="CP123" s="188"/>
      <c r="CQ123" s="188"/>
      <c r="CR123" s="188"/>
      <c r="CS123" s="188"/>
      <c r="CT123" s="188"/>
      <c r="CU123" s="188"/>
      <c r="CV123" s="188"/>
      <c r="CW123" s="188"/>
      <c r="CX123" s="188"/>
      <c r="CY123" s="188"/>
      <c r="CZ123" s="188"/>
      <c r="DA123" s="188"/>
      <c r="DB123" s="188"/>
      <c r="DC123" s="188"/>
      <c r="DD123" s="188"/>
      <c r="DE123" s="188"/>
      <c r="DF123" s="188"/>
      <c r="DG123" s="188"/>
      <c r="DH123" s="188"/>
      <c r="DI123" s="188"/>
      <c r="DJ123" s="188"/>
      <c r="DK123" s="188"/>
      <c r="DL123" s="188"/>
      <c r="DM123" s="188"/>
      <c r="DN123" s="188"/>
      <c r="DO123" s="188"/>
      <c r="DP123" s="188"/>
      <c r="DQ123" s="188"/>
      <c r="DR123" s="188"/>
      <c r="DS123" s="188"/>
      <c r="DT123" s="188"/>
      <c r="DU123" s="188"/>
      <c r="DV123" s="188"/>
      <c r="DW123" s="188"/>
      <c r="DX123" s="188"/>
      <c r="DY123" s="188"/>
      <c r="DZ123" s="188"/>
      <c r="EA123" s="188"/>
      <c r="EB123" s="188"/>
      <c r="EC123" s="188"/>
      <c r="ED123" s="188"/>
      <c r="EE123" s="188"/>
      <c r="EF123" s="188"/>
      <c r="EG123" s="188"/>
      <c r="EH123" s="188"/>
      <c r="EI123" s="188"/>
      <c r="EJ123" s="188"/>
      <c r="EK123" s="188"/>
      <c r="EL123" s="188"/>
      <c r="EM123" s="188"/>
      <c r="EN123" s="188"/>
      <c r="EO123" s="188"/>
      <c r="EP123" s="188"/>
      <c r="EQ123" s="188"/>
      <c r="ER123" s="188"/>
      <c r="ES123" s="188"/>
      <c r="ET123" s="188"/>
      <c r="EU123" s="188"/>
      <c r="EV123" s="188"/>
      <c r="EW123" s="188"/>
      <c r="EX123" s="188"/>
      <c r="EY123" s="188"/>
      <c r="EZ123" s="188"/>
      <c r="FA123" s="188"/>
      <c r="FB123" s="188"/>
      <c r="FC123" s="188"/>
      <c r="FD123" s="188"/>
      <c r="FE123" s="188"/>
      <c r="FF123" s="188"/>
      <c r="FG123" s="188"/>
      <c r="FH123" s="188"/>
      <c r="FI123" s="188"/>
      <c r="FJ123" s="188"/>
      <c r="FK123" s="188"/>
      <c r="FL123" s="188"/>
      <c r="FM123" s="188"/>
      <c r="FN123" s="188"/>
      <c r="FO123" s="188"/>
      <c r="FP123" s="188"/>
      <c r="FQ123" s="188"/>
      <c r="FR123" s="188"/>
      <c r="FS123" s="188"/>
      <c r="FT123" s="188"/>
      <c r="FU123" s="188"/>
      <c r="FV123" s="188"/>
      <c r="FW123" s="188"/>
      <c r="FX123" s="188"/>
      <c r="FY123" s="188"/>
      <c r="FZ123" s="188"/>
      <c r="GA123" s="188"/>
      <c r="GB123" s="188"/>
      <c r="GC123" s="188"/>
      <c r="GD123" s="188"/>
      <c r="GE123" s="188"/>
      <c r="GF123" s="188"/>
      <c r="GG123" s="188"/>
      <c r="GH123" s="188"/>
      <c r="GI123" s="188"/>
      <c r="GJ123" s="188"/>
      <c r="GK123" s="188"/>
      <c r="GL123" s="188"/>
      <c r="GM123" s="188"/>
      <c r="GN123" s="188"/>
      <c r="GO123" s="188"/>
      <c r="GP123" s="188"/>
      <c r="GQ123" s="188"/>
      <c r="GR123" s="188"/>
      <c r="GS123" s="188"/>
      <c r="GT123" s="188"/>
      <c r="GU123" s="188"/>
      <c r="GV123" s="188"/>
      <c r="GW123" s="188"/>
      <c r="GX123" s="188"/>
      <c r="GY123" s="188"/>
      <c r="GZ123" s="188"/>
      <c r="HA123" s="188"/>
      <c r="HB123" s="188"/>
      <c r="HC123" s="188"/>
      <c r="HD123" s="188"/>
      <c r="HE123" s="188"/>
      <c r="HF123" s="188"/>
      <c r="HG123" s="188"/>
      <c r="HH123" s="188"/>
      <c r="HI123" s="188"/>
      <c r="HJ123" s="188"/>
      <c r="HK123" s="188"/>
      <c r="HL123" s="188"/>
      <c r="HM123" s="188"/>
      <c r="HN123" s="188"/>
      <c r="HO123" s="188"/>
      <c r="HP123" s="188"/>
      <c r="HQ123" s="188"/>
      <c r="HR123" s="188"/>
      <c r="HS123" s="188"/>
      <c r="HT123" s="188"/>
      <c r="HU123" s="188"/>
      <c r="HV123" s="188"/>
      <c r="HW123" s="188"/>
      <c r="HX123" s="188"/>
      <c r="HY123" s="188"/>
      <c r="HZ123" s="188"/>
      <c r="IA123" s="188"/>
      <c r="IB123" s="188"/>
      <c r="IC123" s="188"/>
      <c r="ID123" s="188"/>
      <c r="IE123" s="188"/>
      <c r="IF123" s="188"/>
      <c r="IG123" s="188"/>
      <c r="IH123" s="188"/>
      <c r="II123" s="188"/>
      <c r="IJ123" s="188"/>
      <c r="IK123" s="188"/>
      <c r="IL123" s="188"/>
      <c r="IM123" s="188"/>
      <c r="IN123" s="188"/>
      <c r="IO123" s="188"/>
      <c r="IP123" s="188"/>
      <c r="IQ123" s="188"/>
      <c r="IR123" s="188"/>
      <c r="IS123" s="188"/>
      <c r="IT123" s="188"/>
      <c r="IU123" s="188"/>
      <c r="IV123" s="188"/>
      <c r="IW123" s="188"/>
      <c r="IX123" s="188"/>
      <c r="IY123" s="188"/>
      <c r="IZ123" s="188"/>
      <c r="JA123" s="188"/>
      <c r="JB123" s="188"/>
      <c r="JC123" s="188"/>
      <c r="JD123" s="188"/>
      <c r="JE123" s="188"/>
      <c r="JF123" s="188"/>
      <c r="JG123" s="188"/>
      <c r="JH123" s="188"/>
      <c r="JI123" s="188"/>
      <c r="JJ123" s="188"/>
      <c r="JK123" s="188"/>
      <c r="JL123" s="188"/>
      <c r="JM123" s="188"/>
      <c r="JN123" s="188"/>
      <c r="JO123" s="188"/>
      <c r="JP123" s="188"/>
      <c r="JQ123" s="188"/>
      <c r="JR123" s="188"/>
      <c r="JS123" s="188"/>
      <c r="JT123" s="188"/>
      <c r="JU123" s="188"/>
      <c r="JV123" s="188"/>
      <c r="JW123" s="188"/>
      <c r="JX123" s="188"/>
      <c r="JY123" s="188"/>
      <c r="JZ123" s="188"/>
      <c r="KA123" s="188"/>
      <c r="KB123" s="188"/>
      <c r="KC123" s="188"/>
      <c r="KD123" s="188"/>
      <c r="KE123" s="188"/>
      <c r="KF123" s="188"/>
      <c r="KG123" s="188"/>
      <c r="KH123" s="188"/>
      <c r="KI123" s="188"/>
      <c r="KJ123" s="188"/>
      <c r="KK123" s="188"/>
      <c r="KL123" s="188"/>
      <c r="KM123" s="188"/>
      <c r="KN123" s="188"/>
      <c r="KO123" s="188"/>
      <c r="KP123" s="188"/>
      <c r="KQ123" s="188"/>
      <c r="KR123" s="188"/>
      <c r="KS123" s="188"/>
      <c r="KT123" s="188"/>
      <c r="KU123" s="188"/>
      <c r="KV123" s="188"/>
      <c r="KW123" s="188"/>
      <c r="KX123" s="188"/>
      <c r="KY123" s="188"/>
      <c r="KZ123" s="188"/>
      <c r="LA123" s="188"/>
      <c r="LB123" s="188"/>
      <c r="LC123" s="188"/>
      <c r="LD123" s="188"/>
      <c r="LE123" s="188"/>
      <c r="LF123" s="188"/>
      <c r="LG123" s="188"/>
      <c r="LH123" s="188"/>
      <c r="LI123" s="188"/>
      <c r="LJ123" s="188"/>
      <c r="LK123" s="188"/>
      <c r="LL123" s="188"/>
      <c r="LM123" s="188"/>
      <c r="LN123" s="188"/>
      <c r="LO123" s="188"/>
      <c r="LP123" s="188"/>
      <c r="LQ123" s="188"/>
      <c r="LR123" s="188"/>
      <c r="LS123" s="188"/>
      <c r="LT123" s="188"/>
      <c r="LU123" s="188"/>
      <c r="LV123" s="188"/>
      <c r="LW123" s="188"/>
      <c r="LX123" s="188"/>
      <c r="LY123" s="188"/>
      <c r="LZ123" s="188"/>
      <c r="MA123" s="188"/>
      <c r="MB123" s="188"/>
      <c r="MC123" s="188"/>
      <c r="MD123" s="188"/>
      <c r="ME123" s="188"/>
      <c r="MF123" s="188"/>
      <c r="MG123" s="188"/>
      <c r="MH123" s="188"/>
      <c r="MI123" s="188"/>
      <c r="MJ123" s="188"/>
      <c r="MK123" s="188"/>
      <c r="ML123" s="188"/>
      <c r="MM123" s="188"/>
      <c r="MN123" s="188"/>
      <c r="MO123" s="188"/>
      <c r="MP123" s="188"/>
      <c r="MQ123" s="188"/>
      <c r="MR123" s="188"/>
      <c r="MS123" s="188"/>
      <c r="MT123" s="188"/>
      <c r="MU123" s="188"/>
      <c r="MV123" s="188"/>
      <c r="MW123" s="188"/>
      <c r="MX123" s="188"/>
      <c r="MY123" s="188"/>
      <c r="MZ123" s="188"/>
      <c r="NA123" s="188"/>
      <c r="NB123" s="188"/>
      <c r="NC123" s="188"/>
      <c r="ND123" s="188"/>
      <c r="NE123" s="188"/>
      <c r="NF123" s="188"/>
      <c r="NG123" s="188"/>
      <c r="NH123" s="188"/>
      <c r="NI123" s="188"/>
      <c r="NJ123" s="188"/>
      <c r="NK123" s="188"/>
      <c r="NL123" s="188"/>
      <c r="NM123" s="188"/>
      <c r="NN123" s="188"/>
      <c r="NO123" s="188"/>
      <c r="NP123" s="188"/>
      <c r="NQ123" s="188"/>
      <c r="NR123" s="188"/>
      <c r="NS123" s="188"/>
      <c r="NT123" s="188"/>
      <c r="NU123" s="188"/>
      <c r="NV123" s="188"/>
      <c r="NW123" s="188"/>
      <c r="NX123" s="188"/>
      <c r="NY123" s="188"/>
      <c r="NZ123" s="188"/>
      <c r="OA123" s="188"/>
      <c r="OB123" s="188"/>
      <c r="OC123" s="188"/>
      <c r="OD123" s="188"/>
      <c r="OE123" s="188"/>
      <c r="OF123" s="188"/>
      <c r="OG123" s="188"/>
      <c r="OH123" s="188"/>
      <c r="OI123" s="188"/>
      <c r="OJ123" s="188"/>
      <c r="OK123" s="188"/>
      <c r="OL123" s="188"/>
      <c r="OM123" s="188"/>
      <c r="ON123" s="188"/>
      <c r="OO123" s="188"/>
      <c r="OP123" s="188"/>
      <c r="OQ123" s="188"/>
      <c r="OR123" s="188"/>
      <c r="OS123" s="188"/>
      <c r="OT123" s="188"/>
      <c r="OU123" s="188"/>
      <c r="OV123" s="188"/>
      <c r="OW123" s="188"/>
      <c r="OX123" s="188"/>
      <c r="OY123" s="188"/>
      <c r="OZ123" s="188"/>
      <c r="PA123" s="188"/>
      <c r="PB123" s="188"/>
      <c r="PC123" s="188"/>
      <c r="PD123" s="188"/>
      <c r="PE123" s="188"/>
      <c r="PF123" s="188"/>
      <c r="PG123" s="188"/>
      <c r="PH123" s="188"/>
      <c r="PI123" s="188"/>
      <c r="PJ123" s="188"/>
      <c r="PK123" s="188"/>
      <c r="PL123" s="188"/>
      <c r="PM123" s="188"/>
      <c r="PN123" s="188"/>
      <c r="PO123" s="188"/>
      <c r="PP123" s="188"/>
      <c r="PQ123" s="188"/>
      <c r="PR123" s="188"/>
      <c r="PS123" s="188"/>
      <c r="PT123" s="188"/>
      <c r="PU123" s="188"/>
      <c r="PV123" s="188"/>
      <c r="PW123" s="188"/>
      <c r="PX123" s="188"/>
      <c r="PY123" s="188"/>
      <c r="PZ123" s="188"/>
      <c r="QA123" s="188"/>
      <c r="QB123" s="188"/>
      <c r="QC123" s="188"/>
      <c r="QD123" s="188"/>
      <c r="QE123" s="188"/>
      <c r="QF123" s="188"/>
      <c r="QG123" s="188"/>
      <c r="QH123" s="188"/>
      <c r="QI123" s="188"/>
      <c r="QJ123" s="188"/>
      <c r="QK123" s="188"/>
      <c r="QL123" s="188"/>
      <c r="QM123" s="188"/>
      <c r="QN123" s="188"/>
      <c r="QO123" s="188"/>
      <c r="QP123" s="188"/>
      <c r="QQ123" s="188"/>
      <c r="QR123" s="188"/>
      <c r="QS123" s="188"/>
      <c r="QT123" s="188"/>
      <c r="QU123" s="188"/>
      <c r="QV123" s="188"/>
      <c r="QW123" s="188"/>
      <c r="QX123" s="188"/>
      <c r="QY123" s="188"/>
      <c r="QZ123" s="188"/>
      <c r="RA123" s="188"/>
      <c r="RB123" s="188"/>
      <c r="RC123" s="188"/>
      <c r="RD123" s="188"/>
      <c r="RE123" s="188"/>
      <c r="RF123" s="188"/>
      <c r="RG123" s="188"/>
      <c r="RH123" s="188"/>
      <c r="RI123" s="188"/>
      <c r="RJ123" s="188"/>
      <c r="RK123" s="188"/>
      <c r="RL123" s="188"/>
      <c r="RM123" s="188"/>
      <c r="RN123" s="188"/>
      <c r="RO123" s="188"/>
      <c r="RP123" s="188"/>
      <c r="RQ123" s="188"/>
      <c r="RR123" s="188"/>
      <c r="RS123" s="188"/>
      <c r="RT123" s="188"/>
      <c r="RU123" s="188"/>
      <c r="RV123" s="188"/>
      <c r="RW123" s="188"/>
      <c r="RX123" s="188"/>
      <c r="RY123" s="188"/>
      <c r="RZ123" s="188"/>
      <c r="SA123" s="188"/>
      <c r="SB123" s="188"/>
      <c r="SC123" s="188"/>
      <c r="SD123" s="188"/>
      <c r="SE123" s="188"/>
      <c r="SF123" s="188"/>
      <c r="SG123" s="188"/>
      <c r="SH123" s="188"/>
      <c r="SI123" s="188"/>
      <c r="SJ123" s="188"/>
      <c r="SK123" s="188"/>
      <c r="SL123" s="188"/>
      <c r="SM123" s="188"/>
      <c r="SN123" s="188"/>
      <c r="SO123" s="188"/>
      <c r="SP123" s="188"/>
      <c r="SQ123" s="188"/>
      <c r="SR123" s="188"/>
      <c r="SS123" s="188"/>
      <c r="ST123" s="188"/>
      <c r="SU123" s="188"/>
      <c r="SV123" s="188"/>
      <c r="SW123" s="188"/>
      <c r="SX123" s="188"/>
      <c r="SY123" s="188"/>
      <c r="SZ123" s="188"/>
      <c r="TA123" s="188"/>
      <c r="TB123" s="188"/>
      <c r="TC123" s="188"/>
      <c r="TD123" s="188"/>
      <c r="TE123" s="188"/>
      <c r="TF123" s="188"/>
      <c r="TG123" s="188"/>
      <c r="TH123" s="188"/>
      <c r="TI123" s="188"/>
      <c r="TJ123" s="188"/>
      <c r="TK123" s="188"/>
      <c r="TL123" s="188"/>
      <c r="TM123" s="188"/>
      <c r="TN123" s="188"/>
      <c r="TO123" s="188"/>
      <c r="TP123" s="188"/>
      <c r="TQ123" s="188"/>
      <c r="TR123" s="188"/>
      <c r="TS123" s="188"/>
      <c r="TT123" s="188"/>
      <c r="TU123" s="188"/>
      <c r="TV123" s="188"/>
      <c r="TW123" s="188"/>
      <c r="TX123" s="188"/>
      <c r="TY123" s="188"/>
      <c r="TZ123" s="188"/>
      <c r="UA123" s="188"/>
      <c r="UB123" s="188"/>
      <c r="UC123" s="188"/>
      <c r="UD123" s="188"/>
      <c r="UE123" s="188"/>
      <c r="UF123" s="188"/>
      <c r="UG123" s="188"/>
      <c r="UH123" s="188"/>
      <c r="UI123" s="188"/>
      <c r="UJ123" s="188"/>
      <c r="UK123" s="188"/>
      <c r="UL123" s="188"/>
      <c r="UM123" s="188"/>
      <c r="UN123" s="188"/>
      <c r="UO123" s="188"/>
      <c r="UP123" s="188"/>
      <c r="UQ123" s="188"/>
      <c r="UR123" s="188"/>
      <c r="US123" s="188"/>
      <c r="UT123" s="188"/>
      <c r="UU123" s="188"/>
      <c r="UV123" s="188"/>
      <c r="UW123" s="188"/>
      <c r="UX123" s="188"/>
      <c r="UY123" s="188"/>
      <c r="UZ123" s="188"/>
      <c r="VA123" s="188"/>
      <c r="VB123" s="188"/>
      <c r="VC123" s="188"/>
      <c r="VD123" s="188"/>
      <c r="VE123" s="188"/>
      <c r="VF123" s="188"/>
      <c r="VG123" s="188"/>
      <c r="VH123" s="188"/>
      <c r="VI123" s="188"/>
      <c r="VJ123" s="188"/>
      <c r="VK123" s="188"/>
      <c r="VL123" s="188"/>
      <c r="VM123" s="188"/>
      <c r="VN123" s="188"/>
      <c r="VO123" s="188"/>
      <c r="VP123" s="188"/>
      <c r="VQ123" s="188"/>
      <c r="VR123" s="188"/>
      <c r="VS123" s="188"/>
      <c r="VT123" s="188"/>
      <c r="VU123" s="188"/>
      <c r="VV123" s="188"/>
      <c r="VW123" s="188"/>
      <c r="VX123" s="188"/>
      <c r="VY123" s="188"/>
      <c r="VZ123" s="188"/>
      <c r="WA123" s="188"/>
      <c r="WB123" s="188"/>
      <c r="WC123" s="188"/>
      <c r="WD123" s="188"/>
      <c r="WE123" s="188"/>
      <c r="WF123" s="188"/>
      <c r="WG123" s="188"/>
      <c r="WH123" s="188"/>
      <c r="WI123" s="188"/>
      <c r="WJ123" s="188"/>
      <c r="WK123" s="188"/>
      <c r="WL123" s="188"/>
      <c r="WM123" s="188"/>
      <c r="WN123" s="188"/>
      <c r="WO123" s="188"/>
      <c r="WP123" s="188"/>
      <c r="WQ123" s="188"/>
      <c r="WR123" s="188"/>
      <c r="WS123" s="188"/>
      <c r="WT123" s="188"/>
      <c r="WU123" s="188"/>
      <c r="WV123" s="188"/>
      <c r="WW123" s="188"/>
      <c r="WX123" s="188"/>
      <c r="WY123" s="188"/>
      <c r="WZ123" s="188"/>
      <c r="XA123" s="188"/>
      <c r="XB123" s="188"/>
      <c r="XC123" s="188"/>
      <c r="XD123" s="188"/>
      <c r="XE123" s="188"/>
      <c r="XF123" s="188"/>
      <c r="XG123" s="188"/>
      <c r="XH123" s="188"/>
      <c r="XI123" s="188"/>
      <c r="XJ123" s="188"/>
      <c r="XK123" s="188"/>
      <c r="XL123" s="188"/>
      <c r="XM123" s="188"/>
      <c r="XN123" s="188"/>
      <c r="XO123" s="188"/>
      <c r="XP123" s="188"/>
      <c r="XQ123" s="188"/>
      <c r="XR123" s="188"/>
      <c r="XS123" s="188"/>
      <c r="XT123" s="188"/>
      <c r="XU123" s="188"/>
      <c r="XV123" s="188"/>
      <c r="XW123" s="188"/>
      <c r="XX123" s="188"/>
      <c r="XY123" s="188"/>
      <c r="XZ123" s="188"/>
      <c r="YA123" s="188"/>
      <c r="YB123" s="188"/>
      <c r="YC123" s="188"/>
      <c r="YD123" s="188"/>
      <c r="YE123" s="188"/>
      <c r="YF123" s="188"/>
      <c r="YG123" s="188"/>
      <c r="YH123" s="188"/>
      <c r="YI123" s="188"/>
      <c r="YJ123" s="188"/>
      <c r="YK123" s="188"/>
      <c r="YL123" s="188"/>
      <c r="YM123" s="188"/>
      <c r="YN123" s="188"/>
      <c r="YO123" s="188"/>
      <c r="YP123" s="188"/>
      <c r="YQ123" s="188"/>
      <c r="YR123" s="188"/>
      <c r="YS123" s="188"/>
      <c r="YT123" s="188"/>
      <c r="YU123" s="188"/>
      <c r="YV123" s="188"/>
      <c r="YW123" s="188"/>
      <c r="YX123" s="188"/>
      <c r="YY123" s="188"/>
      <c r="YZ123" s="188"/>
      <c r="ZA123" s="188"/>
      <c r="ZB123" s="188"/>
      <c r="ZC123" s="188"/>
      <c r="ZD123" s="188"/>
      <c r="ZE123" s="188"/>
      <c r="ZF123" s="188"/>
      <c r="ZG123" s="188"/>
      <c r="ZH123" s="188"/>
      <c r="ZI123" s="188"/>
      <c r="ZJ123" s="188"/>
      <c r="ZK123" s="188"/>
      <c r="ZL123" s="188"/>
      <c r="ZM123" s="188"/>
      <c r="ZN123" s="188"/>
      <c r="ZO123" s="188"/>
      <c r="ZP123" s="188"/>
      <c r="ZQ123" s="188"/>
      <c r="ZR123" s="188"/>
      <c r="ZS123" s="188"/>
      <c r="ZT123" s="188"/>
      <c r="ZU123" s="188"/>
      <c r="ZV123" s="188"/>
      <c r="ZW123" s="188"/>
      <c r="ZX123" s="188"/>
      <c r="ZY123" s="188"/>
      <c r="ZZ123" s="188"/>
      <c r="AAA123" s="188"/>
      <c r="AAB123" s="188"/>
      <c r="AAC123" s="188"/>
      <c r="AAD123" s="188"/>
      <c r="AAE123" s="188"/>
      <c r="AAF123" s="188"/>
      <c r="AAG123" s="188"/>
      <c r="AAH123" s="188"/>
      <c r="AAI123" s="188"/>
      <c r="AAJ123" s="188"/>
      <c r="AAK123" s="188"/>
      <c r="AAL123" s="188"/>
      <c r="AAM123" s="188"/>
      <c r="AAN123" s="188"/>
      <c r="AAO123" s="188"/>
      <c r="AAP123" s="188"/>
      <c r="AAQ123" s="188"/>
      <c r="AAR123" s="188"/>
      <c r="AAS123" s="188"/>
      <c r="AAT123" s="188"/>
      <c r="AAU123" s="188"/>
      <c r="AAV123" s="188"/>
      <c r="AAW123" s="188"/>
      <c r="AAX123" s="188"/>
      <c r="AAY123" s="188"/>
      <c r="AAZ123" s="188"/>
      <c r="ABA123" s="188"/>
      <c r="ABB123" s="188"/>
      <c r="ABC123" s="188"/>
      <c r="ABD123" s="188"/>
      <c r="ABE123" s="188"/>
      <c r="ABF123" s="188"/>
      <c r="ABG123" s="188"/>
      <c r="ABH123" s="188"/>
      <c r="ABI123" s="188"/>
      <c r="ABJ123" s="188"/>
      <c r="ABK123" s="188"/>
      <c r="ABL123" s="188"/>
      <c r="ABM123" s="188"/>
      <c r="ABN123" s="188"/>
      <c r="ABO123" s="188"/>
      <c r="ABP123" s="188"/>
      <c r="ABQ123" s="188"/>
      <c r="ABR123" s="188"/>
      <c r="ABS123" s="188"/>
      <c r="ABT123" s="188"/>
      <c r="ABU123" s="188"/>
      <c r="ABV123" s="188"/>
      <c r="ABW123" s="188"/>
      <c r="ABX123" s="188"/>
      <c r="ABY123" s="188"/>
      <c r="ABZ123" s="188"/>
      <c r="ACA123" s="188"/>
      <c r="ACB123" s="188"/>
      <c r="ACC123" s="188"/>
      <c r="ACD123" s="188"/>
      <c r="ACE123" s="188"/>
      <c r="ACF123" s="188"/>
      <c r="ACG123" s="188"/>
      <c r="ACH123" s="188"/>
      <c r="ACI123" s="188"/>
      <c r="ACJ123" s="188"/>
      <c r="ACK123" s="188"/>
      <c r="ACL123" s="188"/>
      <c r="ACM123" s="188"/>
      <c r="ACN123" s="188"/>
      <c r="ACO123" s="188"/>
      <c r="ACP123" s="188"/>
      <c r="ACQ123" s="188"/>
      <c r="ACR123" s="188"/>
      <c r="ACS123" s="188"/>
      <c r="ACT123" s="188"/>
      <c r="ACU123" s="188"/>
      <c r="ACV123" s="188"/>
      <c r="ACW123" s="188"/>
      <c r="ACX123" s="188"/>
      <c r="ACY123" s="188"/>
      <c r="ACZ123" s="188"/>
      <c r="ADA123" s="188"/>
      <c r="ADB123" s="188"/>
      <c r="ADC123" s="188"/>
      <c r="ADD123" s="188"/>
      <c r="ADE123" s="188"/>
      <c r="ADF123" s="188"/>
      <c r="ADG123" s="188"/>
      <c r="ADH123" s="188"/>
      <c r="ADI123" s="188"/>
      <c r="ADJ123" s="188"/>
      <c r="ADK123" s="188"/>
      <c r="ADL123" s="188"/>
      <c r="ADM123" s="188"/>
      <c r="ADN123" s="188"/>
      <c r="ADO123" s="188"/>
      <c r="ADP123" s="188"/>
      <c r="ADQ123" s="188"/>
      <c r="ADR123" s="188"/>
      <c r="ADS123" s="188"/>
      <c r="ADT123" s="188"/>
      <c r="ADU123" s="188"/>
      <c r="ADV123" s="188"/>
      <c r="ADW123" s="188"/>
      <c r="ADX123" s="188"/>
      <c r="ADY123" s="188"/>
      <c r="ADZ123" s="188"/>
      <c r="AEA123" s="188"/>
      <c r="AEB123" s="188"/>
      <c r="AEC123" s="188"/>
      <c r="AED123" s="188"/>
      <c r="AEE123" s="188"/>
      <c r="AEF123" s="188"/>
      <c r="AEG123" s="188"/>
      <c r="AEH123" s="188"/>
      <c r="AEI123" s="188"/>
      <c r="AEJ123" s="188"/>
      <c r="AEK123" s="188"/>
      <c r="AEL123" s="188"/>
      <c r="AEM123" s="188"/>
      <c r="AEN123" s="188"/>
      <c r="AEO123" s="188"/>
      <c r="AEP123" s="188"/>
      <c r="AEQ123" s="188"/>
      <c r="AER123" s="188"/>
      <c r="AES123" s="188"/>
      <c r="AET123" s="188"/>
      <c r="AEU123" s="188"/>
      <c r="AEV123" s="188"/>
      <c r="AEW123" s="188"/>
      <c r="AEX123" s="188"/>
      <c r="AEY123" s="188"/>
      <c r="AEZ123" s="188"/>
      <c r="AFA123" s="188"/>
      <c r="AFB123" s="188"/>
      <c r="AFC123" s="188"/>
      <c r="AFD123" s="188"/>
      <c r="AFE123" s="188"/>
      <c r="AFF123" s="188"/>
      <c r="AFG123" s="188"/>
      <c r="AFH123" s="188"/>
      <c r="AFI123" s="188"/>
      <c r="AFJ123" s="188"/>
      <c r="AFK123" s="188"/>
      <c r="AFL123" s="188"/>
      <c r="AFM123" s="188"/>
      <c r="AFN123" s="188"/>
      <c r="AFO123" s="188"/>
      <c r="AFP123" s="188"/>
      <c r="AFQ123" s="188"/>
      <c r="AFR123" s="188"/>
      <c r="AFS123" s="188"/>
      <c r="AFT123" s="188"/>
      <c r="AFU123" s="188"/>
      <c r="AFV123" s="188"/>
      <c r="AFW123" s="188"/>
      <c r="AFX123" s="188"/>
      <c r="AFY123" s="188"/>
      <c r="AFZ123" s="188"/>
      <c r="AGA123" s="188"/>
      <c r="AGB123" s="188"/>
      <c r="AGC123" s="188"/>
      <c r="AGD123" s="188"/>
      <c r="AGE123" s="188"/>
      <c r="AGF123" s="188"/>
      <c r="AGG123" s="188"/>
      <c r="AGH123" s="188"/>
      <c r="AGI123" s="188"/>
      <c r="AGJ123" s="188"/>
      <c r="AGK123" s="188"/>
      <c r="AGL123" s="188"/>
      <c r="AGM123" s="188"/>
      <c r="AGN123" s="188"/>
      <c r="AGO123" s="188"/>
      <c r="AGP123" s="188"/>
      <c r="AGQ123" s="188"/>
      <c r="AGR123" s="188"/>
      <c r="AGS123" s="188"/>
      <c r="AGT123" s="188"/>
      <c r="AGU123" s="188"/>
      <c r="AGV123" s="188"/>
      <c r="AGW123" s="188"/>
      <c r="AGX123" s="188"/>
      <c r="AGY123" s="188"/>
      <c r="AGZ123" s="188"/>
      <c r="AHA123" s="188"/>
      <c r="AHB123" s="188"/>
      <c r="AHC123" s="188"/>
      <c r="AHD123" s="188"/>
      <c r="AHE123" s="188"/>
      <c r="AHF123" s="188"/>
      <c r="AHG123" s="188"/>
      <c r="AHH123" s="188"/>
      <c r="AHI123" s="188"/>
      <c r="AHJ123" s="188"/>
      <c r="AHK123" s="188"/>
      <c r="AHL123" s="188"/>
      <c r="AHM123" s="188"/>
      <c r="AHN123" s="188"/>
      <c r="AHO123" s="188"/>
      <c r="AHP123" s="188"/>
      <c r="AHQ123" s="188"/>
      <c r="AHR123" s="188"/>
      <c r="AHS123" s="188"/>
      <c r="AHT123" s="188"/>
      <c r="AHU123" s="188"/>
      <c r="AHV123" s="188"/>
      <c r="AHW123" s="188"/>
      <c r="AHX123" s="188"/>
      <c r="AHY123" s="188"/>
      <c r="AHZ123" s="188"/>
      <c r="AIA123" s="188"/>
      <c r="AIB123" s="188"/>
      <c r="AIC123" s="188"/>
      <c r="AID123" s="188"/>
      <c r="AIE123" s="188"/>
      <c r="AIF123" s="188"/>
      <c r="AIG123" s="188"/>
      <c r="AIH123" s="188"/>
      <c r="AII123" s="188"/>
      <c r="AIJ123" s="188"/>
      <c r="AIK123" s="188"/>
      <c r="AIL123" s="188"/>
      <c r="AIM123" s="188"/>
      <c r="AIN123" s="188"/>
      <c r="AIO123" s="188"/>
      <c r="AIP123" s="188"/>
      <c r="AIQ123" s="188"/>
      <c r="AIR123" s="188"/>
      <c r="AIS123" s="188"/>
      <c r="AIT123" s="188"/>
      <c r="AIU123" s="188"/>
      <c r="AIV123" s="188"/>
      <c r="AIW123" s="188"/>
      <c r="AIX123" s="188"/>
      <c r="AIY123" s="188"/>
      <c r="AIZ123" s="188"/>
      <c r="AJA123" s="188"/>
      <c r="AJB123" s="188"/>
      <c r="AJC123" s="188"/>
      <c r="AJD123" s="188"/>
      <c r="AJE123" s="188"/>
      <c r="AJF123" s="188"/>
      <c r="AJG123" s="188"/>
      <c r="AJH123" s="188"/>
      <c r="AJI123" s="188"/>
      <c r="AJJ123" s="188"/>
      <c r="AJK123" s="188"/>
      <c r="AJL123" s="188"/>
      <c r="AJM123" s="188"/>
      <c r="AJN123" s="188"/>
      <c r="AJO123" s="188"/>
      <c r="AJP123" s="188"/>
      <c r="AJQ123" s="188"/>
      <c r="AJR123" s="188"/>
      <c r="AJS123" s="188"/>
      <c r="AJT123" s="188"/>
      <c r="AJU123" s="188"/>
      <c r="AJV123" s="188"/>
      <c r="AJW123" s="188"/>
      <c r="AJX123" s="188"/>
      <c r="AJY123" s="188"/>
      <c r="AJZ123" s="188"/>
      <c r="AKA123" s="188"/>
      <c r="AKB123" s="188"/>
      <c r="AKC123" s="188"/>
      <c r="AKD123" s="188"/>
      <c r="AKE123" s="188"/>
      <c r="AKF123" s="188"/>
      <c r="AKG123" s="188"/>
      <c r="AKH123" s="188"/>
      <c r="AKI123" s="188"/>
      <c r="AKJ123" s="188"/>
      <c r="AKK123" s="188"/>
      <c r="AKL123" s="188"/>
      <c r="AKM123" s="188"/>
      <c r="AKN123" s="188"/>
      <c r="AKO123" s="188"/>
      <c r="AKP123" s="188"/>
      <c r="AKQ123" s="188"/>
      <c r="AKR123" s="188"/>
      <c r="AKS123" s="188"/>
      <c r="AKT123" s="188"/>
      <c r="AKU123" s="188"/>
      <c r="AKV123" s="188"/>
      <c r="AKW123" s="188"/>
      <c r="AKX123" s="188"/>
      <c r="AKY123" s="188"/>
      <c r="AKZ123" s="188"/>
      <c r="ALA123" s="188"/>
      <c r="ALB123" s="188"/>
      <c r="ALC123" s="188"/>
      <c r="ALD123" s="188"/>
      <c r="ALE123" s="188"/>
      <c r="ALF123" s="188"/>
      <c r="ALG123" s="188"/>
      <c r="ALH123" s="188"/>
      <c r="ALI123" s="188"/>
      <c r="ALJ123" s="188"/>
      <c r="ALK123" s="188"/>
      <c r="ALL123" s="188"/>
      <c r="ALM123" s="188"/>
      <c r="ALN123" s="188"/>
      <c r="ALO123" s="188"/>
      <c r="ALP123" s="188"/>
      <c r="ALQ123" s="188"/>
      <c r="ALR123" s="188"/>
      <c r="ALS123" s="188"/>
      <c r="ALT123" s="188"/>
      <c r="ALU123" s="188"/>
      <c r="ALV123" s="188"/>
      <c r="ALW123" s="188"/>
      <c r="ALX123" s="188"/>
      <c r="ALY123" s="188"/>
      <c r="ALZ123" s="188"/>
      <c r="AMA123" s="188"/>
      <c r="AMB123" s="188"/>
      <c r="AMC123" s="188"/>
      <c r="AMD123" s="188"/>
      <c r="AME123" s="188"/>
      <c r="AMF123" s="188"/>
      <c r="AMG123" s="188"/>
      <c r="AMH123" s="188"/>
      <c r="AMI123" s="188"/>
      <c r="AMJ123" s="188"/>
      <c r="AMK123" s="188"/>
      <c r="AML123" s="188"/>
      <c r="AMM123" s="188"/>
      <c r="AMN123" s="188"/>
      <c r="AMO123" s="188"/>
      <c r="AMP123" s="188"/>
      <c r="AMQ123" s="188"/>
      <c r="AMR123" s="188"/>
      <c r="AMS123" s="188"/>
      <c r="AMT123" s="188"/>
      <c r="AMU123" s="188"/>
      <c r="AMV123" s="188"/>
      <c r="AMW123" s="188"/>
      <c r="AMX123" s="188"/>
      <c r="AMY123" s="188"/>
      <c r="AMZ123" s="188"/>
      <c r="ANA123" s="188"/>
      <c r="ANB123" s="188"/>
      <c r="ANC123" s="188"/>
      <c r="AND123" s="188"/>
      <c r="ANE123" s="188"/>
      <c r="ANF123" s="188"/>
      <c r="ANG123" s="188"/>
      <c r="ANH123" s="188"/>
      <c r="ANI123" s="188"/>
      <c r="ANJ123" s="188"/>
      <c r="ANK123" s="188"/>
      <c r="ANL123" s="188"/>
      <c r="ANM123" s="188"/>
      <c r="ANN123" s="188"/>
      <c r="ANO123" s="188"/>
      <c r="ANP123" s="188"/>
      <c r="ANQ123" s="188"/>
      <c r="ANR123" s="188"/>
      <c r="ANS123" s="188"/>
      <c r="ANT123" s="188"/>
      <c r="ANU123" s="188"/>
      <c r="ANV123" s="188"/>
      <c r="ANW123" s="188"/>
      <c r="ANX123" s="188"/>
      <c r="ANY123" s="188"/>
      <c r="ANZ123" s="188"/>
      <c r="AOA123" s="188"/>
      <c r="AOB123" s="188"/>
      <c r="AOC123" s="188"/>
      <c r="AOD123" s="188"/>
      <c r="AOE123" s="188"/>
      <c r="AOF123" s="188"/>
      <c r="AOG123" s="188"/>
      <c r="AOH123" s="188"/>
      <c r="AOI123" s="188"/>
      <c r="AOJ123" s="188"/>
      <c r="AOK123" s="188"/>
      <c r="AOL123" s="188"/>
      <c r="AOM123" s="188"/>
      <c r="AON123" s="188"/>
      <c r="AOO123" s="188"/>
      <c r="AOP123" s="188"/>
      <c r="AOQ123" s="188"/>
      <c r="AOR123" s="188"/>
      <c r="AOS123" s="188"/>
      <c r="AOT123" s="188"/>
      <c r="AOU123" s="188"/>
      <c r="AOV123" s="188"/>
      <c r="AOW123" s="188"/>
      <c r="AOX123" s="188"/>
      <c r="AOY123" s="188"/>
      <c r="AOZ123" s="188"/>
      <c r="APA123" s="188"/>
      <c r="APB123" s="188"/>
      <c r="APC123" s="188"/>
      <c r="APD123" s="188"/>
      <c r="APE123" s="188"/>
      <c r="APF123" s="188"/>
      <c r="APG123" s="188"/>
      <c r="APH123" s="188"/>
      <c r="API123" s="188"/>
      <c r="APJ123" s="188"/>
      <c r="APK123" s="188"/>
      <c r="APL123" s="188"/>
      <c r="APM123" s="188"/>
      <c r="APN123" s="188"/>
      <c r="APO123" s="188"/>
      <c r="APP123" s="188"/>
      <c r="APQ123" s="188"/>
      <c r="APR123" s="188"/>
      <c r="APS123" s="188"/>
      <c r="APT123" s="188"/>
      <c r="APU123" s="188"/>
      <c r="APV123" s="188"/>
      <c r="APW123" s="188"/>
      <c r="APX123" s="188"/>
      <c r="APY123" s="188"/>
      <c r="APZ123" s="188"/>
      <c r="AQA123" s="188"/>
      <c r="AQB123" s="188"/>
      <c r="AQC123" s="188"/>
      <c r="AQD123" s="188"/>
      <c r="AQE123" s="188"/>
      <c r="AQF123" s="188"/>
      <c r="AQG123" s="188"/>
      <c r="AQH123" s="188"/>
      <c r="AQI123" s="188"/>
      <c r="AQJ123" s="188"/>
      <c r="AQK123" s="188"/>
      <c r="AQL123" s="188"/>
      <c r="AQM123" s="188"/>
      <c r="AQN123" s="188"/>
      <c r="AQO123" s="188"/>
      <c r="AQP123" s="188"/>
      <c r="AQQ123" s="188"/>
      <c r="AQR123" s="188"/>
      <c r="AQS123" s="188"/>
      <c r="AQT123" s="188"/>
      <c r="AQU123" s="188"/>
      <c r="AQV123" s="188"/>
      <c r="AQW123" s="188"/>
      <c r="AQX123" s="188"/>
      <c r="AQY123" s="188"/>
      <c r="AQZ123" s="188"/>
      <c r="ARA123" s="188"/>
      <c r="ARB123" s="188"/>
      <c r="ARC123" s="188"/>
      <c r="ARD123" s="188"/>
      <c r="ARE123" s="188"/>
      <c r="ARF123" s="188"/>
      <c r="ARG123" s="188"/>
      <c r="ARH123" s="188"/>
      <c r="ARI123" s="188"/>
      <c r="ARJ123" s="188"/>
      <c r="ARK123" s="188"/>
      <c r="ARL123" s="188"/>
      <c r="ARM123" s="188"/>
      <c r="ARN123" s="188"/>
      <c r="ARO123" s="188"/>
      <c r="ARP123" s="188"/>
      <c r="ARQ123" s="188"/>
      <c r="ARR123" s="188"/>
      <c r="ARS123" s="188"/>
      <c r="ART123" s="188"/>
      <c r="ARU123" s="188"/>
      <c r="ARV123" s="188"/>
      <c r="ARW123" s="188"/>
      <c r="ARX123" s="188"/>
      <c r="ARY123" s="188"/>
      <c r="ARZ123" s="188"/>
      <c r="ASA123" s="188"/>
      <c r="ASB123" s="188"/>
      <c r="ASC123" s="188"/>
      <c r="ASD123" s="188"/>
      <c r="ASE123" s="188"/>
      <c r="ASF123" s="188"/>
      <c r="ASG123" s="188"/>
      <c r="ASH123" s="188"/>
      <c r="ASI123" s="188"/>
      <c r="ASJ123" s="188"/>
      <c r="ASK123" s="188"/>
      <c r="ASL123" s="188"/>
      <c r="ASM123" s="188"/>
      <c r="ASN123" s="188"/>
      <c r="ASO123" s="188"/>
      <c r="ASP123" s="188"/>
      <c r="ASQ123" s="188"/>
      <c r="ASR123" s="188"/>
      <c r="ASS123" s="188"/>
      <c r="AST123" s="188"/>
      <c r="ASU123" s="188"/>
      <c r="ASV123" s="188"/>
      <c r="ASW123" s="188"/>
      <c r="ASX123" s="188"/>
      <c r="ASY123" s="188"/>
      <c r="ASZ123" s="188"/>
      <c r="ATA123" s="188"/>
      <c r="ATB123" s="188"/>
      <c r="ATC123" s="188"/>
      <c r="ATD123" s="188"/>
      <c r="ATE123" s="188"/>
      <c r="ATF123" s="188"/>
      <c r="ATG123" s="188"/>
      <c r="ATH123" s="188"/>
      <c r="ATI123" s="188"/>
      <c r="ATJ123" s="188"/>
      <c r="ATK123" s="188"/>
      <c r="ATL123" s="188"/>
      <c r="ATM123" s="188"/>
      <c r="ATN123" s="188"/>
      <c r="ATO123" s="188"/>
      <c r="ATP123" s="188"/>
      <c r="ATQ123" s="188"/>
      <c r="ATR123" s="188"/>
      <c r="ATS123" s="188"/>
      <c r="ATT123" s="188"/>
      <c r="ATU123" s="188"/>
      <c r="ATV123" s="188"/>
      <c r="ATW123" s="188"/>
      <c r="ATX123" s="188"/>
      <c r="ATY123" s="188"/>
      <c r="ATZ123" s="188"/>
      <c r="AUA123" s="188"/>
      <c r="AUB123" s="188"/>
      <c r="AUC123" s="188"/>
      <c r="AUD123" s="188"/>
      <c r="AUE123" s="188"/>
      <c r="AUF123" s="188"/>
      <c r="AUG123" s="188"/>
      <c r="AUH123" s="188"/>
      <c r="AUI123" s="188"/>
      <c r="AUJ123" s="188"/>
      <c r="AUK123" s="188"/>
      <c r="AUL123" s="188"/>
      <c r="AUM123" s="188"/>
      <c r="AUN123" s="188"/>
      <c r="AUO123" s="188"/>
      <c r="AUP123" s="188"/>
      <c r="AUQ123" s="188"/>
      <c r="AUR123" s="188"/>
      <c r="AUS123" s="188"/>
      <c r="AUT123" s="188"/>
      <c r="AUU123" s="188"/>
      <c r="AUV123" s="188"/>
      <c r="AUW123" s="188"/>
      <c r="AUX123" s="188"/>
      <c r="AUY123" s="188"/>
      <c r="AUZ123" s="188"/>
      <c r="AVA123" s="188"/>
      <c r="AVB123" s="188"/>
      <c r="AVC123" s="188"/>
      <c r="AVD123" s="188"/>
      <c r="AVE123" s="188"/>
      <c r="AVF123" s="188"/>
      <c r="AVG123" s="188"/>
      <c r="AVH123" s="188"/>
      <c r="AVI123" s="188"/>
      <c r="AVJ123" s="188"/>
      <c r="AVK123" s="188"/>
      <c r="AVL123" s="188"/>
      <c r="AVM123" s="188"/>
      <c r="AVN123" s="188"/>
      <c r="AVO123" s="188"/>
      <c r="AVP123" s="188"/>
      <c r="AVQ123" s="188"/>
      <c r="AVR123" s="188"/>
      <c r="AVS123" s="188"/>
      <c r="AVT123" s="188"/>
      <c r="AVU123" s="188"/>
      <c r="AVV123" s="188"/>
      <c r="AVW123" s="188"/>
      <c r="AVX123" s="188"/>
      <c r="AVY123" s="188"/>
      <c r="AVZ123" s="188"/>
      <c r="AWA123" s="188"/>
      <c r="AWB123" s="188"/>
      <c r="AWC123" s="188"/>
      <c r="AWD123" s="188"/>
      <c r="AWE123" s="188"/>
      <c r="AWF123" s="188"/>
      <c r="AWG123" s="188"/>
      <c r="AWH123" s="188"/>
      <c r="AWI123" s="188"/>
      <c r="AWJ123" s="188"/>
      <c r="AWK123" s="188"/>
      <c r="AWL123" s="188"/>
      <c r="AWM123" s="188"/>
      <c r="AWN123" s="188"/>
      <c r="AWO123" s="188"/>
      <c r="AWP123" s="188"/>
      <c r="AWQ123" s="188"/>
      <c r="AWR123" s="188"/>
      <c r="AWS123" s="188"/>
      <c r="AWT123" s="188"/>
      <c r="AWU123" s="188"/>
      <c r="AWV123" s="188"/>
      <c r="AWW123" s="188"/>
      <c r="AWX123" s="188"/>
      <c r="AWY123" s="188"/>
      <c r="AWZ123" s="188"/>
      <c r="AXA123" s="188"/>
      <c r="AXB123" s="188"/>
      <c r="AXC123" s="188"/>
      <c r="AXD123" s="188"/>
      <c r="AXE123" s="188"/>
      <c r="AXF123" s="188"/>
      <c r="AXG123" s="188"/>
      <c r="AXH123" s="188"/>
      <c r="AXI123" s="188"/>
      <c r="AXJ123" s="188"/>
      <c r="AXK123" s="188"/>
      <c r="AXL123" s="188"/>
      <c r="AXM123" s="188"/>
      <c r="AXN123" s="188"/>
      <c r="AXO123" s="188"/>
      <c r="AXP123" s="188"/>
      <c r="AXQ123" s="188"/>
      <c r="AXR123" s="188"/>
      <c r="AXS123" s="188"/>
      <c r="AXT123" s="188"/>
      <c r="AXU123" s="188"/>
      <c r="AXV123" s="188"/>
      <c r="AXW123" s="188"/>
      <c r="AXX123" s="188"/>
      <c r="AXY123" s="188"/>
      <c r="AXZ123" s="188"/>
      <c r="AYA123" s="188"/>
      <c r="AYB123" s="188"/>
      <c r="AYC123" s="188"/>
      <c r="AYD123" s="188"/>
      <c r="AYE123" s="188"/>
      <c r="AYF123" s="188"/>
      <c r="AYG123" s="188"/>
      <c r="AYH123" s="188"/>
      <c r="AYI123" s="188"/>
      <c r="AYJ123" s="188"/>
      <c r="AYK123" s="188"/>
      <c r="AYL123" s="188"/>
      <c r="AYM123" s="188"/>
      <c r="AYN123" s="188"/>
      <c r="AYO123" s="188"/>
      <c r="AYP123" s="188"/>
      <c r="AYQ123" s="188"/>
      <c r="AYR123" s="188"/>
      <c r="AYS123" s="188"/>
      <c r="AYT123" s="188"/>
      <c r="AYU123" s="188"/>
      <c r="AYV123" s="188"/>
      <c r="AYW123" s="188"/>
      <c r="AYX123" s="188"/>
      <c r="AYY123" s="188"/>
      <c r="AYZ123" s="188"/>
      <c r="AZA123" s="188"/>
      <c r="AZB123" s="188"/>
      <c r="AZC123" s="188"/>
      <c r="AZD123" s="188"/>
      <c r="AZE123" s="188"/>
      <c r="AZF123" s="188"/>
      <c r="AZG123" s="188"/>
      <c r="AZH123" s="188"/>
      <c r="AZI123" s="188"/>
      <c r="AZJ123" s="188"/>
      <c r="AZK123" s="188"/>
      <c r="AZL123" s="188"/>
      <c r="AZM123" s="188"/>
      <c r="AZN123" s="188"/>
      <c r="AZO123" s="188"/>
      <c r="AZP123" s="188"/>
      <c r="AZQ123" s="188"/>
      <c r="AZR123" s="188"/>
      <c r="AZS123" s="188"/>
      <c r="AZT123" s="188"/>
      <c r="AZU123" s="188"/>
      <c r="AZV123" s="188"/>
      <c r="AZW123" s="188"/>
      <c r="AZX123" s="188"/>
      <c r="AZY123" s="188"/>
      <c r="AZZ123" s="188"/>
      <c r="BAA123" s="188"/>
      <c r="BAB123" s="188"/>
      <c r="BAC123" s="188"/>
      <c r="BAD123" s="188"/>
      <c r="BAE123" s="188"/>
      <c r="BAF123" s="188"/>
      <c r="BAG123" s="188"/>
      <c r="BAH123" s="188"/>
      <c r="BAI123" s="188"/>
      <c r="BAJ123" s="188"/>
      <c r="BAK123" s="188"/>
      <c r="BAL123" s="188"/>
      <c r="BAM123" s="188"/>
      <c r="BAN123" s="188"/>
      <c r="BAO123" s="188"/>
      <c r="BAP123" s="188"/>
      <c r="BAQ123" s="188"/>
      <c r="BAR123" s="188"/>
      <c r="BAS123" s="188"/>
      <c r="BAT123" s="188"/>
      <c r="BAU123" s="188"/>
      <c r="BAV123" s="188"/>
      <c r="BAW123" s="188"/>
      <c r="BAX123" s="188"/>
      <c r="BAY123" s="188"/>
      <c r="BAZ123" s="188"/>
      <c r="BBA123" s="188"/>
      <c r="BBB123" s="188"/>
      <c r="BBC123" s="188"/>
      <c r="BBD123" s="188"/>
      <c r="BBE123" s="188"/>
      <c r="BBF123" s="188"/>
      <c r="BBG123" s="188"/>
      <c r="BBH123" s="188"/>
      <c r="BBI123" s="188"/>
      <c r="BBJ123" s="188"/>
      <c r="BBK123" s="188"/>
      <c r="BBL123" s="188"/>
      <c r="BBM123" s="188"/>
      <c r="BBN123" s="188"/>
      <c r="BBO123" s="188"/>
      <c r="BBP123" s="188"/>
      <c r="BBQ123" s="188"/>
      <c r="BBR123" s="188"/>
      <c r="BBS123" s="188"/>
      <c r="BBT123" s="188"/>
      <c r="BBU123" s="188"/>
      <c r="BBV123" s="188"/>
      <c r="BBW123" s="188"/>
      <c r="BBX123" s="188"/>
      <c r="BBY123" s="188"/>
      <c r="BBZ123" s="188"/>
      <c r="BCA123" s="188"/>
      <c r="BCB123" s="188"/>
      <c r="BCC123" s="188"/>
      <c r="BCD123" s="188"/>
      <c r="BCE123" s="188"/>
      <c r="BCF123" s="188"/>
      <c r="BCG123" s="188"/>
      <c r="BCH123" s="188"/>
      <c r="BCI123" s="188"/>
      <c r="BCJ123" s="188"/>
      <c r="BCK123" s="188"/>
      <c r="BCL123" s="188"/>
      <c r="BCM123" s="188"/>
      <c r="BCN123" s="188"/>
      <c r="BCO123" s="188"/>
      <c r="BCP123" s="188"/>
      <c r="BCQ123" s="188"/>
      <c r="BCR123" s="188"/>
      <c r="BCS123" s="188"/>
      <c r="BCT123" s="188"/>
      <c r="BCU123" s="188"/>
      <c r="BCV123" s="188"/>
      <c r="BCW123" s="188"/>
      <c r="BCX123" s="188"/>
      <c r="BCY123" s="188"/>
      <c r="BCZ123" s="188"/>
      <c r="BDA123" s="188"/>
      <c r="BDB123" s="188"/>
      <c r="BDC123" s="188"/>
      <c r="BDD123" s="188"/>
      <c r="BDE123" s="188"/>
      <c r="BDF123" s="188"/>
      <c r="BDG123" s="188"/>
      <c r="BDH123" s="188"/>
      <c r="BDI123" s="188"/>
      <c r="BDJ123" s="188"/>
      <c r="BDK123" s="188"/>
      <c r="BDL123" s="188"/>
      <c r="BDM123" s="188"/>
      <c r="BDN123" s="188"/>
      <c r="BDO123" s="188"/>
      <c r="BDP123" s="188"/>
      <c r="BDQ123" s="188"/>
      <c r="BDR123" s="188"/>
      <c r="BDS123" s="188"/>
      <c r="BDT123" s="188"/>
      <c r="BDU123" s="188"/>
      <c r="BDV123" s="188"/>
      <c r="BDW123" s="188"/>
      <c r="BDX123" s="188"/>
      <c r="BDY123" s="188"/>
      <c r="BDZ123" s="188"/>
      <c r="BEA123" s="188"/>
      <c r="BEB123" s="188"/>
      <c r="BEC123" s="188"/>
      <c r="BED123" s="188"/>
      <c r="BEE123" s="188"/>
      <c r="BEF123" s="188"/>
      <c r="BEG123" s="188"/>
      <c r="BEH123" s="188"/>
      <c r="BEI123" s="188"/>
      <c r="BEJ123" s="188"/>
      <c r="BEK123" s="188"/>
      <c r="BEL123" s="188"/>
      <c r="BEM123" s="188"/>
      <c r="BEN123" s="188"/>
      <c r="BEO123" s="188"/>
      <c r="BEP123" s="188"/>
      <c r="BEQ123" s="188"/>
      <c r="BER123" s="188"/>
      <c r="BES123" s="188"/>
      <c r="BET123" s="188"/>
      <c r="BEU123" s="188"/>
      <c r="BEV123" s="188"/>
      <c r="BEW123" s="188"/>
      <c r="BEX123" s="188"/>
      <c r="BEY123" s="188"/>
      <c r="BEZ123" s="188"/>
      <c r="BFA123" s="188"/>
      <c r="BFB123" s="188"/>
      <c r="BFC123" s="188"/>
      <c r="BFD123" s="188"/>
      <c r="BFE123" s="188"/>
      <c r="BFF123" s="188"/>
      <c r="BFG123" s="188"/>
      <c r="BFH123" s="188"/>
      <c r="BFI123" s="188"/>
      <c r="BFJ123" s="188"/>
      <c r="BFK123" s="188"/>
      <c r="BFL123" s="188"/>
      <c r="BFM123" s="188"/>
      <c r="BFN123" s="188"/>
      <c r="BFO123" s="188"/>
      <c r="BFP123" s="188"/>
      <c r="BFQ123" s="188"/>
      <c r="BFR123" s="188"/>
      <c r="BFS123" s="188"/>
      <c r="BFT123" s="188"/>
      <c r="BFU123" s="188"/>
      <c r="BFV123" s="188"/>
      <c r="BFW123" s="188"/>
      <c r="BFX123" s="188"/>
      <c r="BFY123" s="188"/>
      <c r="BFZ123" s="188"/>
      <c r="BGA123" s="188"/>
      <c r="BGB123" s="188"/>
      <c r="BGC123" s="188"/>
      <c r="BGD123" s="188"/>
      <c r="BGE123" s="188"/>
      <c r="BGF123" s="188"/>
      <c r="BGG123" s="188"/>
      <c r="BGH123" s="188"/>
      <c r="BGI123" s="188"/>
      <c r="BGJ123" s="188"/>
      <c r="BGK123" s="188"/>
      <c r="BGL123" s="188"/>
      <c r="BGM123" s="188"/>
      <c r="BGN123" s="188"/>
      <c r="BGO123" s="188"/>
      <c r="BGP123" s="188"/>
      <c r="BGQ123" s="188"/>
      <c r="BGR123" s="188"/>
      <c r="BGS123" s="188"/>
      <c r="BGT123" s="188"/>
      <c r="BGU123" s="188"/>
      <c r="BGV123" s="188"/>
      <c r="BGW123" s="188"/>
      <c r="BGX123" s="188"/>
      <c r="BGY123" s="188"/>
      <c r="BGZ123" s="188"/>
      <c r="BHA123" s="188"/>
      <c r="BHB123" s="188"/>
      <c r="BHC123" s="188"/>
      <c r="BHD123" s="188"/>
      <c r="BHE123" s="188"/>
      <c r="BHF123" s="188"/>
      <c r="BHG123" s="188"/>
      <c r="BHH123" s="188"/>
      <c r="BHI123" s="188"/>
      <c r="BHJ123" s="188"/>
      <c r="BHK123" s="188"/>
      <c r="BHL123" s="188"/>
      <c r="BHM123" s="188"/>
      <c r="BHN123" s="188"/>
      <c r="BHO123" s="188"/>
      <c r="BHP123" s="188"/>
      <c r="BHQ123" s="188"/>
      <c r="BHR123" s="188"/>
      <c r="BHS123" s="188"/>
      <c r="BHT123" s="188"/>
      <c r="BHU123" s="188"/>
      <c r="BHV123" s="188"/>
      <c r="BHW123" s="188"/>
      <c r="BHX123" s="188"/>
      <c r="BHY123" s="188"/>
      <c r="BHZ123" s="188"/>
      <c r="BIA123" s="188"/>
      <c r="BIB123" s="188"/>
      <c r="BIC123" s="188"/>
      <c r="BID123" s="188"/>
      <c r="BIE123" s="188"/>
      <c r="BIF123" s="188"/>
      <c r="BIG123" s="188"/>
      <c r="BIH123" s="188"/>
      <c r="BII123" s="188"/>
      <c r="BIJ123" s="188"/>
      <c r="BIK123" s="188"/>
      <c r="BIL123" s="188"/>
      <c r="BIM123" s="188"/>
      <c r="BIN123" s="188"/>
      <c r="BIO123" s="188"/>
      <c r="BIP123" s="188"/>
      <c r="BIQ123" s="188"/>
      <c r="BIR123" s="188"/>
      <c r="BIS123" s="188"/>
      <c r="BIT123" s="188"/>
      <c r="BIU123" s="188"/>
      <c r="BIV123" s="188"/>
      <c r="BIW123" s="188"/>
      <c r="BIX123" s="188"/>
      <c r="BIY123" s="188"/>
      <c r="BIZ123" s="188"/>
      <c r="BJA123" s="188"/>
      <c r="BJB123" s="188"/>
      <c r="BJC123" s="188"/>
      <c r="BJD123" s="188"/>
      <c r="BJE123" s="188"/>
      <c r="BJF123" s="188"/>
      <c r="BJG123" s="188"/>
      <c r="BJH123" s="188"/>
      <c r="BJI123" s="188"/>
      <c r="BJJ123" s="188"/>
      <c r="BJK123" s="188"/>
      <c r="BJL123" s="188"/>
      <c r="BJM123" s="188"/>
      <c r="BJN123" s="188"/>
      <c r="BJO123" s="188"/>
      <c r="BJP123" s="188"/>
      <c r="BJQ123" s="188"/>
      <c r="BJR123" s="188"/>
      <c r="BJS123" s="188"/>
      <c r="BJT123" s="188"/>
      <c r="BJU123" s="188"/>
      <c r="BJV123" s="188"/>
      <c r="BJW123" s="188"/>
      <c r="BJX123" s="188"/>
      <c r="BJY123" s="188"/>
      <c r="BJZ123" s="188"/>
      <c r="BKA123" s="188"/>
      <c r="BKB123" s="188"/>
      <c r="BKC123" s="188"/>
      <c r="BKD123" s="188"/>
      <c r="BKE123" s="188"/>
      <c r="BKF123" s="188"/>
      <c r="BKG123" s="188"/>
      <c r="BKH123" s="188"/>
      <c r="BKI123" s="188"/>
      <c r="BKJ123" s="188"/>
      <c r="BKK123" s="188"/>
      <c r="BKL123" s="188"/>
      <c r="BKM123" s="188"/>
      <c r="BKN123" s="188"/>
      <c r="BKO123" s="188"/>
      <c r="BKP123" s="188"/>
      <c r="BKQ123" s="188"/>
      <c r="BKR123" s="188"/>
      <c r="BKS123" s="188"/>
      <c r="BKT123" s="188"/>
      <c r="BKU123" s="188"/>
      <c r="BKV123" s="188"/>
      <c r="BKW123" s="188"/>
      <c r="BKX123" s="188"/>
      <c r="BKY123" s="188"/>
      <c r="BKZ123" s="188"/>
      <c r="BLA123" s="188"/>
      <c r="BLB123" s="188"/>
      <c r="BLC123" s="188"/>
      <c r="BLD123" s="188"/>
      <c r="BLE123" s="188"/>
      <c r="BLF123" s="188"/>
      <c r="BLG123" s="188"/>
      <c r="BLH123" s="188"/>
      <c r="BLI123" s="188"/>
      <c r="BLJ123" s="188"/>
      <c r="BLK123" s="188"/>
      <c r="BLL123" s="188"/>
      <c r="BLM123" s="188"/>
      <c r="BLN123" s="188"/>
      <c r="BLO123" s="188"/>
      <c r="BLP123" s="188"/>
      <c r="BLQ123" s="188"/>
      <c r="BLR123" s="188"/>
      <c r="BLS123" s="188"/>
      <c r="BLT123" s="188"/>
      <c r="BLU123" s="188"/>
      <c r="BLV123" s="188"/>
      <c r="BLW123" s="188"/>
      <c r="BLX123" s="188"/>
      <c r="BLY123" s="188"/>
      <c r="BLZ123" s="188"/>
      <c r="BMA123" s="188"/>
      <c r="BMB123" s="188"/>
      <c r="BMC123" s="188"/>
      <c r="BMD123" s="188"/>
      <c r="BME123" s="188"/>
      <c r="BMF123" s="188"/>
      <c r="BMG123" s="188"/>
      <c r="BMH123" s="188"/>
      <c r="BMI123" s="188"/>
      <c r="BMJ123" s="188"/>
      <c r="BMK123" s="188"/>
      <c r="BML123" s="188"/>
      <c r="BMM123" s="188"/>
      <c r="BMN123" s="188"/>
      <c r="BMO123" s="188"/>
      <c r="BMP123" s="188"/>
      <c r="BMQ123" s="188"/>
      <c r="BMR123" s="188"/>
      <c r="BMS123" s="188"/>
      <c r="BMT123" s="188"/>
      <c r="BMU123" s="188"/>
      <c r="BMV123" s="188"/>
      <c r="BMW123" s="188"/>
      <c r="BMX123" s="188"/>
      <c r="BMY123" s="188"/>
      <c r="BMZ123" s="188"/>
      <c r="BNA123" s="188"/>
      <c r="BNB123" s="188"/>
      <c r="BNC123" s="188"/>
      <c r="BND123" s="188"/>
      <c r="BNE123" s="188"/>
      <c r="BNF123" s="188"/>
      <c r="BNG123" s="188"/>
      <c r="BNH123" s="188"/>
      <c r="BNI123" s="188"/>
      <c r="BNJ123" s="188"/>
      <c r="BNK123" s="188"/>
      <c r="BNL123" s="188"/>
      <c r="BNM123" s="188"/>
      <c r="BNN123" s="188"/>
      <c r="BNO123" s="188"/>
      <c r="BNP123" s="188"/>
      <c r="BNQ123" s="188"/>
      <c r="BNR123" s="188"/>
      <c r="BNS123" s="188"/>
      <c r="BNT123" s="188"/>
      <c r="BNU123" s="188"/>
      <c r="BNV123" s="188"/>
      <c r="BNW123" s="188"/>
      <c r="BNX123" s="188"/>
      <c r="BNY123" s="188"/>
      <c r="BNZ123" s="188"/>
      <c r="BOA123" s="188"/>
      <c r="BOB123" s="188"/>
      <c r="BOC123" s="188"/>
      <c r="BOD123" s="188"/>
      <c r="BOE123" s="188"/>
      <c r="BOF123" s="188"/>
      <c r="BOG123" s="188"/>
      <c r="BOH123" s="188"/>
      <c r="BOI123" s="188"/>
      <c r="BOJ123" s="188"/>
      <c r="BOK123" s="188"/>
      <c r="BOL123" s="188"/>
      <c r="BOM123" s="188"/>
      <c r="BON123" s="188"/>
      <c r="BOO123" s="188"/>
      <c r="BOP123" s="188"/>
      <c r="BOQ123" s="188"/>
      <c r="BOR123" s="188"/>
      <c r="BOS123" s="188"/>
      <c r="BOT123" s="188"/>
      <c r="BOU123" s="188"/>
      <c r="BOV123" s="188"/>
      <c r="BOW123" s="188"/>
      <c r="BOX123" s="188"/>
      <c r="BOY123" s="188"/>
      <c r="BOZ123" s="188"/>
      <c r="BPA123" s="188"/>
      <c r="BPB123" s="188"/>
      <c r="BPC123" s="188"/>
      <c r="BPD123" s="188"/>
      <c r="BPE123" s="188"/>
      <c r="BPF123" s="188"/>
      <c r="BPG123" s="188"/>
      <c r="BPH123" s="188"/>
      <c r="BPI123" s="188"/>
      <c r="BPJ123" s="188"/>
      <c r="BPK123" s="188"/>
      <c r="BPL123" s="188"/>
      <c r="BPM123" s="188"/>
      <c r="BPN123" s="188"/>
      <c r="BPO123" s="188"/>
      <c r="BPP123" s="188"/>
      <c r="BPQ123" s="188"/>
      <c r="BPR123" s="188"/>
      <c r="BPS123" s="188"/>
      <c r="BPT123" s="188"/>
      <c r="BPU123" s="188"/>
      <c r="BPV123" s="188"/>
      <c r="BPW123" s="188"/>
      <c r="BPX123" s="188"/>
      <c r="BPY123" s="188"/>
      <c r="BPZ123" s="188"/>
      <c r="BQA123" s="188"/>
      <c r="BQB123" s="188"/>
      <c r="BQC123" s="188"/>
      <c r="BQD123" s="188"/>
      <c r="BQE123" s="188"/>
      <c r="BQF123" s="188"/>
      <c r="BQG123" s="188"/>
      <c r="BQH123" s="188"/>
      <c r="BQI123" s="188"/>
      <c r="BQJ123" s="188"/>
      <c r="BQK123" s="188"/>
      <c r="BQL123" s="188"/>
      <c r="BQM123" s="188"/>
      <c r="BQN123" s="188"/>
      <c r="BQO123" s="188"/>
      <c r="BQP123" s="188"/>
      <c r="BQQ123" s="188"/>
      <c r="BQR123" s="188"/>
      <c r="BQS123" s="188"/>
      <c r="BQT123" s="188"/>
      <c r="BQU123" s="188"/>
      <c r="BQV123" s="188"/>
      <c r="BQW123" s="188"/>
      <c r="BQX123" s="188"/>
      <c r="BQY123" s="188"/>
      <c r="BQZ123" s="188"/>
      <c r="BRA123" s="188"/>
      <c r="BRB123" s="188"/>
      <c r="BRC123" s="188"/>
      <c r="BRD123" s="188"/>
      <c r="BRE123" s="188"/>
      <c r="BRF123" s="188"/>
      <c r="BRG123" s="188"/>
      <c r="BRH123" s="188"/>
      <c r="BRI123" s="188"/>
      <c r="BRJ123" s="188"/>
      <c r="BRK123" s="188"/>
      <c r="BRL123" s="188"/>
      <c r="BRM123" s="188"/>
      <c r="BRN123" s="188"/>
      <c r="BRO123" s="188"/>
      <c r="BRP123" s="188"/>
      <c r="BRQ123" s="188"/>
      <c r="BRR123" s="188"/>
      <c r="BRS123" s="188"/>
      <c r="BRT123" s="188"/>
      <c r="BRU123" s="188"/>
      <c r="BRV123" s="188"/>
      <c r="BRW123" s="188"/>
      <c r="BRX123" s="188"/>
      <c r="BRY123" s="188"/>
      <c r="BRZ123" s="188"/>
      <c r="BSA123" s="188"/>
      <c r="BSB123" s="188"/>
      <c r="BSC123" s="188"/>
      <c r="BSD123" s="188"/>
      <c r="BSE123" s="188"/>
      <c r="BSF123" s="188"/>
      <c r="BSG123" s="188"/>
      <c r="BSH123" s="188"/>
      <c r="BSI123" s="188"/>
      <c r="BSJ123" s="188"/>
      <c r="BSK123" s="188"/>
      <c r="BSL123" s="188"/>
      <c r="BSM123" s="188"/>
      <c r="BSN123" s="188"/>
      <c r="BSO123" s="188"/>
      <c r="BSP123" s="188"/>
      <c r="BSQ123" s="188"/>
      <c r="BSR123" s="188"/>
      <c r="BSS123" s="188"/>
      <c r="BST123" s="188"/>
      <c r="BSU123" s="188"/>
      <c r="BSV123" s="188"/>
      <c r="BSW123" s="188"/>
      <c r="BSX123" s="188"/>
      <c r="BSY123" s="188"/>
      <c r="BSZ123" s="188"/>
      <c r="BTA123" s="188"/>
      <c r="BTB123" s="188"/>
      <c r="BTC123" s="188"/>
      <c r="BTD123" s="188"/>
      <c r="BTE123" s="188"/>
      <c r="BTF123" s="188"/>
      <c r="BTG123" s="188"/>
      <c r="BTH123" s="188"/>
      <c r="BTI123" s="188"/>
      <c r="BTJ123" s="188"/>
      <c r="BTK123" s="188"/>
      <c r="BTL123" s="188"/>
      <c r="BTM123" s="188"/>
      <c r="BTN123" s="188"/>
      <c r="BTO123" s="188"/>
      <c r="BTP123" s="188"/>
      <c r="BTQ123" s="188"/>
      <c r="BTR123" s="188"/>
      <c r="BTS123" s="188"/>
      <c r="BTT123" s="188"/>
      <c r="BTU123" s="188"/>
      <c r="BTV123" s="188"/>
      <c r="BTW123" s="188"/>
      <c r="BTX123" s="188"/>
      <c r="BTY123" s="188"/>
      <c r="BTZ123" s="188"/>
      <c r="BUA123" s="188"/>
      <c r="BUB123" s="188"/>
      <c r="BUC123" s="188"/>
      <c r="BUD123" s="188"/>
      <c r="BUE123" s="188"/>
      <c r="BUF123" s="188"/>
      <c r="BUG123" s="188"/>
      <c r="BUH123" s="188"/>
      <c r="BUI123" s="188"/>
      <c r="BUJ123" s="188"/>
      <c r="BUK123" s="188"/>
      <c r="BUL123" s="188"/>
      <c r="BUM123" s="188"/>
      <c r="BUN123" s="188"/>
      <c r="BUO123" s="188"/>
      <c r="BUP123" s="188"/>
      <c r="BUQ123" s="188"/>
      <c r="BUR123" s="188"/>
      <c r="BUS123" s="188"/>
      <c r="BUT123" s="188"/>
      <c r="BUU123" s="188"/>
      <c r="BUV123" s="188"/>
      <c r="BUW123" s="188"/>
      <c r="BUX123" s="188"/>
      <c r="BUY123" s="188"/>
      <c r="BUZ123" s="188"/>
      <c r="BVA123" s="188"/>
      <c r="BVB123" s="188"/>
      <c r="BVC123" s="188"/>
      <c r="BVD123" s="188"/>
      <c r="BVE123" s="188"/>
      <c r="BVF123" s="188"/>
      <c r="BVG123" s="188"/>
      <c r="BVH123" s="188"/>
      <c r="BVI123" s="188"/>
      <c r="BVJ123" s="188"/>
      <c r="BVK123" s="188"/>
      <c r="BVL123" s="188"/>
      <c r="BVM123" s="188"/>
      <c r="BVN123" s="188"/>
      <c r="BVO123" s="188"/>
      <c r="BVP123" s="188"/>
      <c r="BVQ123" s="188"/>
      <c r="BVR123" s="188"/>
      <c r="BVS123" s="188"/>
      <c r="BVT123" s="188"/>
      <c r="BVU123" s="188"/>
      <c r="BVV123" s="188"/>
      <c r="BVW123" s="188"/>
      <c r="BVX123" s="188"/>
      <c r="BVY123" s="188"/>
      <c r="BVZ123" s="188"/>
      <c r="BWA123" s="188"/>
      <c r="BWB123" s="188"/>
      <c r="BWC123" s="188"/>
      <c r="BWD123" s="188"/>
      <c r="BWE123" s="188"/>
      <c r="BWF123" s="188"/>
      <c r="BWG123" s="188"/>
      <c r="BWH123" s="188"/>
      <c r="BWI123" s="188"/>
      <c r="BWJ123" s="188"/>
      <c r="BWK123" s="188"/>
      <c r="BWL123" s="188"/>
      <c r="BWM123" s="188"/>
      <c r="BWN123" s="188"/>
      <c r="BWO123" s="188"/>
      <c r="BWP123" s="188"/>
      <c r="BWQ123" s="188"/>
      <c r="BWR123" s="188"/>
      <c r="BWS123" s="188"/>
      <c r="BWT123" s="188"/>
      <c r="BWU123" s="188"/>
      <c r="BWV123" s="188"/>
      <c r="BWW123" s="188"/>
      <c r="BWX123" s="188"/>
      <c r="BWY123" s="188"/>
      <c r="BWZ123" s="188"/>
      <c r="BXA123" s="188"/>
      <c r="BXB123" s="188"/>
      <c r="BXC123" s="188"/>
      <c r="BXD123" s="188"/>
      <c r="BXE123" s="188"/>
      <c r="BXF123" s="188"/>
      <c r="BXG123" s="188"/>
      <c r="BXH123" s="188"/>
      <c r="BXI123" s="188"/>
      <c r="BXJ123" s="188"/>
      <c r="BXK123" s="188"/>
      <c r="BXL123" s="188"/>
      <c r="BXM123" s="188"/>
      <c r="BXN123" s="188"/>
      <c r="BXO123" s="188"/>
      <c r="BXP123" s="188"/>
      <c r="BXQ123" s="188"/>
      <c r="BXR123" s="188"/>
      <c r="BXS123" s="188"/>
      <c r="BXT123" s="188"/>
      <c r="BXU123" s="188"/>
      <c r="BXV123" s="188"/>
      <c r="BXW123" s="188"/>
      <c r="BXX123" s="188"/>
      <c r="BXY123" s="188"/>
      <c r="BXZ123" s="188"/>
      <c r="BYA123" s="188"/>
      <c r="BYB123" s="188"/>
      <c r="BYC123" s="188"/>
      <c r="BYD123" s="188"/>
      <c r="BYE123" s="188"/>
      <c r="BYF123" s="188"/>
      <c r="BYG123" s="188"/>
      <c r="BYH123" s="188"/>
      <c r="BYI123" s="188"/>
      <c r="BYJ123" s="188"/>
      <c r="BYK123" s="188"/>
      <c r="BYL123" s="188"/>
      <c r="BYM123" s="188"/>
      <c r="BYN123" s="188"/>
      <c r="BYO123" s="188"/>
      <c r="BYP123" s="188"/>
      <c r="BYQ123" s="188"/>
      <c r="BYR123" s="188"/>
      <c r="BYS123" s="188"/>
      <c r="BYT123" s="188"/>
      <c r="BYU123" s="188"/>
      <c r="BYV123" s="188"/>
      <c r="BYW123" s="188"/>
      <c r="BYX123" s="188"/>
      <c r="BYY123" s="188"/>
      <c r="BYZ123" s="188"/>
      <c r="BZA123" s="188"/>
      <c r="BZB123" s="188"/>
      <c r="BZC123" s="188"/>
      <c r="BZD123" s="188"/>
      <c r="BZE123" s="188"/>
      <c r="BZF123" s="188"/>
      <c r="BZG123" s="188"/>
      <c r="BZH123" s="188"/>
      <c r="BZI123" s="188"/>
      <c r="BZJ123" s="188"/>
      <c r="BZK123" s="188"/>
      <c r="BZL123" s="188"/>
      <c r="BZM123" s="188"/>
      <c r="BZN123" s="188"/>
      <c r="BZO123" s="188"/>
      <c r="BZP123" s="188"/>
      <c r="BZQ123" s="188"/>
      <c r="BZR123" s="188"/>
      <c r="BZS123" s="188"/>
      <c r="BZT123" s="188"/>
      <c r="BZU123" s="188"/>
      <c r="BZV123" s="188"/>
      <c r="BZW123" s="188"/>
      <c r="BZX123" s="188"/>
      <c r="BZY123" s="188"/>
      <c r="BZZ123" s="188"/>
      <c r="CAA123" s="188"/>
      <c r="CAB123" s="188"/>
      <c r="CAC123" s="188"/>
      <c r="CAD123" s="188"/>
      <c r="CAE123" s="188"/>
      <c r="CAF123" s="188"/>
      <c r="CAG123" s="188"/>
      <c r="CAH123" s="188"/>
      <c r="CAI123" s="188"/>
      <c r="CAJ123" s="188"/>
      <c r="CAK123" s="188"/>
      <c r="CAL123" s="188"/>
      <c r="CAM123" s="188"/>
      <c r="CAN123" s="188"/>
      <c r="CAO123" s="188"/>
      <c r="CAP123" s="188"/>
      <c r="CAQ123" s="188"/>
      <c r="CAR123" s="188"/>
      <c r="CAS123" s="188"/>
      <c r="CAT123" s="188"/>
      <c r="CAU123" s="188"/>
      <c r="CAV123" s="188"/>
      <c r="CAW123" s="188"/>
      <c r="CAX123" s="188"/>
      <c r="CAY123" s="188"/>
      <c r="CAZ123" s="188"/>
      <c r="CBA123" s="188"/>
      <c r="CBB123" s="188"/>
      <c r="CBC123" s="188"/>
      <c r="CBD123" s="188"/>
      <c r="CBE123" s="188"/>
      <c r="CBF123" s="188"/>
      <c r="CBG123" s="188"/>
      <c r="CBH123" s="188"/>
      <c r="CBI123" s="188"/>
      <c r="CBJ123" s="188"/>
      <c r="CBK123" s="188"/>
      <c r="CBL123" s="188"/>
      <c r="CBM123" s="188"/>
      <c r="CBN123" s="188"/>
      <c r="CBO123" s="188"/>
      <c r="CBP123" s="188"/>
      <c r="CBQ123" s="188"/>
      <c r="CBR123" s="188"/>
      <c r="CBS123" s="188"/>
      <c r="CBT123" s="188"/>
      <c r="CBU123" s="188"/>
      <c r="CBV123" s="188"/>
      <c r="CBW123" s="188"/>
      <c r="CBX123" s="188"/>
      <c r="CBY123" s="188"/>
      <c r="CBZ123" s="188"/>
      <c r="CCA123" s="188"/>
      <c r="CCB123" s="188"/>
      <c r="CCC123" s="188"/>
      <c r="CCD123" s="188"/>
      <c r="CCE123" s="188"/>
      <c r="CCF123" s="188"/>
      <c r="CCG123" s="188"/>
      <c r="CCH123" s="188"/>
      <c r="CCI123" s="188"/>
      <c r="CCJ123" s="188"/>
      <c r="CCK123" s="188"/>
      <c r="CCL123" s="188"/>
      <c r="CCM123" s="188"/>
      <c r="CCN123" s="188"/>
      <c r="CCO123" s="188"/>
      <c r="CCP123" s="188"/>
      <c r="CCQ123" s="188"/>
      <c r="CCR123" s="188"/>
      <c r="CCS123" s="188"/>
      <c r="CCT123" s="188"/>
      <c r="CCU123" s="188"/>
      <c r="CCV123" s="188"/>
      <c r="CCW123" s="188"/>
      <c r="CCX123" s="188"/>
      <c r="CCY123" s="188"/>
      <c r="CCZ123" s="188"/>
      <c r="CDA123" s="188"/>
      <c r="CDB123" s="188"/>
      <c r="CDC123" s="188"/>
      <c r="CDD123" s="188"/>
      <c r="CDE123" s="188"/>
      <c r="CDF123" s="188"/>
      <c r="CDG123" s="188"/>
      <c r="CDH123" s="188"/>
      <c r="CDI123" s="188"/>
      <c r="CDJ123" s="188"/>
      <c r="CDK123" s="188"/>
      <c r="CDL123" s="188"/>
      <c r="CDM123" s="188"/>
      <c r="CDN123" s="188"/>
      <c r="CDO123" s="188"/>
      <c r="CDP123" s="188"/>
      <c r="CDQ123" s="188"/>
      <c r="CDR123" s="188"/>
      <c r="CDS123" s="188"/>
      <c r="CDT123" s="188"/>
      <c r="CDU123" s="188"/>
      <c r="CDV123" s="188"/>
      <c r="CDW123" s="188"/>
      <c r="CDX123" s="188"/>
      <c r="CDY123" s="188"/>
      <c r="CDZ123" s="188"/>
      <c r="CEA123" s="188"/>
      <c r="CEB123" s="188"/>
      <c r="CEC123" s="188"/>
      <c r="CED123" s="188"/>
      <c r="CEE123" s="188"/>
      <c r="CEF123" s="188"/>
      <c r="CEG123" s="188"/>
      <c r="CEH123" s="188"/>
      <c r="CEI123" s="188"/>
      <c r="CEJ123" s="188"/>
      <c r="CEK123" s="188"/>
      <c r="CEL123" s="188"/>
      <c r="CEM123" s="188"/>
      <c r="CEN123" s="188"/>
      <c r="CEO123" s="188"/>
      <c r="CEP123" s="188"/>
      <c r="CEQ123" s="188"/>
      <c r="CER123" s="188"/>
      <c r="CES123" s="188"/>
      <c r="CET123" s="188"/>
      <c r="CEU123" s="188"/>
      <c r="CEV123" s="188"/>
      <c r="CEW123" s="188"/>
      <c r="CEX123" s="188"/>
      <c r="CEY123" s="188"/>
      <c r="CEZ123" s="188"/>
      <c r="CFA123" s="188"/>
      <c r="CFB123" s="188"/>
      <c r="CFC123" s="188"/>
      <c r="CFD123" s="188"/>
      <c r="CFE123" s="188"/>
      <c r="CFF123" s="188"/>
      <c r="CFG123" s="188"/>
      <c r="CFH123" s="188"/>
      <c r="CFI123" s="188"/>
      <c r="CFJ123" s="188"/>
      <c r="CFK123" s="188"/>
      <c r="CFL123" s="188"/>
      <c r="CFM123" s="188"/>
      <c r="CFN123" s="188"/>
      <c r="CFO123" s="188"/>
      <c r="CFP123" s="188"/>
      <c r="CFQ123" s="188"/>
      <c r="CFR123" s="188"/>
      <c r="CFS123" s="188"/>
      <c r="CFT123" s="188"/>
      <c r="CFU123" s="188"/>
      <c r="CFV123" s="188"/>
      <c r="CFW123" s="188"/>
      <c r="CFX123" s="188"/>
      <c r="CFY123" s="188"/>
      <c r="CFZ123" s="188"/>
      <c r="CGA123" s="188"/>
      <c r="CGB123" s="188"/>
      <c r="CGC123" s="188"/>
      <c r="CGD123" s="188"/>
      <c r="CGE123" s="188"/>
      <c r="CGF123" s="188"/>
      <c r="CGG123" s="188"/>
      <c r="CGH123" s="188"/>
      <c r="CGI123" s="188"/>
      <c r="CGJ123" s="188"/>
      <c r="CGK123" s="188"/>
      <c r="CGL123" s="188"/>
      <c r="CGM123" s="188"/>
      <c r="CGN123" s="188"/>
      <c r="CGO123" s="188"/>
      <c r="CGP123" s="188"/>
      <c r="CGQ123" s="188"/>
      <c r="CGR123" s="188"/>
      <c r="CGS123" s="188"/>
      <c r="CGT123" s="188"/>
      <c r="CGU123" s="188"/>
      <c r="CGV123" s="188"/>
      <c r="CGW123" s="188"/>
      <c r="CGX123" s="188"/>
      <c r="CGY123" s="188"/>
      <c r="CGZ123" s="188"/>
      <c r="CHA123" s="188"/>
      <c r="CHB123" s="188"/>
      <c r="CHC123" s="188"/>
      <c r="CHD123" s="188"/>
      <c r="CHE123" s="188"/>
      <c r="CHF123" s="188"/>
      <c r="CHG123" s="188"/>
      <c r="CHH123" s="188"/>
      <c r="CHI123" s="188"/>
      <c r="CHJ123" s="188"/>
      <c r="CHK123" s="188"/>
      <c r="CHL123" s="188"/>
      <c r="CHM123" s="188"/>
      <c r="CHN123" s="188"/>
      <c r="CHO123" s="188"/>
      <c r="CHP123" s="188"/>
      <c r="CHQ123" s="188"/>
      <c r="CHR123" s="188"/>
      <c r="CHS123" s="188"/>
      <c r="CHT123" s="188"/>
      <c r="CHU123" s="188"/>
      <c r="CHV123" s="188"/>
      <c r="CHW123" s="188"/>
      <c r="CHX123" s="188"/>
      <c r="CHY123" s="188"/>
      <c r="CHZ123" s="188"/>
      <c r="CIA123" s="188"/>
      <c r="CIB123" s="188"/>
      <c r="CIC123" s="188"/>
      <c r="CID123" s="188"/>
      <c r="CIE123" s="188"/>
      <c r="CIF123" s="188"/>
      <c r="CIG123" s="188"/>
      <c r="CIH123" s="188"/>
      <c r="CII123" s="188"/>
      <c r="CIJ123" s="188"/>
      <c r="CIK123" s="188"/>
      <c r="CIL123" s="188"/>
      <c r="CIM123" s="188"/>
      <c r="CIN123" s="188"/>
      <c r="CIO123" s="188"/>
      <c r="CIP123" s="188"/>
      <c r="CIQ123" s="188"/>
      <c r="CIR123" s="188"/>
      <c r="CIS123" s="188"/>
      <c r="CIT123" s="188"/>
      <c r="CIU123" s="188"/>
      <c r="CIV123" s="188"/>
      <c r="CIW123" s="188"/>
      <c r="CIX123" s="188"/>
      <c r="CIY123" s="188"/>
      <c r="CIZ123" s="188"/>
      <c r="CJA123" s="188"/>
      <c r="CJB123" s="188"/>
      <c r="CJC123" s="188"/>
      <c r="CJD123" s="188"/>
      <c r="CJE123" s="188"/>
      <c r="CJF123" s="188"/>
      <c r="CJG123" s="188"/>
      <c r="CJH123" s="188"/>
      <c r="CJI123" s="188"/>
      <c r="CJJ123" s="188"/>
      <c r="CJK123" s="188"/>
      <c r="CJL123" s="188"/>
      <c r="CJM123" s="188"/>
      <c r="CJN123" s="188"/>
      <c r="CJO123" s="188"/>
      <c r="CJP123" s="188"/>
      <c r="CJQ123" s="188"/>
      <c r="CJR123" s="188"/>
      <c r="CJS123" s="188"/>
      <c r="CJT123" s="188"/>
      <c r="CJU123" s="188"/>
      <c r="CJV123" s="188"/>
      <c r="CJW123" s="188"/>
      <c r="CJX123" s="188"/>
      <c r="CJY123" s="188"/>
      <c r="CJZ123" s="188"/>
      <c r="CKA123" s="188"/>
      <c r="CKB123" s="188"/>
      <c r="CKC123" s="188"/>
      <c r="CKD123" s="188"/>
      <c r="CKE123" s="188"/>
      <c r="CKF123" s="188"/>
      <c r="CKG123" s="188"/>
      <c r="CKH123" s="188"/>
      <c r="CKI123" s="188"/>
      <c r="CKJ123" s="188"/>
      <c r="CKK123" s="188"/>
      <c r="CKL123" s="188"/>
      <c r="CKM123" s="188"/>
      <c r="CKN123" s="188"/>
      <c r="CKO123" s="188"/>
      <c r="CKP123" s="188"/>
      <c r="CKQ123" s="188"/>
      <c r="CKR123" s="188"/>
      <c r="CKS123" s="188"/>
      <c r="CKT123" s="188"/>
      <c r="CKU123" s="188"/>
      <c r="CKV123" s="188"/>
      <c r="CKW123" s="188"/>
      <c r="CKX123" s="188"/>
      <c r="CKY123" s="188"/>
      <c r="CKZ123" s="188"/>
      <c r="CLA123" s="188"/>
      <c r="CLB123" s="188"/>
      <c r="CLC123" s="188"/>
      <c r="CLD123" s="188"/>
      <c r="CLE123" s="188"/>
      <c r="CLF123" s="188"/>
      <c r="CLG123" s="188"/>
      <c r="CLH123" s="188"/>
      <c r="CLI123" s="188"/>
      <c r="CLJ123" s="188"/>
      <c r="CLK123" s="188"/>
      <c r="CLL123" s="188"/>
      <c r="CLM123" s="188"/>
      <c r="CLN123" s="188"/>
      <c r="CLO123" s="188"/>
      <c r="CLP123" s="188"/>
      <c r="CLQ123" s="188"/>
      <c r="CLR123" s="188"/>
      <c r="CLS123" s="188"/>
      <c r="CLT123" s="188"/>
      <c r="CLU123" s="188"/>
      <c r="CLV123" s="188"/>
      <c r="CLW123" s="188"/>
      <c r="CLX123" s="188"/>
      <c r="CLY123" s="188"/>
      <c r="CLZ123" s="188"/>
      <c r="CMA123" s="188"/>
      <c r="CMB123" s="188"/>
      <c r="CMC123" s="188"/>
      <c r="CMD123" s="188"/>
      <c r="CME123" s="188"/>
      <c r="CMF123" s="188"/>
      <c r="CMG123" s="188"/>
      <c r="CMH123" s="188"/>
      <c r="CMI123" s="188"/>
      <c r="CMJ123" s="188"/>
      <c r="CMK123" s="188"/>
      <c r="CML123" s="188"/>
      <c r="CMM123" s="188"/>
      <c r="CMN123" s="188"/>
      <c r="CMO123" s="188"/>
      <c r="CMP123" s="188"/>
      <c r="CMQ123" s="188"/>
      <c r="CMR123" s="188"/>
      <c r="CMS123" s="188"/>
      <c r="CMT123" s="188"/>
      <c r="CMU123" s="188"/>
      <c r="CMV123" s="188"/>
      <c r="CMW123" s="188"/>
      <c r="CMX123" s="188"/>
      <c r="CMY123" s="188"/>
      <c r="CMZ123" s="188"/>
      <c r="CNA123" s="188"/>
      <c r="CNB123" s="188"/>
      <c r="CNC123" s="188"/>
      <c r="CND123" s="188"/>
      <c r="CNE123" s="188"/>
      <c r="CNF123" s="188"/>
      <c r="CNG123" s="188"/>
      <c r="CNH123" s="188"/>
      <c r="CNI123" s="188"/>
      <c r="CNJ123" s="188"/>
      <c r="CNK123" s="188"/>
      <c r="CNL123" s="188"/>
      <c r="CNM123" s="188"/>
      <c r="CNN123" s="188"/>
      <c r="CNO123" s="188"/>
      <c r="CNP123" s="188"/>
      <c r="CNQ123" s="188"/>
      <c r="CNR123" s="188"/>
      <c r="CNS123" s="188"/>
      <c r="CNT123" s="188"/>
      <c r="CNU123" s="188"/>
      <c r="CNV123" s="188"/>
      <c r="CNW123" s="188"/>
      <c r="CNX123" s="188"/>
      <c r="CNY123" s="188"/>
      <c r="CNZ123" s="188"/>
      <c r="COA123" s="188"/>
      <c r="COB123" s="188"/>
      <c r="COC123" s="188"/>
      <c r="COD123" s="188"/>
      <c r="COE123" s="188"/>
      <c r="COF123" s="188"/>
      <c r="COG123" s="188"/>
      <c r="COH123" s="188"/>
      <c r="COI123" s="188"/>
      <c r="COJ123" s="188"/>
      <c r="COK123" s="188"/>
      <c r="COL123" s="188"/>
      <c r="COM123" s="188"/>
      <c r="CON123" s="188"/>
      <c r="COO123" s="188"/>
      <c r="COP123" s="188"/>
      <c r="COQ123" s="188"/>
      <c r="COR123" s="188"/>
      <c r="COS123" s="188"/>
      <c r="COT123" s="188"/>
      <c r="COU123" s="188"/>
      <c r="COV123" s="188"/>
      <c r="COW123" s="188"/>
      <c r="COX123" s="188"/>
      <c r="COY123" s="188"/>
      <c r="COZ123" s="188"/>
      <c r="CPA123" s="188"/>
      <c r="CPB123" s="188"/>
      <c r="CPC123" s="188"/>
      <c r="CPD123" s="188"/>
      <c r="CPE123" s="188"/>
      <c r="CPF123" s="188"/>
      <c r="CPG123" s="188"/>
      <c r="CPH123" s="188"/>
      <c r="CPI123" s="188"/>
      <c r="CPJ123" s="188"/>
      <c r="CPK123" s="188"/>
      <c r="CPL123" s="188"/>
      <c r="CPM123" s="188"/>
      <c r="CPN123" s="188"/>
      <c r="CPO123" s="188"/>
      <c r="CPP123" s="188"/>
      <c r="CPQ123" s="188"/>
      <c r="CPR123" s="188"/>
      <c r="CPS123" s="188"/>
      <c r="CPT123" s="188"/>
      <c r="CPU123" s="188"/>
      <c r="CPV123" s="188"/>
      <c r="CPW123" s="188"/>
      <c r="CPX123" s="188"/>
      <c r="CPY123" s="188"/>
      <c r="CPZ123" s="188"/>
      <c r="CQA123" s="188"/>
      <c r="CQB123" s="188"/>
      <c r="CQC123" s="188"/>
      <c r="CQD123" s="188"/>
      <c r="CQE123" s="188"/>
      <c r="CQF123" s="188"/>
      <c r="CQG123" s="188"/>
      <c r="CQH123" s="188"/>
      <c r="CQI123" s="188"/>
      <c r="CQJ123" s="188"/>
      <c r="CQK123" s="188"/>
      <c r="CQL123" s="188"/>
      <c r="CQM123" s="188"/>
      <c r="CQN123" s="188"/>
      <c r="CQO123" s="188"/>
      <c r="CQP123" s="188"/>
      <c r="CQQ123" s="188"/>
      <c r="CQR123" s="188"/>
      <c r="CQS123" s="188"/>
      <c r="CQT123" s="188"/>
      <c r="CQU123" s="188"/>
      <c r="CQV123" s="188"/>
      <c r="CQW123" s="188"/>
      <c r="CQX123" s="188"/>
      <c r="CQY123" s="188"/>
      <c r="CQZ123" s="188"/>
      <c r="CRA123" s="188"/>
      <c r="CRB123" s="188"/>
      <c r="CRC123" s="188"/>
      <c r="CRD123" s="188"/>
      <c r="CRE123" s="188"/>
      <c r="CRF123" s="188"/>
      <c r="CRG123" s="188"/>
      <c r="CRH123" s="188"/>
      <c r="CRI123" s="188"/>
      <c r="CRJ123" s="188"/>
      <c r="CRK123" s="188"/>
      <c r="CRL123" s="188"/>
      <c r="CRM123" s="188"/>
      <c r="CRN123" s="188"/>
      <c r="CRO123" s="188"/>
      <c r="CRP123" s="188"/>
      <c r="CRQ123" s="188"/>
      <c r="CRR123" s="188"/>
      <c r="CRS123" s="188"/>
      <c r="CRT123" s="188"/>
      <c r="CRU123" s="188"/>
      <c r="CRV123" s="188"/>
      <c r="CRW123" s="188"/>
      <c r="CRX123" s="188"/>
      <c r="CRY123" s="188"/>
      <c r="CRZ123" s="188"/>
      <c r="CSA123" s="188"/>
      <c r="CSB123" s="188"/>
      <c r="CSC123" s="188"/>
      <c r="CSD123" s="188"/>
      <c r="CSE123" s="188"/>
      <c r="CSF123" s="188"/>
      <c r="CSG123" s="188"/>
      <c r="CSH123" s="188"/>
      <c r="CSI123" s="188"/>
      <c r="CSJ123" s="188"/>
      <c r="CSK123" s="188"/>
      <c r="CSL123" s="188"/>
      <c r="CSM123" s="188"/>
      <c r="CSN123" s="188"/>
      <c r="CSO123" s="188"/>
      <c r="CSP123" s="188"/>
      <c r="CSQ123" s="188"/>
      <c r="CSR123" s="188"/>
      <c r="CSS123" s="188"/>
      <c r="CST123" s="188"/>
      <c r="CSU123" s="188"/>
      <c r="CSV123" s="188"/>
      <c r="CSW123" s="188"/>
      <c r="CSX123" s="188"/>
      <c r="CSY123" s="188"/>
      <c r="CSZ123" s="188"/>
      <c r="CTA123" s="188"/>
      <c r="CTB123" s="188"/>
      <c r="CTC123" s="188"/>
      <c r="CTD123" s="188"/>
      <c r="CTE123" s="188"/>
      <c r="CTF123" s="188"/>
      <c r="CTG123" s="188"/>
      <c r="CTH123" s="188"/>
      <c r="CTI123" s="188"/>
      <c r="CTJ123" s="188"/>
      <c r="CTK123" s="188"/>
      <c r="CTL123" s="188"/>
      <c r="CTM123" s="188"/>
      <c r="CTN123" s="188"/>
      <c r="CTO123" s="188"/>
      <c r="CTP123" s="188"/>
      <c r="CTQ123" s="188"/>
      <c r="CTR123" s="188"/>
      <c r="CTS123" s="188"/>
      <c r="CTT123" s="188"/>
      <c r="CTU123" s="188"/>
      <c r="CTV123" s="188"/>
      <c r="CTW123" s="188"/>
      <c r="CTX123" s="188"/>
      <c r="CTY123" s="188"/>
      <c r="CTZ123" s="188"/>
      <c r="CUA123" s="188"/>
      <c r="CUB123" s="188"/>
      <c r="CUC123" s="188"/>
      <c r="CUD123" s="188"/>
      <c r="CUE123" s="188"/>
      <c r="CUF123" s="188"/>
      <c r="CUG123" s="188"/>
      <c r="CUH123" s="188"/>
      <c r="CUI123" s="188"/>
      <c r="CUJ123" s="188"/>
      <c r="CUK123" s="188"/>
      <c r="CUL123" s="188"/>
      <c r="CUM123" s="188"/>
      <c r="CUN123" s="188"/>
      <c r="CUO123" s="188"/>
      <c r="CUP123" s="188"/>
      <c r="CUQ123" s="188"/>
      <c r="CUR123" s="188"/>
      <c r="CUS123" s="188"/>
      <c r="CUT123" s="188"/>
      <c r="CUU123" s="188"/>
      <c r="CUV123" s="188"/>
      <c r="CUW123" s="188"/>
      <c r="CUX123" s="188"/>
      <c r="CUY123" s="188"/>
      <c r="CUZ123" s="188"/>
      <c r="CVA123" s="188"/>
      <c r="CVB123" s="188"/>
      <c r="CVC123" s="188"/>
      <c r="CVD123" s="188"/>
      <c r="CVE123" s="188"/>
      <c r="CVF123" s="188"/>
      <c r="CVG123" s="188"/>
      <c r="CVH123" s="188"/>
      <c r="CVI123" s="188"/>
      <c r="CVJ123" s="188"/>
      <c r="CVK123" s="188"/>
      <c r="CVL123" s="188"/>
      <c r="CVM123" s="188"/>
      <c r="CVN123" s="188"/>
      <c r="CVO123" s="188"/>
      <c r="CVP123" s="188"/>
      <c r="CVQ123" s="188"/>
      <c r="CVR123" s="188"/>
      <c r="CVS123" s="188"/>
      <c r="CVT123" s="188"/>
      <c r="CVU123" s="188"/>
      <c r="CVV123" s="188"/>
      <c r="CVW123" s="188"/>
      <c r="CVX123" s="188"/>
      <c r="CVY123" s="188"/>
      <c r="CVZ123" s="188"/>
      <c r="CWA123" s="188"/>
      <c r="CWB123" s="188"/>
      <c r="CWC123" s="188"/>
      <c r="CWD123" s="188"/>
      <c r="CWE123" s="188"/>
      <c r="CWF123" s="188"/>
      <c r="CWG123" s="188"/>
      <c r="CWH123" s="188"/>
      <c r="CWI123" s="188"/>
      <c r="CWJ123" s="188"/>
      <c r="CWK123" s="188"/>
      <c r="CWL123" s="188"/>
      <c r="CWM123" s="188"/>
      <c r="CWN123" s="188"/>
      <c r="CWO123" s="188"/>
      <c r="CWP123" s="188"/>
      <c r="CWQ123" s="188"/>
      <c r="CWR123" s="188"/>
      <c r="CWS123" s="188"/>
      <c r="CWT123" s="188"/>
      <c r="CWU123" s="188"/>
      <c r="CWV123" s="188"/>
      <c r="CWW123" s="188"/>
      <c r="CWX123" s="188"/>
      <c r="CWY123" s="188"/>
      <c r="CWZ123" s="188"/>
      <c r="CXA123" s="188"/>
      <c r="CXB123" s="188"/>
      <c r="CXC123" s="188"/>
      <c r="CXD123" s="188"/>
      <c r="CXE123" s="188"/>
      <c r="CXF123" s="188"/>
      <c r="CXG123" s="188"/>
      <c r="CXH123" s="188"/>
      <c r="CXI123" s="188"/>
      <c r="CXJ123" s="188"/>
      <c r="CXK123" s="188"/>
      <c r="CXL123" s="188"/>
      <c r="CXM123" s="188"/>
      <c r="CXN123" s="188"/>
      <c r="CXO123" s="188"/>
      <c r="CXP123" s="188"/>
      <c r="CXQ123" s="188"/>
      <c r="CXR123" s="188"/>
      <c r="CXS123" s="188"/>
      <c r="CXT123" s="188"/>
      <c r="CXU123" s="188"/>
      <c r="CXV123" s="188"/>
      <c r="CXW123" s="188"/>
      <c r="CXX123" s="188"/>
      <c r="CXY123" s="188"/>
      <c r="CXZ123" s="188"/>
      <c r="CYA123" s="188"/>
      <c r="CYB123" s="188"/>
      <c r="CYC123" s="188"/>
      <c r="CYD123" s="188"/>
      <c r="CYE123" s="188"/>
      <c r="CYF123" s="188"/>
      <c r="CYG123" s="188"/>
      <c r="CYH123" s="188"/>
      <c r="CYI123" s="188"/>
      <c r="CYJ123" s="188"/>
      <c r="CYK123" s="188"/>
      <c r="CYL123" s="188"/>
      <c r="CYM123" s="188"/>
      <c r="CYN123" s="188"/>
      <c r="CYO123" s="188"/>
      <c r="CYP123" s="188"/>
      <c r="CYQ123" s="188"/>
      <c r="CYR123" s="188"/>
      <c r="CYS123" s="188"/>
      <c r="CYT123" s="188"/>
      <c r="CYU123" s="188"/>
      <c r="CYV123" s="188"/>
      <c r="CYW123" s="188"/>
      <c r="CYX123" s="188"/>
      <c r="CYY123" s="188"/>
      <c r="CYZ123" s="188"/>
      <c r="CZA123" s="188"/>
      <c r="CZB123" s="188"/>
      <c r="CZC123" s="188"/>
      <c r="CZD123" s="188"/>
      <c r="CZE123" s="188"/>
      <c r="CZF123" s="188"/>
      <c r="CZG123" s="188"/>
      <c r="CZH123" s="188"/>
      <c r="CZI123" s="188"/>
      <c r="CZJ123" s="188"/>
      <c r="CZK123" s="188"/>
      <c r="CZL123" s="188"/>
      <c r="CZM123" s="188"/>
      <c r="CZN123" s="188"/>
      <c r="CZO123" s="188"/>
      <c r="CZP123" s="188"/>
      <c r="CZQ123" s="188"/>
      <c r="CZR123" s="188"/>
      <c r="CZS123" s="188"/>
      <c r="CZT123" s="188"/>
      <c r="CZU123" s="188"/>
      <c r="CZV123" s="188"/>
      <c r="CZW123" s="188"/>
      <c r="CZX123" s="188"/>
      <c r="CZY123" s="188"/>
      <c r="CZZ123" s="188"/>
      <c r="DAA123" s="188"/>
      <c r="DAB123" s="188"/>
      <c r="DAC123" s="188"/>
      <c r="DAD123" s="188"/>
      <c r="DAE123" s="188"/>
      <c r="DAF123" s="188"/>
      <c r="DAG123" s="188"/>
      <c r="DAH123" s="188"/>
      <c r="DAI123" s="188"/>
      <c r="DAJ123" s="188"/>
      <c r="DAK123" s="188"/>
      <c r="DAL123" s="188"/>
      <c r="DAM123" s="188"/>
      <c r="DAN123" s="188"/>
      <c r="DAO123" s="188"/>
      <c r="DAP123" s="188"/>
      <c r="DAQ123" s="188"/>
      <c r="DAR123" s="188"/>
      <c r="DAS123" s="188"/>
      <c r="DAT123" s="188"/>
      <c r="DAU123" s="188"/>
      <c r="DAV123" s="188"/>
      <c r="DAW123" s="188"/>
      <c r="DAX123" s="188"/>
      <c r="DAY123" s="188"/>
      <c r="DAZ123" s="188"/>
      <c r="DBA123" s="188"/>
      <c r="DBB123" s="188"/>
      <c r="DBC123" s="188"/>
      <c r="DBD123" s="188"/>
      <c r="DBE123" s="188"/>
      <c r="DBF123" s="188"/>
      <c r="DBG123" s="188"/>
      <c r="DBH123" s="188"/>
      <c r="DBI123" s="188"/>
      <c r="DBJ123" s="188"/>
      <c r="DBK123" s="188"/>
      <c r="DBL123" s="188"/>
      <c r="DBM123" s="188"/>
      <c r="DBN123" s="188"/>
      <c r="DBO123" s="188"/>
      <c r="DBP123" s="188"/>
      <c r="DBQ123" s="188"/>
      <c r="DBR123" s="188"/>
      <c r="DBS123" s="188"/>
      <c r="DBT123" s="188"/>
      <c r="DBU123" s="188"/>
      <c r="DBV123" s="188"/>
      <c r="DBW123" s="188"/>
      <c r="DBX123" s="188"/>
      <c r="DBY123" s="188"/>
      <c r="DBZ123" s="188"/>
      <c r="DCA123" s="188"/>
      <c r="DCB123" s="188"/>
      <c r="DCC123" s="188"/>
      <c r="DCD123" s="188"/>
      <c r="DCE123" s="188"/>
      <c r="DCF123" s="188"/>
      <c r="DCG123" s="188"/>
      <c r="DCH123" s="188"/>
      <c r="DCI123" s="188"/>
      <c r="DCJ123" s="188"/>
      <c r="DCK123" s="188"/>
      <c r="DCL123" s="188"/>
      <c r="DCM123" s="188"/>
      <c r="DCN123" s="188"/>
      <c r="DCO123" s="188"/>
      <c r="DCP123" s="188"/>
      <c r="DCQ123" s="188"/>
      <c r="DCR123" s="188"/>
      <c r="DCS123" s="188"/>
      <c r="DCT123" s="188"/>
      <c r="DCU123" s="188"/>
      <c r="DCV123" s="188"/>
      <c r="DCW123" s="188"/>
      <c r="DCX123" s="188"/>
      <c r="DCY123" s="188"/>
      <c r="DCZ123" s="188"/>
      <c r="DDA123" s="188"/>
      <c r="DDB123" s="188"/>
      <c r="DDC123" s="188"/>
      <c r="DDD123" s="188"/>
      <c r="DDE123" s="188"/>
      <c r="DDF123" s="188"/>
      <c r="DDG123" s="188"/>
      <c r="DDH123" s="188"/>
      <c r="DDI123" s="188"/>
      <c r="DDJ123" s="188"/>
      <c r="DDK123" s="188"/>
      <c r="DDL123" s="188"/>
      <c r="DDM123" s="188"/>
      <c r="DDN123" s="188"/>
      <c r="DDO123" s="188"/>
      <c r="DDP123" s="188"/>
      <c r="DDQ123" s="188"/>
      <c r="DDR123" s="188"/>
      <c r="DDS123" s="188"/>
      <c r="DDT123" s="188"/>
      <c r="DDU123" s="188"/>
      <c r="DDV123" s="188"/>
      <c r="DDW123" s="188"/>
      <c r="DDX123" s="188"/>
      <c r="DDY123" s="188"/>
      <c r="DDZ123" s="188"/>
      <c r="DEA123" s="188"/>
      <c r="DEB123" s="188"/>
      <c r="DEC123" s="188"/>
      <c r="DED123" s="188"/>
      <c r="DEE123" s="188"/>
      <c r="DEF123" s="188"/>
      <c r="DEG123" s="188"/>
      <c r="DEH123" s="188"/>
      <c r="DEI123" s="188"/>
      <c r="DEJ123" s="188"/>
      <c r="DEK123" s="188"/>
      <c r="DEL123" s="188"/>
      <c r="DEM123" s="188"/>
      <c r="DEN123" s="188"/>
      <c r="DEO123" s="188"/>
      <c r="DEP123" s="188"/>
      <c r="DEQ123" s="188"/>
      <c r="DER123" s="188"/>
      <c r="DES123" s="188"/>
      <c r="DET123" s="188"/>
      <c r="DEU123" s="188"/>
      <c r="DEV123" s="188"/>
      <c r="DEW123" s="188"/>
      <c r="DEX123" s="188"/>
      <c r="DEY123" s="188"/>
      <c r="DEZ123" s="188"/>
      <c r="DFA123" s="188"/>
      <c r="DFB123" s="188"/>
      <c r="DFC123" s="188"/>
      <c r="DFD123" s="188"/>
      <c r="DFE123" s="188"/>
      <c r="DFF123" s="188"/>
      <c r="DFG123" s="188"/>
      <c r="DFH123" s="188"/>
      <c r="DFI123" s="188"/>
      <c r="DFJ123" s="188"/>
      <c r="DFK123" s="188"/>
      <c r="DFL123" s="188"/>
      <c r="DFM123" s="188"/>
      <c r="DFN123" s="188"/>
      <c r="DFO123" s="188"/>
      <c r="DFP123" s="188"/>
      <c r="DFQ123" s="188"/>
      <c r="DFR123" s="188"/>
      <c r="DFS123" s="188"/>
      <c r="DFT123" s="188"/>
      <c r="DFU123" s="188"/>
      <c r="DFV123" s="188"/>
      <c r="DFW123" s="188"/>
      <c r="DFX123" s="188"/>
      <c r="DFY123" s="188"/>
      <c r="DFZ123" s="188"/>
      <c r="DGA123" s="188"/>
      <c r="DGB123" s="188"/>
      <c r="DGC123" s="188"/>
      <c r="DGD123" s="188"/>
      <c r="DGE123" s="188"/>
      <c r="DGF123" s="188"/>
      <c r="DGG123" s="188"/>
      <c r="DGH123" s="188"/>
      <c r="DGI123" s="188"/>
      <c r="DGJ123" s="188"/>
      <c r="DGK123" s="188"/>
      <c r="DGL123" s="188"/>
      <c r="DGM123" s="188"/>
      <c r="DGN123" s="188"/>
      <c r="DGO123" s="188"/>
      <c r="DGP123" s="188"/>
      <c r="DGQ123" s="188"/>
      <c r="DGR123" s="188"/>
      <c r="DGS123" s="188"/>
      <c r="DGT123" s="188"/>
      <c r="DGU123" s="188"/>
      <c r="DGV123" s="188"/>
      <c r="DGW123" s="188"/>
      <c r="DGX123" s="188"/>
      <c r="DGY123" s="188"/>
      <c r="DGZ123" s="188"/>
      <c r="DHA123" s="188"/>
      <c r="DHB123" s="188"/>
      <c r="DHC123" s="188"/>
      <c r="DHD123" s="188"/>
      <c r="DHE123" s="188"/>
      <c r="DHF123" s="188"/>
      <c r="DHG123" s="188"/>
      <c r="DHH123" s="188"/>
      <c r="DHI123" s="188"/>
      <c r="DHJ123" s="188"/>
      <c r="DHK123" s="188"/>
      <c r="DHL123" s="188"/>
      <c r="DHM123" s="188"/>
      <c r="DHN123" s="188"/>
      <c r="DHO123" s="188"/>
      <c r="DHP123" s="188"/>
      <c r="DHQ123" s="188"/>
      <c r="DHR123" s="188"/>
      <c r="DHS123" s="188"/>
      <c r="DHT123" s="188"/>
      <c r="DHU123" s="188"/>
      <c r="DHV123" s="188"/>
      <c r="DHW123" s="188"/>
      <c r="DHX123" s="188"/>
      <c r="DHY123" s="188"/>
      <c r="DHZ123" s="188"/>
      <c r="DIA123" s="188"/>
      <c r="DIB123" s="188"/>
      <c r="DIC123" s="188"/>
      <c r="DID123" s="188"/>
      <c r="DIE123" s="188"/>
      <c r="DIF123" s="188"/>
      <c r="DIG123" s="188"/>
      <c r="DIH123" s="188"/>
      <c r="DII123" s="188"/>
      <c r="DIJ123" s="188"/>
      <c r="DIK123" s="188"/>
      <c r="DIL123" s="188"/>
      <c r="DIM123" s="188"/>
      <c r="DIN123" s="188"/>
      <c r="DIO123" s="188"/>
      <c r="DIP123" s="188"/>
      <c r="DIQ123" s="188"/>
      <c r="DIR123" s="188"/>
      <c r="DIS123" s="188"/>
      <c r="DIT123" s="188"/>
      <c r="DIU123" s="188"/>
      <c r="DIV123" s="188"/>
      <c r="DIW123" s="188"/>
      <c r="DIX123" s="188"/>
      <c r="DIY123" s="188"/>
      <c r="DIZ123" s="188"/>
      <c r="DJA123" s="188"/>
      <c r="DJB123" s="188"/>
      <c r="DJC123" s="188"/>
      <c r="DJD123" s="188"/>
      <c r="DJE123" s="188"/>
      <c r="DJF123" s="188"/>
      <c r="DJG123" s="188"/>
      <c r="DJH123" s="188"/>
      <c r="DJI123" s="188"/>
      <c r="DJJ123" s="188"/>
      <c r="DJK123" s="188"/>
      <c r="DJL123" s="188"/>
      <c r="DJM123" s="188"/>
      <c r="DJN123" s="188"/>
      <c r="DJO123" s="188"/>
      <c r="DJP123" s="188"/>
      <c r="DJQ123" s="188"/>
      <c r="DJR123" s="188"/>
      <c r="DJS123" s="188"/>
      <c r="DJT123" s="188"/>
      <c r="DJU123" s="188"/>
      <c r="DJV123" s="188"/>
      <c r="DJW123" s="188"/>
      <c r="DJX123" s="188"/>
      <c r="DJY123" s="188"/>
      <c r="DJZ123" s="188"/>
      <c r="DKA123" s="188"/>
      <c r="DKB123" s="188"/>
      <c r="DKC123" s="188"/>
      <c r="DKD123" s="188"/>
      <c r="DKE123" s="188"/>
      <c r="DKF123" s="188"/>
      <c r="DKG123" s="188"/>
      <c r="DKH123" s="188"/>
      <c r="DKI123" s="188"/>
      <c r="DKJ123" s="188"/>
      <c r="DKK123" s="188"/>
      <c r="DKL123" s="188"/>
      <c r="DKM123" s="188"/>
      <c r="DKN123" s="188"/>
      <c r="DKO123" s="188"/>
      <c r="DKP123" s="188"/>
      <c r="DKQ123" s="188"/>
      <c r="DKR123" s="188"/>
      <c r="DKS123" s="188"/>
      <c r="DKT123" s="188"/>
      <c r="DKU123" s="188"/>
      <c r="DKV123" s="188"/>
      <c r="DKW123" s="188"/>
      <c r="DKX123" s="188"/>
      <c r="DKY123" s="188"/>
      <c r="DKZ123" s="188"/>
      <c r="DLA123" s="188"/>
      <c r="DLB123" s="188"/>
      <c r="DLC123" s="188"/>
      <c r="DLD123" s="188"/>
      <c r="DLE123" s="188"/>
      <c r="DLF123" s="188"/>
      <c r="DLG123" s="188"/>
      <c r="DLH123" s="188"/>
      <c r="DLI123" s="188"/>
      <c r="DLJ123" s="188"/>
      <c r="DLK123" s="188"/>
      <c r="DLL123" s="188"/>
      <c r="DLM123" s="188"/>
      <c r="DLN123" s="188"/>
      <c r="DLO123" s="188"/>
      <c r="DLP123" s="188"/>
      <c r="DLQ123" s="188"/>
      <c r="DLR123" s="188"/>
      <c r="DLS123" s="188"/>
      <c r="DLT123" s="188"/>
      <c r="DLU123" s="188"/>
      <c r="DLV123" s="188"/>
      <c r="DLW123" s="188"/>
      <c r="DLX123" s="188"/>
      <c r="DLY123" s="188"/>
      <c r="DLZ123" s="188"/>
      <c r="DMA123" s="188"/>
      <c r="DMB123" s="188"/>
      <c r="DMC123" s="188"/>
      <c r="DMD123" s="188"/>
      <c r="DME123" s="188"/>
      <c r="DMF123" s="188"/>
      <c r="DMG123" s="188"/>
      <c r="DMH123" s="188"/>
      <c r="DMI123" s="188"/>
      <c r="DMJ123" s="188"/>
      <c r="DMK123" s="188"/>
      <c r="DML123" s="188"/>
      <c r="DMM123" s="188"/>
      <c r="DMN123" s="188"/>
      <c r="DMO123" s="188"/>
      <c r="DMP123" s="188"/>
      <c r="DMQ123" s="188"/>
      <c r="DMR123" s="188"/>
      <c r="DMS123" s="188"/>
      <c r="DMT123" s="188"/>
      <c r="DMU123" s="188"/>
      <c r="DMV123" s="188"/>
      <c r="DMW123" s="188"/>
      <c r="DMX123" s="188"/>
      <c r="DMY123" s="188"/>
      <c r="DMZ123" s="188"/>
      <c r="DNA123" s="188"/>
      <c r="DNB123" s="188"/>
      <c r="DNC123" s="188"/>
      <c r="DND123" s="188"/>
      <c r="DNE123" s="188"/>
      <c r="DNF123" s="188"/>
      <c r="DNG123" s="188"/>
      <c r="DNH123" s="188"/>
      <c r="DNI123" s="188"/>
      <c r="DNJ123" s="188"/>
      <c r="DNK123" s="188"/>
      <c r="DNL123" s="188"/>
      <c r="DNM123" s="188"/>
      <c r="DNN123" s="188"/>
      <c r="DNO123" s="188"/>
      <c r="DNP123" s="188"/>
      <c r="DNQ123" s="188"/>
      <c r="DNR123" s="188"/>
      <c r="DNS123" s="188"/>
      <c r="DNT123" s="188"/>
      <c r="DNU123" s="188"/>
      <c r="DNV123" s="188"/>
      <c r="DNW123" s="188"/>
      <c r="DNX123" s="188"/>
      <c r="DNY123" s="188"/>
      <c r="DNZ123" s="188"/>
      <c r="DOA123" s="188"/>
      <c r="DOB123" s="188"/>
      <c r="DOC123" s="188"/>
      <c r="DOD123" s="188"/>
      <c r="DOE123" s="188"/>
      <c r="DOF123" s="188"/>
      <c r="DOG123" s="188"/>
      <c r="DOH123" s="188"/>
      <c r="DOI123" s="188"/>
      <c r="DOJ123" s="188"/>
      <c r="DOK123" s="188"/>
      <c r="DOL123" s="188"/>
      <c r="DOM123" s="188"/>
      <c r="DON123" s="188"/>
      <c r="DOO123" s="188"/>
      <c r="DOP123" s="188"/>
      <c r="DOQ123" s="188"/>
      <c r="DOR123" s="188"/>
      <c r="DOS123" s="188"/>
      <c r="DOT123" s="188"/>
      <c r="DOU123" s="188"/>
      <c r="DOV123" s="188"/>
      <c r="DOW123" s="188"/>
      <c r="DOX123" s="188"/>
      <c r="DOY123" s="188"/>
      <c r="DOZ123" s="188"/>
      <c r="DPA123" s="188"/>
      <c r="DPB123" s="188"/>
      <c r="DPC123" s="188"/>
      <c r="DPD123" s="188"/>
      <c r="DPE123" s="188"/>
      <c r="DPF123" s="188"/>
      <c r="DPG123" s="188"/>
      <c r="DPH123" s="188"/>
      <c r="DPI123" s="188"/>
      <c r="DPJ123" s="188"/>
      <c r="DPK123" s="188"/>
      <c r="DPL123" s="188"/>
      <c r="DPM123" s="188"/>
      <c r="DPN123" s="188"/>
      <c r="DPO123" s="188"/>
      <c r="DPP123" s="188"/>
      <c r="DPQ123" s="188"/>
      <c r="DPR123" s="188"/>
      <c r="DPS123" s="188"/>
      <c r="DPT123" s="188"/>
      <c r="DPU123" s="188"/>
      <c r="DPV123" s="188"/>
      <c r="DPW123" s="188"/>
      <c r="DPX123" s="188"/>
      <c r="DPY123" s="188"/>
      <c r="DPZ123" s="188"/>
      <c r="DQA123" s="188"/>
      <c r="DQB123" s="188"/>
      <c r="DQC123" s="188"/>
      <c r="DQD123" s="188"/>
      <c r="DQE123" s="188"/>
      <c r="DQF123" s="188"/>
      <c r="DQG123" s="188"/>
      <c r="DQH123" s="188"/>
      <c r="DQI123" s="188"/>
      <c r="DQJ123" s="188"/>
      <c r="DQK123" s="188"/>
      <c r="DQL123" s="188"/>
      <c r="DQM123" s="188"/>
      <c r="DQN123" s="188"/>
      <c r="DQO123" s="188"/>
      <c r="DQP123" s="188"/>
      <c r="DQQ123" s="188"/>
      <c r="DQR123" s="188"/>
      <c r="DQS123" s="188"/>
      <c r="DQT123" s="188"/>
      <c r="DQU123" s="188"/>
      <c r="DQV123" s="188"/>
      <c r="DQW123" s="188"/>
      <c r="DQX123" s="188"/>
      <c r="DQY123" s="188"/>
      <c r="DQZ123" s="188"/>
      <c r="DRA123" s="188"/>
      <c r="DRB123" s="188"/>
      <c r="DRC123" s="188"/>
      <c r="DRD123" s="188"/>
      <c r="DRE123" s="188"/>
      <c r="DRF123" s="188"/>
      <c r="DRG123" s="188"/>
      <c r="DRH123" s="188"/>
      <c r="DRI123" s="188"/>
      <c r="DRJ123" s="188"/>
      <c r="DRK123" s="188"/>
      <c r="DRL123" s="188"/>
      <c r="DRM123" s="188"/>
      <c r="DRN123" s="188"/>
      <c r="DRO123" s="188"/>
      <c r="DRP123" s="188"/>
      <c r="DRQ123" s="188"/>
      <c r="DRR123" s="188"/>
      <c r="DRS123" s="188"/>
      <c r="DRT123" s="188"/>
      <c r="DRU123" s="188"/>
      <c r="DRV123" s="188"/>
      <c r="DRW123" s="188"/>
      <c r="DRX123" s="188"/>
      <c r="DRY123" s="188"/>
      <c r="DRZ123" s="188"/>
      <c r="DSA123" s="188"/>
      <c r="DSB123" s="188"/>
      <c r="DSC123" s="188"/>
      <c r="DSD123" s="188"/>
      <c r="DSE123" s="188"/>
      <c r="DSF123" s="188"/>
      <c r="DSG123" s="188"/>
      <c r="DSH123" s="188"/>
      <c r="DSI123" s="188"/>
      <c r="DSJ123" s="188"/>
      <c r="DSK123" s="188"/>
      <c r="DSL123" s="188"/>
      <c r="DSM123" s="188"/>
      <c r="DSN123" s="188"/>
      <c r="DSO123" s="188"/>
      <c r="DSP123" s="188"/>
      <c r="DSQ123" s="188"/>
      <c r="DSR123" s="188"/>
      <c r="DSS123" s="188"/>
      <c r="DST123" s="188"/>
      <c r="DSU123" s="188"/>
      <c r="DSV123" s="188"/>
      <c r="DSW123" s="188"/>
      <c r="DSX123" s="188"/>
      <c r="DSY123" s="188"/>
      <c r="DSZ123" s="188"/>
      <c r="DTA123" s="188"/>
      <c r="DTB123" s="188"/>
      <c r="DTC123" s="188"/>
      <c r="DTD123" s="188"/>
      <c r="DTE123" s="188"/>
      <c r="DTF123" s="188"/>
      <c r="DTG123" s="188"/>
      <c r="DTH123" s="188"/>
      <c r="DTI123" s="188"/>
      <c r="DTJ123" s="188"/>
      <c r="DTK123" s="188"/>
      <c r="DTL123" s="188"/>
      <c r="DTM123" s="188"/>
      <c r="DTN123" s="188"/>
      <c r="DTO123" s="188"/>
      <c r="DTP123" s="188"/>
      <c r="DTQ123" s="188"/>
      <c r="DTR123" s="188"/>
      <c r="DTS123" s="188"/>
      <c r="DTT123" s="188"/>
      <c r="DTU123" s="188"/>
      <c r="DTV123" s="188"/>
      <c r="DTW123" s="188"/>
      <c r="DTX123" s="188"/>
      <c r="DTY123" s="188"/>
      <c r="DTZ123" s="188"/>
      <c r="DUA123" s="188"/>
      <c r="DUB123" s="188"/>
      <c r="DUC123" s="188"/>
      <c r="DUD123" s="188"/>
      <c r="DUE123" s="188"/>
      <c r="DUF123" s="188"/>
      <c r="DUG123" s="188"/>
      <c r="DUH123" s="188"/>
      <c r="DUI123" s="188"/>
      <c r="DUJ123" s="188"/>
      <c r="DUK123" s="188"/>
      <c r="DUL123" s="188"/>
      <c r="DUM123" s="188"/>
      <c r="DUN123" s="188"/>
      <c r="DUO123" s="188"/>
      <c r="DUP123" s="188"/>
      <c r="DUQ123" s="188"/>
      <c r="DUR123" s="188"/>
      <c r="DUS123" s="188"/>
      <c r="DUT123" s="188"/>
      <c r="DUU123" s="188"/>
      <c r="DUV123" s="188"/>
      <c r="DUW123" s="188"/>
      <c r="DUX123" s="188"/>
      <c r="DUY123" s="188"/>
      <c r="DUZ123" s="188"/>
      <c r="DVA123" s="188"/>
      <c r="DVB123" s="188"/>
      <c r="DVC123" s="188"/>
      <c r="DVD123" s="188"/>
      <c r="DVE123" s="188"/>
      <c r="DVF123" s="188"/>
      <c r="DVG123" s="188"/>
      <c r="DVH123" s="188"/>
      <c r="DVI123" s="188"/>
      <c r="DVJ123" s="188"/>
      <c r="DVK123" s="188"/>
      <c r="DVL123" s="188"/>
      <c r="DVM123" s="188"/>
      <c r="DVN123" s="188"/>
      <c r="DVO123" s="188"/>
      <c r="DVP123" s="188"/>
      <c r="DVQ123" s="188"/>
      <c r="DVR123" s="188"/>
      <c r="DVS123" s="188"/>
      <c r="DVT123" s="188"/>
      <c r="DVU123" s="188"/>
      <c r="DVV123" s="188"/>
      <c r="DVW123" s="188"/>
      <c r="DVX123" s="188"/>
      <c r="DVY123" s="188"/>
      <c r="DVZ123" s="188"/>
      <c r="DWA123" s="188"/>
      <c r="DWB123" s="188"/>
      <c r="DWC123" s="188"/>
      <c r="DWD123" s="188"/>
      <c r="DWE123" s="188"/>
      <c r="DWF123" s="188"/>
      <c r="DWG123" s="188"/>
      <c r="DWH123" s="188"/>
      <c r="DWI123" s="188"/>
      <c r="DWJ123" s="188"/>
      <c r="DWK123" s="188"/>
      <c r="DWL123" s="188"/>
      <c r="DWM123" s="188"/>
      <c r="DWN123" s="188"/>
      <c r="DWO123" s="188"/>
      <c r="DWP123" s="188"/>
      <c r="DWQ123" s="188"/>
      <c r="DWR123" s="188"/>
      <c r="DWS123" s="188"/>
      <c r="DWT123" s="188"/>
      <c r="DWU123" s="188"/>
      <c r="DWV123" s="188"/>
      <c r="DWW123" s="188"/>
      <c r="DWX123" s="188"/>
      <c r="DWY123" s="188"/>
      <c r="DWZ123" s="188"/>
      <c r="DXA123" s="188"/>
      <c r="DXB123" s="188"/>
      <c r="DXC123" s="188"/>
      <c r="DXD123" s="188"/>
      <c r="DXE123" s="188"/>
      <c r="DXF123" s="188"/>
      <c r="DXG123" s="188"/>
      <c r="DXH123" s="188"/>
      <c r="DXI123" s="188"/>
      <c r="DXJ123" s="188"/>
      <c r="DXK123" s="188"/>
      <c r="DXL123" s="188"/>
      <c r="DXM123" s="188"/>
      <c r="DXN123" s="188"/>
      <c r="DXO123" s="188"/>
      <c r="DXP123" s="188"/>
      <c r="DXQ123" s="188"/>
      <c r="DXR123" s="188"/>
      <c r="DXS123" s="188"/>
      <c r="DXT123" s="188"/>
      <c r="DXU123" s="188"/>
      <c r="DXV123" s="188"/>
      <c r="DXW123" s="188"/>
      <c r="DXX123" s="188"/>
      <c r="DXY123" s="188"/>
      <c r="DXZ123" s="188"/>
      <c r="DYA123" s="188"/>
      <c r="DYB123" s="188"/>
      <c r="DYC123" s="188"/>
      <c r="DYD123" s="188"/>
      <c r="DYE123" s="188"/>
      <c r="DYF123" s="188"/>
      <c r="DYG123" s="188"/>
      <c r="DYH123" s="188"/>
      <c r="DYI123" s="188"/>
      <c r="DYJ123" s="188"/>
      <c r="DYK123" s="188"/>
      <c r="DYL123" s="188"/>
      <c r="DYM123" s="188"/>
      <c r="DYN123" s="188"/>
      <c r="DYO123" s="188"/>
      <c r="DYP123" s="188"/>
      <c r="DYQ123" s="188"/>
      <c r="DYR123" s="188"/>
      <c r="DYS123" s="188"/>
      <c r="DYT123" s="188"/>
      <c r="DYU123" s="188"/>
      <c r="DYV123" s="188"/>
      <c r="DYW123" s="188"/>
      <c r="DYX123" s="188"/>
      <c r="DYY123" s="188"/>
      <c r="DYZ123" s="188"/>
      <c r="DZA123" s="188"/>
      <c r="DZB123" s="188"/>
      <c r="DZC123" s="188"/>
      <c r="DZD123" s="188"/>
      <c r="DZE123" s="188"/>
      <c r="DZF123" s="188"/>
      <c r="DZG123" s="188"/>
      <c r="DZH123" s="188"/>
      <c r="DZI123" s="188"/>
      <c r="DZJ123" s="188"/>
      <c r="DZK123" s="188"/>
      <c r="DZL123" s="188"/>
      <c r="DZM123" s="188"/>
      <c r="DZN123" s="188"/>
      <c r="DZO123" s="188"/>
      <c r="DZP123" s="188"/>
      <c r="DZQ123" s="188"/>
      <c r="DZR123" s="188"/>
      <c r="DZS123" s="188"/>
      <c r="DZT123" s="188"/>
      <c r="DZU123" s="188"/>
      <c r="DZV123" s="188"/>
      <c r="DZW123" s="188"/>
      <c r="DZX123" s="188"/>
      <c r="DZY123" s="188"/>
      <c r="DZZ123" s="188"/>
      <c r="EAA123" s="188"/>
      <c r="EAB123" s="188"/>
      <c r="EAC123" s="188"/>
      <c r="EAD123" s="188"/>
      <c r="EAE123" s="188"/>
      <c r="EAF123" s="188"/>
      <c r="EAG123" s="188"/>
      <c r="EAH123" s="188"/>
      <c r="EAI123" s="188"/>
      <c r="EAJ123" s="188"/>
      <c r="EAK123" s="188"/>
      <c r="EAL123" s="188"/>
      <c r="EAM123" s="188"/>
      <c r="EAN123" s="188"/>
      <c r="EAO123" s="188"/>
      <c r="EAP123" s="188"/>
      <c r="EAQ123" s="188"/>
      <c r="EAR123" s="188"/>
      <c r="EAS123" s="188"/>
      <c r="EAT123" s="188"/>
      <c r="EAU123" s="188"/>
      <c r="EAV123" s="188"/>
      <c r="EAW123" s="188"/>
      <c r="EAX123" s="188"/>
      <c r="EAY123" s="188"/>
      <c r="EAZ123" s="188"/>
      <c r="EBA123" s="188"/>
      <c r="EBB123" s="188"/>
      <c r="EBC123" s="188"/>
      <c r="EBD123" s="188"/>
      <c r="EBE123" s="188"/>
      <c r="EBF123" s="188"/>
      <c r="EBG123" s="188"/>
      <c r="EBH123" s="188"/>
      <c r="EBI123" s="188"/>
      <c r="EBJ123" s="188"/>
      <c r="EBK123" s="188"/>
      <c r="EBL123" s="188"/>
      <c r="EBM123" s="188"/>
      <c r="EBN123" s="188"/>
      <c r="EBO123" s="188"/>
      <c r="EBP123" s="188"/>
      <c r="EBQ123" s="188"/>
      <c r="EBR123" s="188"/>
      <c r="EBS123" s="188"/>
      <c r="EBT123" s="188"/>
      <c r="EBU123" s="188"/>
      <c r="EBV123" s="188"/>
      <c r="EBW123" s="188"/>
      <c r="EBX123" s="188"/>
      <c r="EBY123" s="188"/>
      <c r="EBZ123" s="188"/>
      <c r="ECA123" s="188"/>
      <c r="ECB123" s="188"/>
      <c r="ECC123" s="188"/>
      <c r="ECD123" s="188"/>
      <c r="ECE123" s="188"/>
      <c r="ECF123" s="188"/>
      <c r="ECG123" s="188"/>
      <c r="ECH123" s="188"/>
      <c r="ECI123" s="188"/>
      <c r="ECJ123" s="188"/>
      <c r="ECK123" s="188"/>
      <c r="ECL123" s="188"/>
      <c r="ECM123" s="188"/>
      <c r="ECN123" s="188"/>
      <c r="ECO123" s="188"/>
      <c r="ECP123" s="188"/>
      <c r="ECQ123" s="188"/>
      <c r="ECR123" s="188"/>
      <c r="ECS123" s="188"/>
      <c r="ECT123" s="188"/>
      <c r="ECU123" s="188"/>
      <c r="ECV123" s="188"/>
      <c r="ECW123" s="188"/>
      <c r="ECX123" s="188"/>
      <c r="ECY123" s="188"/>
      <c r="ECZ123" s="188"/>
      <c r="EDA123" s="188"/>
      <c r="EDB123" s="188"/>
      <c r="EDC123" s="188"/>
      <c r="EDD123" s="188"/>
      <c r="EDE123" s="188"/>
      <c r="EDF123" s="188"/>
      <c r="EDG123" s="188"/>
      <c r="EDH123" s="188"/>
      <c r="EDI123" s="188"/>
      <c r="EDJ123" s="188"/>
      <c r="EDK123" s="188"/>
      <c r="EDL123" s="188"/>
      <c r="EDM123" s="188"/>
      <c r="EDN123" s="188"/>
      <c r="EDO123" s="188"/>
      <c r="EDP123" s="188"/>
      <c r="EDQ123" s="188"/>
      <c r="EDR123" s="188"/>
      <c r="EDS123" s="188"/>
      <c r="EDT123" s="188"/>
      <c r="EDU123" s="188"/>
      <c r="EDV123" s="188"/>
      <c r="EDW123" s="188"/>
      <c r="EDX123" s="188"/>
      <c r="EDY123" s="188"/>
      <c r="EDZ123" s="188"/>
      <c r="EEA123" s="188"/>
      <c r="EEB123" s="188"/>
      <c r="EEC123" s="188"/>
      <c r="EED123" s="188"/>
      <c r="EEE123" s="188"/>
      <c r="EEF123" s="188"/>
      <c r="EEG123" s="188"/>
      <c r="EEH123" s="188"/>
      <c r="EEI123" s="188"/>
      <c r="EEJ123" s="188"/>
      <c r="EEK123" s="188"/>
      <c r="EEL123" s="188"/>
      <c r="EEM123" s="188"/>
      <c r="EEN123" s="188"/>
      <c r="EEO123" s="188"/>
      <c r="EEP123" s="188"/>
      <c r="EEQ123" s="188"/>
      <c r="EER123" s="188"/>
      <c r="EES123" s="188"/>
      <c r="EET123" s="188"/>
      <c r="EEU123" s="188"/>
      <c r="EEV123" s="188"/>
      <c r="EEW123" s="188"/>
      <c r="EEX123" s="188"/>
      <c r="EEY123" s="188"/>
      <c r="EEZ123" s="188"/>
      <c r="EFA123" s="188"/>
      <c r="EFB123" s="188"/>
      <c r="EFC123" s="188"/>
      <c r="EFD123" s="188"/>
      <c r="EFE123" s="188"/>
      <c r="EFF123" s="188"/>
      <c r="EFG123" s="188"/>
      <c r="EFH123" s="188"/>
      <c r="EFI123" s="188"/>
      <c r="EFJ123" s="188"/>
      <c r="EFK123" s="188"/>
      <c r="EFL123" s="188"/>
      <c r="EFM123" s="188"/>
      <c r="EFN123" s="188"/>
      <c r="EFO123" s="188"/>
      <c r="EFP123" s="188"/>
      <c r="EFQ123" s="188"/>
      <c r="EFR123" s="188"/>
      <c r="EFS123" s="188"/>
      <c r="EFT123" s="188"/>
      <c r="EFU123" s="188"/>
      <c r="EFV123" s="188"/>
      <c r="EFW123" s="188"/>
      <c r="EFX123" s="188"/>
      <c r="EFY123" s="188"/>
      <c r="EFZ123" s="188"/>
      <c r="EGA123" s="188"/>
      <c r="EGB123" s="188"/>
      <c r="EGC123" s="188"/>
      <c r="EGD123" s="188"/>
      <c r="EGE123" s="188"/>
      <c r="EGF123" s="188"/>
      <c r="EGG123" s="188"/>
      <c r="EGH123" s="188"/>
      <c r="EGI123" s="188"/>
      <c r="EGJ123" s="188"/>
      <c r="EGK123" s="188"/>
      <c r="EGL123" s="188"/>
      <c r="EGM123" s="188"/>
      <c r="EGN123" s="188"/>
      <c r="EGO123" s="188"/>
      <c r="EGP123" s="188"/>
      <c r="EGQ123" s="188"/>
      <c r="EGR123" s="188"/>
      <c r="EGS123" s="188"/>
      <c r="EGT123" s="188"/>
      <c r="EGU123" s="188"/>
      <c r="EGV123" s="188"/>
      <c r="EGW123" s="188"/>
      <c r="EGX123" s="188"/>
      <c r="EGY123" s="188"/>
      <c r="EGZ123" s="188"/>
      <c r="EHA123" s="188"/>
      <c r="EHB123" s="188"/>
      <c r="EHC123" s="188"/>
      <c r="EHD123" s="188"/>
      <c r="EHE123" s="188"/>
      <c r="EHF123" s="188"/>
      <c r="EHG123" s="188"/>
      <c r="EHH123" s="188"/>
      <c r="EHI123" s="188"/>
      <c r="EHJ123" s="188"/>
      <c r="EHK123" s="188"/>
      <c r="EHL123" s="188"/>
      <c r="EHM123" s="188"/>
      <c r="EHN123" s="188"/>
      <c r="EHO123" s="188"/>
      <c r="EHP123" s="188"/>
      <c r="EHQ123" s="188"/>
      <c r="EHR123" s="188"/>
      <c r="EHS123" s="188"/>
      <c r="EHT123" s="188"/>
      <c r="EHU123" s="188"/>
      <c r="EHV123" s="188"/>
      <c r="EHW123" s="188"/>
      <c r="EHX123" s="188"/>
      <c r="EHY123" s="188"/>
      <c r="EHZ123" s="188"/>
      <c r="EIA123" s="188"/>
      <c r="EIB123" s="188"/>
      <c r="EIC123" s="188"/>
      <c r="EID123" s="188"/>
      <c r="EIE123" s="188"/>
      <c r="EIF123" s="188"/>
      <c r="EIG123" s="188"/>
      <c r="EIH123" s="188"/>
      <c r="EII123" s="188"/>
      <c r="EIJ123" s="188"/>
      <c r="EIK123" s="188"/>
      <c r="EIL123" s="188"/>
      <c r="EIM123" s="188"/>
      <c r="EIN123" s="188"/>
      <c r="EIO123" s="188"/>
      <c r="EIP123" s="188"/>
      <c r="EIQ123" s="188"/>
      <c r="EIR123" s="188"/>
      <c r="EIS123" s="188"/>
      <c r="EIT123" s="188"/>
      <c r="EIU123" s="188"/>
      <c r="EIV123" s="188"/>
      <c r="EIW123" s="188"/>
      <c r="EIX123" s="188"/>
      <c r="EIY123" s="188"/>
      <c r="EIZ123" s="188"/>
      <c r="EJA123" s="188"/>
      <c r="EJB123" s="188"/>
      <c r="EJC123" s="188"/>
      <c r="EJD123" s="188"/>
      <c r="EJE123" s="188"/>
      <c r="EJF123" s="188"/>
      <c r="EJG123" s="188"/>
      <c r="EJH123" s="188"/>
      <c r="EJI123" s="188"/>
      <c r="EJJ123" s="188"/>
      <c r="EJK123" s="188"/>
      <c r="EJL123" s="188"/>
      <c r="EJM123" s="188"/>
      <c r="EJN123" s="188"/>
      <c r="EJO123" s="188"/>
      <c r="EJP123" s="188"/>
      <c r="EJQ123" s="188"/>
      <c r="EJR123" s="188"/>
      <c r="EJS123" s="188"/>
      <c r="EJT123" s="188"/>
      <c r="EJU123" s="188"/>
      <c r="EJV123" s="188"/>
      <c r="EJW123" s="188"/>
      <c r="EJX123" s="188"/>
      <c r="EJY123" s="188"/>
      <c r="EJZ123" s="188"/>
      <c r="EKA123" s="188"/>
      <c r="EKB123" s="188"/>
      <c r="EKC123" s="188"/>
      <c r="EKD123" s="188"/>
      <c r="EKE123" s="188"/>
      <c r="EKF123" s="188"/>
      <c r="EKG123" s="188"/>
      <c r="EKH123" s="188"/>
      <c r="EKI123" s="188"/>
      <c r="EKJ123" s="188"/>
      <c r="EKK123" s="188"/>
      <c r="EKL123" s="188"/>
      <c r="EKM123" s="188"/>
      <c r="EKN123" s="188"/>
      <c r="EKO123" s="188"/>
      <c r="EKP123" s="188"/>
      <c r="EKQ123" s="188"/>
      <c r="EKR123" s="188"/>
      <c r="EKS123" s="188"/>
      <c r="EKT123" s="188"/>
      <c r="EKU123" s="188"/>
      <c r="EKV123" s="188"/>
      <c r="EKW123" s="188"/>
      <c r="EKX123" s="188"/>
      <c r="EKY123" s="188"/>
      <c r="EKZ123" s="188"/>
      <c r="ELA123" s="188"/>
      <c r="ELB123" s="188"/>
      <c r="ELC123" s="188"/>
      <c r="ELD123" s="188"/>
      <c r="ELE123" s="188"/>
      <c r="ELF123" s="188"/>
      <c r="ELG123" s="188"/>
      <c r="ELH123" s="188"/>
      <c r="ELI123" s="188"/>
      <c r="ELJ123" s="188"/>
      <c r="ELK123" s="188"/>
      <c r="ELL123" s="188"/>
      <c r="ELM123" s="188"/>
      <c r="ELN123" s="188"/>
      <c r="ELO123" s="188"/>
      <c r="ELP123" s="188"/>
      <c r="ELQ123" s="188"/>
      <c r="ELR123" s="188"/>
      <c r="ELS123" s="188"/>
      <c r="ELT123" s="188"/>
      <c r="ELU123" s="188"/>
      <c r="ELV123" s="188"/>
      <c r="ELW123" s="188"/>
      <c r="ELX123" s="188"/>
      <c r="ELY123" s="188"/>
      <c r="ELZ123" s="188"/>
      <c r="EMA123" s="188"/>
      <c r="EMB123" s="188"/>
      <c r="EMC123" s="188"/>
      <c r="EMD123" s="188"/>
      <c r="EME123" s="188"/>
      <c r="EMF123" s="188"/>
      <c r="EMG123" s="188"/>
      <c r="EMH123" s="188"/>
      <c r="EMI123" s="188"/>
      <c r="EMJ123" s="188"/>
      <c r="EMK123" s="188"/>
      <c r="EML123" s="188"/>
      <c r="EMM123" s="188"/>
      <c r="EMN123" s="188"/>
      <c r="EMO123" s="188"/>
      <c r="EMP123" s="188"/>
      <c r="EMQ123" s="188"/>
      <c r="EMR123" s="188"/>
      <c r="EMS123" s="188"/>
      <c r="EMT123" s="188"/>
      <c r="EMU123" s="188"/>
      <c r="EMV123" s="188"/>
      <c r="EMW123" s="188"/>
      <c r="EMX123" s="188"/>
      <c r="EMY123" s="188"/>
      <c r="EMZ123" s="188"/>
      <c r="ENA123" s="188"/>
      <c r="ENB123" s="188"/>
      <c r="ENC123" s="188"/>
      <c r="END123" s="188"/>
      <c r="ENE123" s="188"/>
      <c r="ENF123" s="188"/>
      <c r="ENG123" s="188"/>
      <c r="ENH123" s="188"/>
      <c r="ENI123" s="188"/>
      <c r="ENJ123" s="188"/>
      <c r="ENK123" s="188"/>
      <c r="ENL123" s="188"/>
      <c r="ENM123" s="188"/>
      <c r="ENN123" s="188"/>
      <c r="ENO123" s="188"/>
      <c r="ENP123" s="188"/>
      <c r="ENQ123" s="188"/>
      <c r="ENR123" s="188"/>
      <c r="ENS123" s="188"/>
      <c r="ENT123" s="188"/>
      <c r="ENU123" s="188"/>
      <c r="ENV123" s="188"/>
      <c r="ENW123" s="188"/>
      <c r="ENX123" s="188"/>
      <c r="ENY123" s="188"/>
      <c r="ENZ123" s="188"/>
      <c r="EOA123" s="188"/>
      <c r="EOB123" s="188"/>
      <c r="EOC123" s="188"/>
      <c r="EOD123" s="188"/>
      <c r="EOE123" s="188"/>
      <c r="EOF123" s="188"/>
      <c r="EOG123" s="188"/>
      <c r="EOH123" s="188"/>
      <c r="EOI123" s="188"/>
      <c r="EOJ123" s="188"/>
      <c r="EOK123" s="188"/>
      <c r="EOL123" s="188"/>
      <c r="EOM123" s="188"/>
      <c r="EON123" s="188"/>
      <c r="EOO123" s="188"/>
      <c r="EOP123" s="188"/>
      <c r="EOQ123" s="188"/>
      <c r="EOR123" s="188"/>
      <c r="EOS123" s="188"/>
      <c r="EOT123" s="188"/>
      <c r="EOU123" s="188"/>
      <c r="EOV123" s="188"/>
      <c r="EOW123" s="188"/>
      <c r="EOX123" s="188"/>
      <c r="EOY123" s="188"/>
      <c r="EOZ123" s="188"/>
      <c r="EPA123" s="188"/>
      <c r="EPB123" s="188"/>
      <c r="EPC123" s="188"/>
      <c r="EPD123" s="188"/>
      <c r="EPE123" s="188"/>
      <c r="EPF123" s="188"/>
      <c r="EPG123" s="188"/>
      <c r="EPH123" s="188"/>
      <c r="EPI123" s="188"/>
      <c r="EPJ123" s="188"/>
      <c r="EPK123" s="188"/>
      <c r="EPL123" s="188"/>
      <c r="EPM123" s="188"/>
      <c r="EPN123" s="188"/>
      <c r="EPO123" s="188"/>
      <c r="EPP123" s="188"/>
      <c r="EPQ123" s="188"/>
      <c r="EPR123" s="188"/>
      <c r="EPS123" s="188"/>
      <c r="EPT123" s="188"/>
      <c r="EPU123" s="188"/>
      <c r="EPV123" s="188"/>
      <c r="EPW123" s="188"/>
      <c r="EPX123" s="188"/>
      <c r="EPY123" s="188"/>
      <c r="EPZ123" s="188"/>
      <c r="EQA123" s="188"/>
      <c r="EQB123" s="188"/>
      <c r="EQC123" s="188"/>
      <c r="EQD123" s="188"/>
      <c r="EQE123" s="188"/>
      <c r="EQF123" s="188"/>
      <c r="EQG123" s="188"/>
      <c r="EQH123" s="188"/>
      <c r="EQI123" s="188"/>
      <c r="EQJ123" s="188"/>
      <c r="EQK123" s="188"/>
      <c r="EQL123" s="188"/>
      <c r="EQM123" s="188"/>
      <c r="EQN123" s="188"/>
      <c r="EQO123" s="188"/>
      <c r="EQP123" s="188"/>
      <c r="EQQ123" s="188"/>
      <c r="EQR123" s="188"/>
      <c r="EQS123" s="188"/>
      <c r="EQT123" s="188"/>
      <c r="EQU123" s="188"/>
      <c r="EQV123" s="188"/>
      <c r="EQW123" s="188"/>
      <c r="EQX123" s="188"/>
      <c r="EQY123" s="188"/>
      <c r="EQZ123" s="188"/>
      <c r="ERA123" s="188"/>
      <c r="ERB123" s="188"/>
      <c r="ERC123" s="188"/>
      <c r="ERD123" s="188"/>
      <c r="ERE123" s="188"/>
      <c r="ERF123" s="188"/>
      <c r="ERG123" s="188"/>
      <c r="ERH123" s="188"/>
      <c r="ERI123" s="188"/>
      <c r="ERJ123" s="188"/>
      <c r="ERK123" s="188"/>
      <c r="ERL123" s="188"/>
      <c r="ERM123" s="188"/>
      <c r="ERN123" s="188"/>
      <c r="ERO123" s="188"/>
      <c r="ERP123" s="188"/>
      <c r="ERQ123" s="188"/>
      <c r="ERR123" s="188"/>
      <c r="ERS123" s="188"/>
      <c r="ERT123" s="188"/>
      <c r="ERU123" s="188"/>
      <c r="ERV123" s="188"/>
      <c r="ERW123" s="188"/>
      <c r="ERX123" s="188"/>
      <c r="ERY123" s="188"/>
      <c r="ERZ123" s="188"/>
      <c r="ESA123" s="188"/>
      <c r="ESB123" s="188"/>
      <c r="ESC123" s="188"/>
      <c r="ESD123" s="188"/>
      <c r="ESE123" s="188"/>
      <c r="ESF123" s="188"/>
      <c r="ESG123" s="188"/>
      <c r="ESH123" s="188"/>
      <c r="ESI123" s="188"/>
      <c r="ESJ123" s="188"/>
      <c r="ESK123" s="188"/>
      <c r="ESL123" s="188"/>
      <c r="ESM123" s="188"/>
      <c r="ESN123" s="188"/>
      <c r="ESO123" s="188"/>
      <c r="ESP123" s="188"/>
      <c r="ESQ123" s="188"/>
      <c r="ESR123" s="188"/>
      <c r="ESS123" s="188"/>
      <c r="EST123" s="188"/>
      <c r="ESU123" s="188"/>
      <c r="ESV123" s="188"/>
      <c r="ESW123" s="188"/>
      <c r="ESX123" s="188"/>
      <c r="ESY123" s="188"/>
      <c r="ESZ123" s="188"/>
      <c r="ETA123" s="188"/>
      <c r="ETB123" s="188"/>
      <c r="ETC123" s="188"/>
      <c r="ETD123" s="188"/>
      <c r="ETE123" s="188"/>
      <c r="ETF123" s="188"/>
      <c r="ETG123" s="188"/>
      <c r="ETH123" s="188"/>
      <c r="ETI123" s="188"/>
      <c r="ETJ123" s="188"/>
      <c r="ETK123" s="188"/>
      <c r="ETL123" s="188"/>
      <c r="ETM123" s="188"/>
      <c r="ETN123" s="188"/>
      <c r="ETO123" s="188"/>
      <c r="ETP123" s="188"/>
      <c r="ETQ123" s="188"/>
      <c r="ETR123" s="188"/>
      <c r="ETS123" s="188"/>
      <c r="ETT123" s="188"/>
      <c r="ETU123" s="188"/>
      <c r="ETV123" s="188"/>
      <c r="ETW123" s="188"/>
      <c r="ETX123" s="188"/>
      <c r="ETY123" s="188"/>
      <c r="ETZ123" s="188"/>
      <c r="EUA123" s="188"/>
      <c r="EUB123" s="188"/>
      <c r="EUC123" s="188"/>
      <c r="EUD123" s="188"/>
      <c r="EUE123" s="188"/>
      <c r="EUF123" s="188"/>
      <c r="EUG123" s="188"/>
      <c r="EUH123" s="188"/>
      <c r="EUI123" s="188"/>
      <c r="EUJ123" s="188"/>
      <c r="EUK123" s="188"/>
      <c r="EUL123" s="188"/>
      <c r="EUM123" s="188"/>
      <c r="EUN123" s="188"/>
      <c r="EUO123" s="188"/>
      <c r="EUP123" s="188"/>
      <c r="EUQ123" s="188"/>
      <c r="EUR123" s="188"/>
      <c r="EUS123" s="188"/>
      <c r="EUT123" s="188"/>
      <c r="EUU123" s="188"/>
      <c r="EUV123" s="188"/>
      <c r="EUW123" s="188"/>
      <c r="EUX123" s="188"/>
      <c r="EUY123" s="188"/>
      <c r="EUZ123" s="188"/>
      <c r="EVA123" s="188"/>
      <c r="EVB123" s="188"/>
      <c r="EVC123" s="188"/>
      <c r="EVD123" s="188"/>
      <c r="EVE123" s="188"/>
      <c r="EVF123" s="188"/>
      <c r="EVG123" s="188"/>
      <c r="EVH123" s="188"/>
      <c r="EVI123" s="188"/>
      <c r="EVJ123" s="188"/>
      <c r="EVK123" s="188"/>
      <c r="EVL123" s="188"/>
      <c r="EVM123" s="188"/>
      <c r="EVN123" s="188"/>
      <c r="EVO123" s="188"/>
      <c r="EVP123" s="188"/>
      <c r="EVQ123" s="188"/>
      <c r="EVR123" s="188"/>
      <c r="EVS123" s="188"/>
      <c r="EVT123" s="188"/>
      <c r="EVU123" s="188"/>
      <c r="EVV123" s="188"/>
      <c r="EVW123" s="188"/>
      <c r="EVX123" s="188"/>
      <c r="EVY123" s="188"/>
      <c r="EVZ123" s="188"/>
      <c r="EWA123" s="188"/>
      <c r="EWB123" s="188"/>
      <c r="EWC123" s="188"/>
      <c r="EWD123" s="188"/>
      <c r="EWE123" s="188"/>
      <c r="EWF123" s="188"/>
      <c r="EWG123" s="188"/>
      <c r="EWH123" s="188"/>
      <c r="EWI123" s="188"/>
      <c r="EWJ123" s="188"/>
      <c r="EWK123" s="188"/>
      <c r="EWL123" s="188"/>
      <c r="EWM123" s="188"/>
      <c r="EWN123" s="188"/>
      <c r="EWO123" s="188"/>
      <c r="EWP123" s="188"/>
      <c r="EWQ123" s="188"/>
      <c r="EWR123" s="188"/>
      <c r="EWS123" s="188"/>
      <c r="EWT123" s="188"/>
      <c r="EWU123" s="188"/>
      <c r="EWV123" s="188"/>
      <c r="EWW123" s="188"/>
      <c r="EWX123" s="188"/>
      <c r="EWY123" s="188"/>
      <c r="EWZ123" s="188"/>
      <c r="EXA123" s="188"/>
      <c r="EXB123" s="188"/>
      <c r="EXC123" s="188"/>
      <c r="EXD123" s="188"/>
      <c r="EXE123" s="188"/>
      <c r="EXF123" s="188"/>
      <c r="EXG123" s="188"/>
      <c r="EXH123" s="188"/>
      <c r="EXI123" s="188"/>
      <c r="EXJ123" s="188"/>
      <c r="EXK123" s="188"/>
      <c r="EXL123" s="188"/>
      <c r="EXM123" s="188"/>
      <c r="EXN123" s="188"/>
      <c r="EXO123" s="188"/>
      <c r="EXP123" s="188"/>
      <c r="EXQ123" s="188"/>
      <c r="EXR123" s="188"/>
      <c r="EXS123" s="188"/>
      <c r="EXT123" s="188"/>
      <c r="EXU123" s="188"/>
      <c r="EXV123" s="188"/>
      <c r="EXW123" s="188"/>
      <c r="EXX123" s="188"/>
      <c r="EXY123" s="188"/>
      <c r="EXZ123" s="188"/>
      <c r="EYA123" s="188"/>
      <c r="EYB123" s="188"/>
      <c r="EYC123" s="188"/>
      <c r="EYD123" s="188"/>
      <c r="EYE123" s="188"/>
      <c r="EYF123" s="188"/>
      <c r="EYG123" s="188"/>
      <c r="EYH123" s="188"/>
      <c r="EYI123" s="188"/>
      <c r="EYJ123" s="188"/>
      <c r="EYK123" s="188"/>
      <c r="EYL123" s="188"/>
      <c r="EYM123" s="188"/>
      <c r="EYN123" s="188"/>
      <c r="EYO123" s="188"/>
      <c r="EYP123" s="188"/>
      <c r="EYQ123" s="188"/>
      <c r="EYR123" s="188"/>
      <c r="EYS123" s="188"/>
      <c r="EYT123" s="188"/>
      <c r="EYU123" s="188"/>
      <c r="EYV123" s="188"/>
      <c r="EYW123" s="188"/>
      <c r="EYX123" s="188"/>
      <c r="EYY123" s="188"/>
      <c r="EYZ123" s="188"/>
      <c r="EZA123" s="188"/>
      <c r="EZB123" s="188"/>
      <c r="EZC123" s="188"/>
      <c r="EZD123" s="188"/>
      <c r="EZE123" s="188"/>
      <c r="EZF123" s="188"/>
      <c r="EZG123" s="188"/>
      <c r="EZH123" s="188"/>
      <c r="EZI123" s="188"/>
      <c r="EZJ123" s="188"/>
      <c r="EZK123" s="188"/>
      <c r="EZL123" s="188"/>
      <c r="EZM123" s="188"/>
      <c r="EZN123" s="188"/>
      <c r="EZO123" s="188"/>
      <c r="EZP123" s="188"/>
      <c r="EZQ123" s="188"/>
      <c r="EZR123" s="188"/>
      <c r="EZS123" s="188"/>
      <c r="EZT123" s="188"/>
      <c r="EZU123" s="188"/>
      <c r="EZV123" s="188"/>
      <c r="EZW123" s="188"/>
      <c r="EZX123" s="188"/>
      <c r="EZY123" s="188"/>
      <c r="EZZ123" s="188"/>
      <c r="FAA123" s="188"/>
      <c r="FAB123" s="188"/>
      <c r="FAC123" s="188"/>
      <c r="FAD123" s="188"/>
      <c r="FAE123" s="188"/>
      <c r="FAF123" s="188"/>
      <c r="FAG123" s="188"/>
      <c r="FAH123" s="188"/>
      <c r="FAI123" s="188"/>
      <c r="FAJ123" s="188"/>
      <c r="FAK123" s="188"/>
      <c r="FAL123" s="188"/>
      <c r="FAM123" s="188"/>
      <c r="FAN123" s="188"/>
      <c r="FAO123" s="188"/>
      <c r="FAP123" s="188"/>
      <c r="FAQ123" s="188"/>
      <c r="FAR123" s="188"/>
      <c r="FAS123" s="188"/>
      <c r="FAT123" s="188"/>
      <c r="FAU123" s="188"/>
      <c r="FAV123" s="188"/>
      <c r="FAW123" s="188"/>
      <c r="FAX123" s="188"/>
      <c r="FAY123" s="188"/>
      <c r="FAZ123" s="188"/>
      <c r="FBA123" s="188"/>
      <c r="FBB123" s="188"/>
      <c r="FBC123" s="188"/>
      <c r="FBD123" s="188"/>
      <c r="FBE123" s="188"/>
      <c r="FBF123" s="188"/>
      <c r="FBG123" s="188"/>
      <c r="FBH123" s="188"/>
      <c r="FBI123" s="188"/>
      <c r="FBJ123" s="188"/>
      <c r="FBK123" s="188"/>
      <c r="FBL123" s="188"/>
      <c r="FBM123" s="188"/>
      <c r="FBN123" s="188"/>
      <c r="FBO123" s="188"/>
      <c r="FBP123" s="188"/>
      <c r="FBQ123" s="188"/>
      <c r="FBR123" s="188"/>
      <c r="FBS123" s="188"/>
      <c r="FBT123" s="188"/>
      <c r="FBU123" s="188"/>
      <c r="FBV123" s="188"/>
      <c r="FBW123" s="188"/>
      <c r="FBX123" s="188"/>
      <c r="FBY123" s="188"/>
      <c r="FBZ123" s="188"/>
      <c r="FCA123" s="188"/>
      <c r="FCB123" s="188"/>
      <c r="FCC123" s="188"/>
      <c r="FCD123" s="188"/>
      <c r="FCE123" s="188"/>
      <c r="FCF123" s="188"/>
      <c r="FCG123" s="188"/>
      <c r="FCH123" s="188"/>
      <c r="FCI123" s="188"/>
      <c r="FCJ123" s="188"/>
      <c r="FCK123" s="188"/>
      <c r="FCL123" s="188"/>
      <c r="FCM123" s="188"/>
      <c r="FCN123" s="188"/>
      <c r="FCO123" s="188"/>
      <c r="FCP123" s="188"/>
      <c r="FCQ123" s="188"/>
      <c r="FCR123" s="188"/>
      <c r="FCS123" s="188"/>
      <c r="FCT123" s="188"/>
      <c r="FCU123" s="188"/>
      <c r="FCV123" s="188"/>
      <c r="FCW123" s="188"/>
      <c r="FCX123" s="188"/>
      <c r="FCY123" s="188"/>
      <c r="FCZ123" s="188"/>
      <c r="FDA123" s="188"/>
      <c r="FDB123" s="188"/>
      <c r="FDC123" s="188"/>
      <c r="FDD123" s="188"/>
      <c r="FDE123" s="188"/>
      <c r="FDF123" s="188"/>
      <c r="FDG123" s="188"/>
      <c r="FDH123" s="188"/>
      <c r="FDI123" s="188"/>
      <c r="FDJ123" s="188"/>
      <c r="FDK123" s="188"/>
      <c r="FDL123" s="188"/>
      <c r="FDM123" s="188"/>
      <c r="FDN123" s="188"/>
      <c r="FDO123" s="188"/>
      <c r="FDP123" s="188"/>
      <c r="FDQ123" s="188"/>
      <c r="FDR123" s="188"/>
      <c r="FDS123" s="188"/>
      <c r="FDT123" s="188"/>
      <c r="FDU123" s="188"/>
      <c r="FDV123" s="188"/>
      <c r="FDW123" s="188"/>
      <c r="FDX123" s="188"/>
      <c r="FDY123" s="188"/>
      <c r="FDZ123" s="188"/>
      <c r="FEA123" s="188"/>
      <c r="FEB123" s="188"/>
      <c r="FEC123" s="188"/>
      <c r="FED123" s="188"/>
      <c r="FEE123" s="188"/>
      <c r="FEF123" s="188"/>
      <c r="FEG123" s="188"/>
      <c r="FEH123" s="188"/>
      <c r="FEI123" s="188"/>
      <c r="FEJ123" s="188"/>
      <c r="FEK123" s="188"/>
      <c r="FEL123" s="188"/>
      <c r="FEM123" s="188"/>
      <c r="FEN123" s="188"/>
      <c r="FEO123" s="188"/>
      <c r="FEP123" s="188"/>
      <c r="FEQ123" s="188"/>
      <c r="FER123" s="188"/>
      <c r="FES123" s="188"/>
      <c r="FET123" s="188"/>
      <c r="FEU123" s="188"/>
      <c r="FEV123" s="188"/>
      <c r="FEW123" s="188"/>
      <c r="FEX123" s="188"/>
      <c r="FEY123" s="188"/>
      <c r="FEZ123" s="188"/>
      <c r="FFA123" s="188"/>
      <c r="FFB123" s="188"/>
      <c r="FFC123" s="188"/>
      <c r="FFD123" s="188"/>
      <c r="FFE123" s="188"/>
      <c r="FFF123" s="188"/>
      <c r="FFG123" s="188"/>
      <c r="FFH123" s="188"/>
      <c r="FFI123" s="188"/>
      <c r="FFJ123" s="188"/>
      <c r="FFK123" s="188"/>
      <c r="FFL123" s="188"/>
      <c r="FFM123" s="188"/>
      <c r="FFN123" s="188"/>
      <c r="FFO123" s="188"/>
      <c r="FFP123" s="188"/>
      <c r="FFQ123" s="188"/>
      <c r="FFR123" s="188"/>
      <c r="FFS123" s="188"/>
      <c r="FFT123" s="188"/>
      <c r="FFU123" s="188"/>
      <c r="FFV123" s="188"/>
      <c r="FFW123" s="188"/>
      <c r="FFX123" s="188"/>
      <c r="FFY123" s="188"/>
      <c r="FFZ123" s="188"/>
      <c r="FGA123" s="188"/>
      <c r="FGB123" s="188"/>
      <c r="FGC123" s="188"/>
      <c r="FGD123" s="188"/>
      <c r="FGE123" s="188"/>
      <c r="FGF123" s="188"/>
      <c r="FGG123" s="188"/>
      <c r="FGH123" s="188"/>
      <c r="FGI123" s="188"/>
      <c r="FGJ123" s="188"/>
      <c r="FGK123" s="188"/>
      <c r="FGL123" s="188"/>
      <c r="FGM123" s="188"/>
      <c r="FGN123" s="188"/>
      <c r="FGO123" s="188"/>
      <c r="FGP123" s="188"/>
      <c r="FGQ123" s="188"/>
      <c r="FGR123" s="188"/>
      <c r="FGS123" s="188"/>
      <c r="FGT123" s="188"/>
      <c r="FGU123" s="188"/>
      <c r="FGV123" s="188"/>
      <c r="FGW123" s="188"/>
      <c r="FGX123" s="188"/>
      <c r="FGY123" s="188"/>
      <c r="FGZ123" s="188"/>
      <c r="FHA123" s="188"/>
      <c r="FHB123" s="188"/>
      <c r="FHC123" s="188"/>
      <c r="FHD123" s="188"/>
      <c r="FHE123" s="188"/>
      <c r="FHF123" s="188"/>
      <c r="FHG123" s="188"/>
      <c r="FHH123" s="188"/>
      <c r="FHI123" s="188"/>
      <c r="FHJ123" s="188"/>
      <c r="FHK123" s="188"/>
      <c r="FHL123" s="188"/>
      <c r="FHM123" s="188"/>
      <c r="FHN123" s="188"/>
      <c r="FHO123" s="188"/>
      <c r="FHP123" s="188"/>
      <c r="FHQ123" s="188"/>
      <c r="FHR123" s="188"/>
      <c r="FHS123" s="188"/>
      <c r="FHT123" s="188"/>
      <c r="FHU123" s="188"/>
      <c r="FHV123" s="188"/>
      <c r="FHW123" s="188"/>
      <c r="FHX123" s="188"/>
      <c r="FHY123" s="188"/>
      <c r="FHZ123" s="188"/>
      <c r="FIA123" s="188"/>
      <c r="FIB123" s="188"/>
      <c r="FIC123" s="188"/>
      <c r="FID123" s="188"/>
      <c r="FIE123" s="188"/>
      <c r="FIF123" s="188"/>
      <c r="FIG123" s="188"/>
      <c r="FIH123" s="188"/>
      <c r="FII123" s="188"/>
      <c r="FIJ123" s="188"/>
      <c r="FIK123" s="188"/>
      <c r="FIL123" s="188"/>
      <c r="FIM123" s="188"/>
      <c r="FIN123" s="188"/>
      <c r="FIO123" s="188"/>
      <c r="FIP123" s="188"/>
      <c r="FIQ123" s="188"/>
      <c r="FIR123" s="188"/>
      <c r="FIS123" s="188"/>
      <c r="FIT123" s="188"/>
      <c r="FIU123" s="188"/>
      <c r="FIV123" s="188"/>
      <c r="FIW123" s="188"/>
      <c r="FIX123" s="188"/>
      <c r="FIY123" s="188"/>
      <c r="FIZ123" s="188"/>
      <c r="FJA123" s="188"/>
      <c r="FJB123" s="188"/>
      <c r="FJC123" s="188"/>
      <c r="FJD123" s="188"/>
      <c r="FJE123" s="188"/>
      <c r="FJF123" s="188"/>
      <c r="FJG123" s="188"/>
      <c r="FJH123" s="188"/>
      <c r="FJI123" s="188"/>
      <c r="FJJ123" s="188"/>
      <c r="FJK123" s="188"/>
      <c r="FJL123" s="188"/>
      <c r="FJM123" s="188"/>
      <c r="FJN123" s="188"/>
      <c r="FJO123" s="188"/>
      <c r="FJP123" s="188"/>
      <c r="FJQ123" s="188"/>
      <c r="FJR123" s="188"/>
      <c r="FJS123" s="188"/>
      <c r="FJT123" s="188"/>
      <c r="FJU123" s="188"/>
      <c r="FJV123" s="188"/>
      <c r="FJW123" s="188"/>
      <c r="FJX123" s="188"/>
      <c r="FJY123" s="188"/>
      <c r="FJZ123" s="188"/>
      <c r="FKA123" s="188"/>
      <c r="FKB123" s="188"/>
      <c r="FKC123" s="188"/>
      <c r="FKD123" s="188"/>
      <c r="FKE123" s="188"/>
      <c r="FKF123" s="188"/>
      <c r="FKG123" s="188"/>
      <c r="FKH123" s="188"/>
      <c r="FKI123" s="188"/>
      <c r="FKJ123" s="188"/>
      <c r="FKK123" s="188"/>
      <c r="FKL123" s="188"/>
      <c r="FKM123" s="188"/>
      <c r="FKN123" s="188"/>
      <c r="FKO123" s="188"/>
      <c r="FKP123" s="188"/>
      <c r="FKQ123" s="188"/>
      <c r="FKR123" s="188"/>
      <c r="FKS123" s="188"/>
      <c r="FKT123" s="188"/>
      <c r="FKU123" s="188"/>
      <c r="FKV123" s="188"/>
      <c r="FKW123" s="188"/>
      <c r="FKX123" s="188"/>
      <c r="FKY123" s="188"/>
      <c r="FKZ123" s="188"/>
      <c r="FLA123" s="188"/>
      <c r="FLB123" s="188"/>
      <c r="FLC123" s="188"/>
      <c r="FLD123" s="188"/>
      <c r="FLE123" s="188"/>
      <c r="FLF123" s="188"/>
      <c r="FLG123" s="188"/>
      <c r="FLH123" s="188"/>
      <c r="FLI123" s="188"/>
      <c r="FLJ123" s="188"/>
      <c r="FLK123" s="188"/>
      <c r="FLL123" s="188"/>
      <c r="FLM123" s="188"/>
      <c r="FLN123" s="188"/>
      <c r="FLO123" s="188"/>
      <c r="FLP123" s="188"/>
      <c r="FLQ123" s="188"/>
      <c r="FLR123" s="188"/>
      <c r="FLS123" s="188"/>
      <c r="FLT123" s="188"/>
      <c r="FLU123" s="188"/>
      <c r="FLV123" s="188"/>
      <c r="FLW123" s="188"/>
      <c r="FLX123" s="188"/>
      <c r="FLY123" s="188"/>
      <c r="FLZ123" s="188"/>
      <c r="FMA123" s="188"/>
      <c r="FMB123" s="188"/>
      <c r="FMC123" s="188"/>
      <c r="FMD123" s="188"/>
      <c r="FME123" s="188"/>
      <c r="FMF123" s="188"/>
      <c r="FMG123" s="188"/>
      <c r="FMH123" s="188"/>
      <c r="FMI123" s="188"/>
      <c r="FMJ123" s="188"/>
      <c r="FMK123" s="188"/>
      <c r="FML123" s="188"/>
      <c r="FMM123" s="188"/>
      <c r="FMN123" s="188"/>
      <c r="FMO123" s="188"/>
      <c r="FMP123" s="188"/>
      <c r="FMQ123" s="188"/>
      <c r="FMR123" s="188"/>
      <c r="FMS123" s="188"/>
      <c r="FMT123" s="188"/>
      <c r="FMU123" s="188"/>
      <c r="FMV123" s="188"/>
      <c r="FMW123" s="188"/>
      <c r="FMX123" s="188"/>
      <c r="FMY123" s="188"/>
      <c r="FMZ123" s="188"/>
      <c r="FNA123" s="188"/>
      <c r="FNB123" s="188"/>
      <c r="FNC123" s="188"/>
      <c r="FND123" s="188"/>
      <c r="FNE123" s="188"/>
      <c r="FNF123" s="188"/>
      <c r="FNG123" s="188"/>
      <c r="FNH123" s="188"/>
      <c r="FNI123" s="188"/>
      <c r="FNJ123" s="188"/>
      <c r="FNK123" s="188"/>
      <c r="FNL123" s="188"/>
      <c r="FNM123" s="188"/>
      <c r="FNN123" s="188"/>
      <c r="FNO123" s="188"/>
      <c r="FNP123" s="188"/>
      <c r="FNQ123" s="188"/>
      <c r="FNR123" s="188"/>
      <c r="FNS123" s="188"/>
      <c r="FNT123" s="188"/>
      <c r="FNU123" s="188"/>
      <c r="FNV123" s="188"/>
      <c r="FNW123" s="188"/>
      <c r="FNX123" s="188"/>
      <c r="FNY123" s="188"/>
      <c r="FNZ123" s="188"/>
      <c r="FOA123" s="188"/>
      <c r="FOB123" s="188"/>
      <c r="FOC123" s="188"/>
      <c r="FOD123" s="188"/>
      <c r="FOE123" s="188"/>
      <c r="FOF123" s="188"/>
      <c r="FOG123" s="188"/>
      <c r="FOH123" s="188"/>
      <c r="FOI123" s="188"/>
      <c r="FOJ123" s="188"/>
      <c r="FOK123" s="188"/>
      <c r="FOL123" s="188"/>
      <c r="FOM123" s="188"/>
      <c r="FON123" s="188"/>
      <c r="FOO123" s="188"/>
      <c r="FOP123" s="188"/>
      <c r="FOQ123" s="188"/>
      <c r="FOR123" s="188"/>
      <c r="FOS123" s="188"/>
      <c r="FOT123" s="188"/>
      <c r="FOU123" s="188"/>
      <c r="FOV123" s="188"/>
      <c r="FOW123" s="188"/>
      <c r="FOX123" s="188"/>
      <c r="FOY123" s="188"/>
      <c r="FOZ123" s="188"/>
      <c r="FPA123" s="188"/>
      <c r="FPB123" s="188"/>
      <c r="FPC123" s="188"/>
      <c r="FPD123" s="188"/>
      <c r="FPE123" s="188"/>
      <c r="FPF123" s="188"/>
      <c r="FPG123" s="188"/>
      <c r="FPH123" s="188"/>
      <c r="FPI123" s="188"/>
      <c r="FPJ123" s="188"/>
      <c r="FPK123" s="188"/>
      <c r="FPL123" s="188"/>
      <c r="FPM123" s="188"/>
      <c r="FPN123" s="188"/>
      <c r="FPO123" s="188"/>
      <c r="FPP123" s="188"/>
      <c r="FPQ123" s="188"/>
      <c r="FPR123" s="188"/>
      <c r="FPS123" s="188"/>
      <c r="FPT123" s="188"/>
      <c r="FPU123" s="188"/>
      <c r="FPV123" s="188"/>
      <c r="FPW123" s="188"/>
      <c r="FPX123" s="188"/>
      <c r="FPY123" s="188"/>
      <c r="FPZ123" s="188"/>
      <c r="FQA123" s="188"/>
      <c r="FQB123" s="188"/>
      <c r="FQC123" s="188"/>
      <c r="FQD123" s="188"/>
      <c r="FQE123" s="188"/>
      <c r="FQF123" s="188"/>
      <c r="FQG123" s="188"/>
      <c r="FQH123" s="188"/>
      <c r="FQI123" s="188"/>
      <c r="FQJ123" s="188"/>
      <c r="FQK123" s="188"/>
      <c r="FQL123" s="188"/>
      <c r="FQM123" s="188"/>
      <c r="FQN123" s="188"/>
      <c r="FQO123" s="188"/>
      <c r="FQP123" s="188"/>
      <c r="FQQ123" s="188"/>
      <c r="FQR123" s="188"/>
      <c r="FQS123" s="188"/>
      <c r="FQT123" s="188"/>
      <c r="FQU123" s="188"/>
      <c r="FQV123" s="188"/>
      <c r="FQW123" s="188"/>
      <c r="FQX123" s="188"/>
      <c r="FQY123" s="188"/>
      <c r="FQZ123" s="188"/>
      <c r="FRA123" s="188"/>
      <c r="FRB123" s="188"/>
      <c r="FRC123" s="188"/>
      <c r="FRD123" s="188"/>
      <c r="FRE123" s="188"/>
      <c r="FRF123" s="188"/>
      <c r="FRG123" s="188"/>
      <c r="FRH123" s="188"/>
      <c r="FRI123" s="188"/>
      <c r="FRJ123" s="188"/>
      <c r="FRK123" s="188"/>
      <c r="FRL123" s="188"/>
      <c r="FRM123" s="188"/>
      <c r="FRN123" s="188"/>
      <c r="FRO123" s="188"/>
      <c r="FRP123" s="188"/>
      <c r="FRQ123" s="188"/>
      <c r="FRR123" s="188"/>
      <c r="FRS123" s="188"/>
      <c r="FRT123" s="188"/>
      <c r="FRU123" s="188"/>
      <c r="FRV123" s="188"/>
      <c r="FRW123" s="188"/>
      <c r="FRX123" s="188"/>
      <c r="FRY123" s="188"/>
      <c r="FRZ123" s="188"/>
      <c r="FSA123" s="188"/>
      <c r="FSB123" s="188"/>
      <c r="FSC123" s="188"/>
      <c r="FSD123" s="188"/>
      <c r="FSE123" s="188"/>
      <c r="FSF123" s="188"/>
      <c r="FSG123" s="188"/>
      <c r="FSH123" s="188"/>
      <c r="FSI123" s="188"/>
      <c r="FSJ123" s="188"/>
      <c r="FSK123" s="188"/>
      <c r="FSL123" s="188"/>
      <c r="FSM123" s="188"/>
      <c r="FSN123" s="188"/>
      <c r="FSO123" s="188"/>
      <c r="FSP123" s="188"/>
      <c r="FSQ123" s="188"/>
      <c r="FSR123" s="188"/>
      <c r="FSS123" s="188"/>
      <c r="FST123" s="188"/>
      <c r="FSU123" s="188"/>
      <c r="FSV123" s="188"/>
      <c r="FSW123" s="188"/>
      <c r="FSX123" s="188"/>
      <c r="FSY123" s="188"/>
      <c r="FSZ123" s="188"/>
      <c r="FTA123" s="188"/>
      <c r="FTB123" s="188"/>
      <c r="FTC123" s="188"/>
      <c r="FTD123" s="188"/>
      <c r="FTE123" s="188"/>
      <c r="FTF123" s="188"/>
      <c r="FTG123" s="188"/>
      <c r="FTH123" s="188"/>
      <c r="FTI123" s="188"/>
      <c r="FTJ123" s="188"/>
      <c r="FTK123" s="188"/>
      <c r="FTL123" s="188"/>
      <c r="FTM123" s="188"/>
      <c r="FTN123" s="188"/>
      <c r="FTO123" s="188"/>
      <c r="FTP123" s="188"/>
      <c r="FTQ123" s="188"/>
      <c r="FTR123" s="188"/>
      <c r="FTS123" s="188"/>
      <c r="FTT123" s="188"/>
      <c r="FTU123" s="188"/>
      <c r="FTV123" s="188"/>
      <c r="FTW123" s="188"/>
      <c r="FTX123" s="188"/>
      <c r="FTY123" s="188"/>
      <c r="FTZ123" s="188"/>
      <c r="FUA123" s="188"/>
      <c r="FUB123" s="188"/>
      <c r="FUC123" s="188"/>
      <c r="FUD123" s="188"/>
      <c r="FUE123" s="188"/>
      <c r="FUF123" s="188"/>
      <c r="FUG123" s="188"/>
      <c r="FUH123" s="188"/>
      <c r="FUI123" s="188"/>
      <c r="FUJ123" s="188"/>
      <c r="FUK123" s="188"/>
      <c r="FUL123" s="188"/>
      <c r="FUM123" s="188"/>
      <c r="FUN123" s="188"/>
      <c r="FUO123" s="188"/>
      <c r="FUP123" s="188"/>
      <c r="FUQ123" s="188"/>
      <c r="FUR123" s="188"/>
      <c r="FUS123" s="188"/>
      <c r="FUT123" s="188"/>
      <c r="FUU123" s="188"/>
      <c r="FUV123" s="188"/>
      <c r="FUW123" s="188"/>
      <c r="FUX123" s="188"/>
      <c r="FUY123" s="188"/>
      <c r="FUZ123" s="188"/>
      <c r="FVA123" s="188"/>
      <c r="FVB123" s="188"/>
      <c r="FVC123" s="188"/>
      <c r="FVD123" s="188"/>
      <c r="FVE123" s="188"/>
      <c r="FVF123" s="188"/>
      <c r="FVG123" s="188"/>
      <c r="FVH123" s="188"/>
      <c r="FVI123" s="188"/>
      <c r="FVJ123" s="188"/>
      <c r="FVK123" s="188"/>
      <c r="FVL123" s="188"/>
      <c r="FVM123" s="188"/>
      <c r="FVN123" s="188"/>
      <c r="FVO123" s="188"/>
      <c r="FVP123" s="188"/>
      <c r="FVQ123" s="188"/>
      <c r="FVR123" s="188"/>
      <c r="FVS123" s="188"/>
      <c r="FVT123" s="188"/>
      <c r="FVU123" s="188"/>
      <c r="FVV123" s="188"/>
      <c r="FVW123" s="188"/>
      <c r="FVX123" s="188"/>
      <c r="FVY123" s="188"/>
      <c r="FVZ123" s="188"/>
      <c r="FWA123" s="188"/>
      <c r="FWB123" s="188"/>
      <c r="FWC123" s="188"/>
      <c r="FWD123" s="188"/>
      <c r="FWE123" s="188"/>
      <c r="FWF123" s="188"/>
      <c r="FWG123" s="188"/>
      <c r="FWH123" s="188"/>
      <c r="FWI123" s="188"/>
      <c r="FWJ123" s="188"/>
      <c r="FWK123" s="188"/>
      <c r="FWL123" s="188"/>
      <c r="FWM123" s="188"/>
      <c r="FWN123" s="188"/>
      <c r="FWO123" s="188"/>
      <c r="FWP123" s="188"/>
      <c r="FWQ123" s="188"/>
      <c r="FWR123" s="188"/>
      <c r="FWS123" s="188"/>
      <c r="FWT123" s="188"/>
      <c r="FWU123" s="188"/>
      <c r="FWV123" s="188"/>
      <c r="FWW123" s="188"/>
      <c r="FWX123" s="188"/>
      <c r="FWY123" s="188"/>
      <c r="FWZ123" s="188"/>
      <c r="FXA123" s="188"/>
      <c r="FXB123" s="188"/>
      <c r="FXC123" s="188"/>
      <c r="FXD123" s="188"/>
      <c r="FXE123" s="188"/>
      <c r="FXF123" s="188"/>
      <c r="FXG123" s="188"/>
      <c r="FXH123" s="188"/>
      <c r="FXI123" s="188"/>
      <c r="FXJ123" s="188"/>
      <c r="FXK123" s="188"/>
      <c r="FXL123" s="188"/>
      <c r="FXM123" s="188"/>
      <c r="FXN123" s="188"/>
      <c r="FXO123" s="188"/>
      <c r="FXP123" s="188"/>
      <c r="FXQ123" s="188"/>
      <c r="FXR123" s="188"/>
      <c r="FXS123" s="188"/>
      <c r="FXT123" s="188"/>
      <c r="FXU123" s="188"/>
      <c r="FXV123" s="188"/>
      <c r="FXW123" s="188"/>
      <c r="FXX123" s="188"/>
      <c r="FXY123" s="188"/>
      <c r="FXZ123" s="188"/>
      <c r="FYA123" s="188"/>
      <c r="FYB123" s="188"/>
      <c r="FYC123" s="188"/>
      <c r="FYD123" s="188"/>
      <c r="FYE123" s="188"/>
      <c r="FYF123" s="188"/>
      <c r="FYG123" s="188"/>
      <c r="FYH123" s="188"/>
      <c r="FYI123" s="188"/>
      <c r="FYJ123" s="188"/>
      <c r="FYK123" s="188"/>
      <c r="FYL123" s="188"/>
      <c r="FYM123" s="188"/>
      <c r="FYN123" s="188"/>
      <c r="FYO123" s="188"/>
      <c r="FYP123" s="188"/>
      <c r="FYQ123" s="188"/>
      <c r="FYR123" s="188"/>
      <c r="FYS123" s="188"/>
      <c r="FYT123" s="188"/>
      <c r="FYU123" s="188"/>
      <c r="FYV123" s="188"/>
      <c r="FYW123" s="188"/>
      <c r="FYX123" s="188"/>
      <c r="FYY123" s="188"/>
      <c r="FYZ123" s="188"/>
      <c r="FZA123" s="188"/>
      <c r="FZB123" s="188"/>
      <c r="FZC123" s="188"/>
      <c r="FZD123" s="188"/>
      <c r="FZE123" s="188"/>
      <c r="FZF123" s="188"/>
      <c r="FZG123" s="188"/>
      <c r="FZH123" s="188"/>
      <c r="FZI123" s="188"/>
      <c r="FZJ123" s="188"/>
      <c r="FZK123" s="188"/>
      <c r="FZL123" s="188"/>
      <c r="FZM123" s="188"/>
      <c r="FZN123" s="188"/>
      <c r="FZO123" s="188"/>
      <c r="FZP123" s="188"/>
      <c r="FZQ123" s="188"/>
      <c r="FZR123" s="188"/>
      <c r="FZS123" s="188"/>
      <c r="FZT123" s="188"/>
      <c r="FZU123" s="188"/>
      <c r="FZV123" s="188"/>
      <c r="FZW123" s="188"/>
      <c r="FZX123" s="188"/>
      <c r="FZY123" s="188"/>
      <c r="FZZ123" s="188"/>
      <c r="GAA123" s="188"/>
      <c r="GAB123" s="188"/>
      <c r="GAC123" s="188"/>
      <c r="GAD123" s="188"/>
      <c r="GAE123" s="188"/>
      <c r="GAF123" s="188"/>
      <c r="GAG123" s="188"/>
      <c r="GAH123" s="188"/>
      <c r="GAI123" s="188"/>
      <c r="GAJ123" s="188"/>
      <c r="GAK123" s="188"/>
      <c r="GAL123" s="188"/>
      <c r="GAM123" s="188"/>
      <c r="GAN123" s="188"/>
      <c r="GAO123" s="188"/>
      <c r="GAP123" s="188"/>
      <c r="GAQ123" s="188"/>
      <c r="GAR123" s="188"/>
      <c r="GAS123" s="188"/>
      <c r="GAT123" s="188"/>
      <c r="GAU123" s="188"/>
      <c r="GAV123" s="188"/>
      <c r="GAW123" s="188"/>
      <c r="GAX123" s="188"/>
      <c r="GAY123" s="188"/>
      <c r="GAZ123" s="188"/>
      <c r="GBA123" s="188"/>
      <c r="GBB123" s="188"/>
      <c r="GBC123" s="188"/>
      <c r="GBD123" s="188"/>
      <c r="GBE123" s="188"/>
      <c r="GBF123" s="188"/>
      <c r="GBG123" s="188"/>
      <c r="GBH123" s="188"/>
      <c r="GBI123" s="188"/>
      <c r="GBJ123" s="188"/>
      <c r="GBK123" s="188"/>
      <c r="GBL123" s="188"/>
      <c r="GBM123" s="188"/>
      <c r="GBN123" s="188"/>
      <c r="GBO123" s="188"/>
      <c r="GBP123" s="188"/>
      <c r="GBQ123" s="188"/>
      <c r="GBR123" s="188"/>
      <c r="GBS123" s="188"/>
      <c r="GBT123" s="188"/>
      <c r="GBU123" s="188"/>
      <c r="GBV123" s="188"/>
      <c r="GBW123" s="188"/>
      <c r="GBX123" s="188"/>
      <c r="GBY123" s="188"/>
      <c r="GBZ123" s="188"/>
      <c r="GCA123" s="188"/>
      <c r="GCB123" s="188"/>
      <c r="GCC123" s="188"/>
      <c r="GCD123" s="188"/>
      <c r="GCE123" s="188"/>
      <c r="GCF123" s="188"/>
      <c r="GCG123" s="188"/>
      <c r="GCH123" s="188"/>
      <c r="GCI123" s="188"/>
      <c r="GCJ123" s="188"/>
      <c r="GCK123" s="188"/>
      <c r="GCL123" s="188"/>
      <c r="GCM123" s="188"/>
      <c r="GCN123" s="188"/>
      <c r="GCO123" s="188"/>
      <c r="GCP123" s="188"/>
      <c r="GCQ123" s="188"/>
      <c r="GCR123" s="188"/>
      <c r="GCS123" s="188"/>
      <c r="GCT123" s="188"/>
      <c r="GCU123" s="188"/>
      <c r="GCV123" s="188"/>
      <c r="GCW123" s="188"/>
      <c r="GCX123" s="188"/>
      <c r="GCY123" s="188"/>
      <c r="GCZ123" s="188"/>
      <c r="GDA123" s="188"/>
      <c r="GDB123" s="188"/>
      <c r="GDC123" s="188"/>
      <c r="GDD123" s="188"/>
      <c r="GDE123" s="188"/>
      <c r="GDF123" s="188"/>
      <c r="GDG123" s="188"/>
      <c r="GDH123" s="188"/>
      <c r="GDI123" s="188"/>
      <c r="GDJ123" s="188"/>
      <c r="GDK123" s="188"/>
      <c r="GDL123" s="188"/>
      <c r="GDM123" s="188"/>
      <c r="GDN123" s="188"/>
      <c r="GDO123" s="188"/>
      <c r="GDP123" s="188"/>
      <c r="GDQ123" s="188"/>
      <c r="GDR123" s="188"/>
      <c r="GDS123" s="188"/>
      <c r="GDT123" s="188"/>
      <c r="GDU123" s="188"/>
      <c r="GDV123" s="188"/>
      <c r="GDW123" s="188"/>
      <c r="GDX123" s="188"/>
      <c r="GDY123" s="188"/>
      <c r="GDZ123" s="188"/>
      <c r="GEA123" s="188"/>
      <c r="GEB123" s="188"/>
      <c r="GEC123" s="188"/>
      <c r="GED123" s="188"/>
      <c r="GEE123" s="188"/>
      <c r="GEF123" s="188"/>
      <c r="GEG123" s="188"/>
      <c r="GEH123" s="188"/>
      <c r="GEI123" s="188"/>
      <c r="GEJ123" s="188"/>
      <c r="GEK123" s="188"/>
      <c r="GEL123" s="188"/>
      <c r="GEM123" s="188"/>
      <c r="GEN123" s="188"/>
      <c r="GEO123" s="188"/>
      <c r="GEP123" s="188"/>
      <c r="GEQ123" s="188"/>
      <c r="GER123" s="188"/>
      <c r="GES123" s="188"/>
      <c r="GET123" s="188"/>
      <c r="GEU123" s="188"/>
      <c r="GEV123" s="188"/>
      <c r="GEW123" s="188"/>
      <c r="GEX123" s="188"/>
      <c r="GEY123" s="188"/>
      <c r="GEZ123" s="188"/>
      <c r="GFA123" s="188"/>
      <c r="GFB123" s="188"/>
      <c r="GFC123" s="188"/>
      <c r="GFD123" s="188"/>
      <c r="GFE123" s="188"/>
      <c r="GFF123" s="188"/>
      <c r="GFG123" s="188"/>
      <c r="GFH123" s="188"/>
      <c r="GFI123" s="188"/>
      <c r="GFJ123" s="188"/>
      <c r="GFK123" s="188"/>
      <c r="GFL123" s="188"/>
      <c r="GFM123" s="188"/>
      <c r="GFN123" s="188"/>
      <c r="GFO123" s="188"/>
      <c r="GFP123" s="188"/>
      <c r="GFQ123" s="188"/>
      <c r="GFR123" s="188"/>
      <c r="GFS123" s="188"/>
      <c r="GFT123" s="188"/>
      <c r="GFU123" s="188"/>
      <c r="GFV123" s="188"/>
      <c r="GFW123" s="188"/>
      <c r="GFX123" s="188"/>
      <c r="GFY123" s="188"/>
      <c r="GFZ123" s="188"/>
      <c r="GGA123" s="188"/>
      <c r="GGB123" s="188"/>
      <c r="GGC123" s="188"/>
      <c r="GGD123" s="188"/>
      <c r="GGE123" s="188"/>
      <c r="GGF123" s="188"/>
      <c r="GGG123" s="188"/>
      <c r="GGH123" s="188"/>
      <c r="GGI123" s="188"/>
      <c r="GGJ123" s="188"/>
      <c r="GGK123" s="188"/>
      <c r="GGL123" s="188"/>
      <c r="GGM123" s="188"/>
      <c r="GGN123" s="188"/>
      <c r="GGO123" s="188"/>
      <c r="GGP123" s="188"/>
      <c r="GGQ123" s="188"/>
      <c r="GGR123" s="188"/>
      <c r="GGS123" s="188"/>
      <c r="GGT123" s="188"/>
      <c r="GGU123" s="188"/>
      <c r="GGV123" s="188"/>
      <c r="GGW123" s="188"/>
      <c r="GGX123" s="188"/>
      <c r="GGY123" s="188"/>
      <c r="GGZ123" s="188"/>
      <c r="GHA123" s="188"/>
      <c r="GHB123" s="188"/>
      <c r="GHC123" s="188"/>
      <c r="GHD123" s="188"/>
      <c r="GHE123" s="188"/>
      <c r="GHF123" s="188"/>
      <c r="GHG123" s="188"/>
      <c r="GHH123" s="188"/>
      <c r="GHI123" s="188"/>
      <c r="GHJ123" s="188"/>
      <c r="GHK123" s="188"/>
      <c r="GHL123" s="188"/>
      <c r="GHM123" s="188"/>
      <c r="GHN123" s="188"/>
      <c r="GHO123" s="188"/>
      <c r="GHP123" s="188"/>
      <c r="GHQ123" s="188"/>
      <c r="GHR123" s="188"/>
      <c r="GHS123" s="188"/>
      <c r="GHT123" s="188"/>
      <c r="GHU123" s="188"/>
      <c r="GHV123" s="188"/>
      <c r="GHW123" s="188"/>
      <c r="GHX123" s="188"/>
      <c r="GHY123" s="188"/>
      <c r="GHZ123" s="188"/>
      <c r="GIA123" s="188"/>
      <c r="GIB123" s="188"/>
      <c r="GIC123" s="188"/>
      <c r="GID123" s="188"/>
      <c r="GIE123" s="188"/>
      <c r="GIF123" s="188"/>
      <c r="GIG123" s="188"/>
      <c r="GIH123" s="188"/>
      <c r="GII123" s="188"/>
      <c r="GIJ123" s="188"/>
      <c r="GIK123" s="188"/>
      <c r="GIL123" s="188"/>
      <c r="GIM123" s="188"/>
      <c r="GIN123" s="188"/>
      <c r="GIO123" s="188"/>
      <c r="GIP123" s="188"/>
      <c r="GIQ123" s="188"/>
      <c r="GIR123" s="188"/>
      <c r="GIS123" s="188"/>
      <c r="GIT123" s="188"/>
      <c r="GIU123" s="188"/>
      <c r="GIV123" s="188"/>
      <c r="GIW123" s="188"/>
      <c r="GIX123" s="188"/>
      <c r="GIY123" s="188"/>
      <c r="GIZ123" s="188"/>
      <c r="GJA123" s="188"/>
      <c r="GJB123" s="188"/>
      <c r="GJC123" s="188"/>
      <c r="GJD123" s="188"/>
      <c r="GJE123" s="188"/>
      <c r="GJF123" s="188"/>
      <c r="GJG123" s="188"/>
      <c r="GJH123" s="188"/>
      <c r="GJI123" s="188"/>
      <c r="GJJ123" s="188"/>
      <c r="GJK123" s="188"/>
      <c r="GJL123" s="188"/>
      <c r="GJM123" s="188"/>
      <c r="GJN123" s="188"/>
      <c r="GJO123" s="188"/>
      <c r="GJP123" s="188"/>
      <c r="GJQ123" s="188"/>
      <c r="GJR123" s="188"/>
      <c r="GJS123" s="188"/>
      <c r="GJT123" s="188"/>
      <c r="GJU123" s="188"/>
      <c r="GJV123" s="188"/>
      <c r="GJW123" s="188"/>
      <c r="GJX123" s="188"/>
      <c r="GJY123" s="188"/>
      <c r="GJZ123" s="188"/>
      <c r="GKA123" s="188"/>
      <c r="GKB123" s="188"/>
      <c r="GKC123" s="188"/>
      <c r="GKD123" s="188"/>
      <c r="GKE123" s="188"/>
      <c r="GKF123" s="188"/>
      <c r="GKG123" s="188"/>
      <c r="GKH123" s="188"/>
      <c r="GKI123" s="188"/>
      <c r="GKJ123" s="188"/>
      <c r="GKK123" s="188"/>
      <c r="GKL123" s="188"/>
      <c r="GKM123" s="188"/>
      <c r="GKN123" s="188"/>
      <c r="GKO123" s="188"/>
      <c r="GKP123" s="188"/>
      <c r="GKQ123" s="188"/>
      <c r="GKR123" s="188"/>
      <c r="GKS123" s="188"/>
      <c r="GKT123" s="188"/>
      <c r="GKU123" s="188"/>
      <c r="GKV123" s="188"/>
      <c r="GKW123" s="188"/>
      <c r="GKX123" s="188"/>
      <c r="GKY123" s="188"/>
      <c r="GKZ123" s="188"/>
      <c r="GLA123" s="188"/>
      <c r="GLB123" s="188"/>
      <c r="GLC123" s="188"/>
      <c r="GLD123" s="188"/>
      <c r="GLE123" s="188"/>
      <c r="GLF123" s="188"/>
      <c r="GLG123" s="188"/>
      <c r="GLH123" s="188"/>
      <c r="GLI123" s="188"/>
      <c r="GLJ123" s="188"/>
      <c r="GLK123" s="188"/>
      <c r="GLL123" s="188"/>
      <c r="GLM123" s="188"/>
      <c r="GLN123" s="188"/>
      <c r="GLO123" s="188"/>
      <c r="GLP123" s="188"/>
      <c r="GLQ123" s="188"/>
      <c r="GLR123" s="188"/>
      <c r="GLS123" s="188"/>
      <c r="GLT123" s="188"/>
      <c r="GLU123" s="188"/>
      <c r="GLV123" s="188"/>
      <c r="GLW123" s="188"/>
      <c r="GLX123" s="188"/>
      <c r="GLY123" s="188"/>
      <c r="GLZ123" s="188"/>
      <c r="GMA123" s="188"/>
      <c r="GMB123" s="188"/>
      <c r="GMC123" s="188"/>
      <c r="GMD123" s="188"/>
      <c r="GME123" s="188"/>
      <c r="GMF123" s="188"/>
      <c r="GMG123" s="188"/>
      <c r="GMH123" s="188"/>
      <c r="GMI123" s="188"/>
      <c r="GMJ123" s="188"/>
      <c r="GMK123" s="188"/>
      <c r="GML123" s="188"/>
      <c r="GMM123" s="188"/>
      <c r="GMN123" s="188"/>
      <c r="GMO123" s="188"/>
      <c r="GMP123" s="188"/>
      <c r="GMQ123" s="188"/>
      <c r="GMR123" s="188"/>
      <c r="GMS123" s="188"/>
      <c r="GMT123" s="188"/>
      <c r="GMU123" s="188"/>
      <c r="GMV123" s="188"/>
      <c r="GMW123" s="188"/>
      <c r="GMX123" s="188"/>
      <c r="GMY123" s="188"/>
      <c r="GMZ123" s="188"/>
      <c r="GNA123" s="188"/>
      <c r="GNB123" s="188"/>
      <c r="GNC123" s="188"/>
      <c r="GND123" s="188"/>
      <c r="GNE123" s="188"/>
      <c r="GNF123" s="188"/>
      <c r="GNG123" s="188"/>
      <c r="GNH123" s="188"/>
      <c r="GNI123" s="188"/>
      <c r="GNJ123" s="188"/>
      <c r="GNK123" s="188"/>
      <c r="GNL123" s="188"/>
      <c r="GNM123" s="188"/>
      <c r="GNN123" s="188"/>
      <c r="GNO123" s="188"/>
      <c r="GNP123" s="188"/>
      <c r="GNQ123" s="188"/>
      <c r="GNR123" s="188"/>
      <c r="GNS123" s="188"/>
      <c r="GNT123" s="188"/>
      <c r="GNU123" s="188"/>
      <c r="GNV123" s="188"/>
      <c r="GNW123" s="188"/>
      <c r="GNX123" s="188"/>
      <c r="GNY123" s="188"/>
      <c r="GNZ123" s="188"/>
      <c r="GOA123" s="188"/>
      <c r="GOB123" s="188"/>
      <c r="GOC123" s="188"/>
      <c r="GOD123" s="188"/>
      <c r="GOE123" s="188"/>
      <c r="GOF123" s="188"/>
      <c r="GOG123" s="188"/>
      <c r="GOH123" s="188"/>
      <c r="GOI123" s="188"/>
      <c r="GOJ123" s="188"/>
      <c r="GOK123" s="188"/>
      <c r="GOL123" s="188"/>
      <c r="GOM123" s="188"/>
      <c r="GON123" s="188"/>
      <c r="GOO123" s="188"/>
      <c r="GOP123" s="188"/>
      <c r="GOQ123" s="188"/>
      <c r="GOR123" s="188"/>
      <c r="GOS123" s="188"/>
      <c r="GOT123" s="188"/>
      <c r="GOU123" s="188"/>
      <c r="GOV123" s="188"/>
      <c r="GOW123" s="188"/>
      <c r="GOX123" s="188"/>
      <c r="GOY123" s="188"/>
      <c r="GOZ123" s="188"/>
      <c r="GPA123" s="188"/>
      <c r="GPB123" s="188"/>
      <c r="GPC123" s="188"/>
      <c r="GPD123" s="188"/>
      <c r="GPE123" s="188"/>
      <c r="GPF123" s="188"/>
      <c r="GPG123" s="188"/>
      <c r="GPH123" s="188"/>
      <c r="GPI123" s="188"/>
      <c r="GPJ123" s="188"/>
      <c r="GPK123" s="188"/>
      <c r="GPL123" s="188"/>
      <c r="GPM123" s="188"/>
      <c r="GPN123" s="188"/>
      <c r="GPO123" s="188"/>
      <c r="GPP123" s="188"/>
      <c r="GPQ123" s="188"/>
      <c r="GPR123" s="188"/>
      <c r="GPS123" s="188"/>
      <c r="GPT123" s="188"/>
      <c r="GPU123" s="188"/>
      <c r="GPV123" s="188"/>
      <c r="GPW123" s="188"/>
      <c r="GPX123" s="188"/>
      <c r="GPY123" s="188"/>
      <c r="GPZ123" s="188"/>
      <c r="GQA123" s="188"/>
      <c r="GQB123" s="188"/>
      <c r="GQC123" s="188"/>
      <c r="GQD123" s="188"/>
      <c r="GQE123" s="188"/>
      <c r="GQF123" s="188"/>
      <c r="GQG123" s="188"/>
      <c r="GQH123" s="188"/>
      <c r="GQI123" s="188"/>
      <c r="GQJ123" s="188"/>
      <c r="GQK123" s="188"/>
      <c r="GQL123" s="188"/>
      <c r="GQM123" s="188"/>
      <c r="GQN123" s="188"/>
      <c r="GQO123" s="188"/>
      <c r="GQP123" s="188"/>
      <c r="GQQ123" s="188"/>
      <c r="GQR123" s="188"/>
      <c r="GQS123" s="188"/>
      <c r="GQT123" s="188"/>
      <c r="GQU123" s="188"/>
      <c r="GQV123" s="188"/>
      <c r="GQW123" s="188"/>
      <c r="GQX123" s="188"/>
      <c r="GQY123" s="188"/>
      <c r="GQZ123" s="188"/>
      <c r="GRA123" s="188"/>
      <c r="GRB123" s="188"/>
      <c r="GRC123" s="188"/>
      <c r="GRD123" s="188"/>
      <c r="GRE123" s="188"/>
      <c r="GRF123" s="188"/>
      <c r="GRG123" s="188"/>
      <c r="GRH123" s="188"/>
      <c r="GRI123" s="188"/>
      <c r="GRJ123" s="188"/>
      <c r="GRK123" s="188"/>
      <c r="GRL123" s="188"/>
      <c r="GRM123" s="188"/>
      <c r="GRN123" s="188"/>
      <c r="GRO123" s="188"/>
      <c r="GRP123" s="188"/>
      <c r="GRQ123" s="188"/>
      <c r="GRR123" s="188"/>
      <c r="GRS123" s="188"/>
      <c r="GRT123" s="188"/>
      <c r="GRU123" s="188"/>
      <c r="GRV123" s="188"/>
      <c r="GRW123" s="188"/>
      <c r="GRX123" s="188"/>
      <c r="GRY123" s="188"/>
      <c r="GRZ123" s="188"/>
      <c r="GSA123" s="188"/>
      <c r="GSB123" s="188"/>
      <c r="GSC123" s="188"/>
      <c r="GSD123" s="188"/>
      <c r="GSE123" s="188"/>
      <c r="GSF123" s="188"/>
      <c r="GSG123" s="188"/>
      <c r="GSH123" s="188"/>
      <c r="GSI123" s="188"/>
      <c r="GSJ123" s="188"/>
      <c r="GSK123" s="188"/>
      <c r="GSL123" s="188"/>
      <c r="GSM123" s="188"/>
      <c r="GSN123" s="188"/>
      <c r="GSO123" s="188"/>
      <c r="GSP123" s="188"/>
      <c r="GSQ123" s="188"/>
      <c r="GSR123" s="188"/>
      <c r="GSS123" s="188"/>
      <c r="GST123" s="188"/>
      <c r="GSU123" s="188"/>
      <c r="GSV123" s="188"/>
      <c r="GSW123" s="188"/>
      <c r="GSX123" s="188"/>
      <c r="GSY123" s="188"/>
      <c r="GSZ123" s="188"/>
      <c r="GTA123" s="188"/>
      <c r="GTB123" s="188"/>
      <c r="GTC123" s="188"/>
      <c r="GTD123" s="188"/>
      <c r="GTE123" s="188"/>
      <c r="GTF123" s="188"/>
      <c r="GTG123" s="188"/>
      <c r="GTH123" s="188"/>
      <c r="GTI123" s="188"/>
      <c r="GTJ123" s="188"/>
      <c r="GTK123" s="188"/>
      <c r="GTL123" s="188"/>
      <c r="GTM123" s="188"/>
      <c r="GTN123" s="188"/>
      <c r="GTO123" s="188"/>
      <c r="GTP123" s="188"/>
      <c r="GTQ123" s="188"/>
      <c r="GTR123" s="188"/>
      <c r="GTS123" s="188"/>
      <c r="GTT123" s="188"/>
      <c r="GTU123" s="188"/>
      <c r="GTV123" s="188"/>
      <c r="GTW123" s="188"/>
      <c r="GTX123" s="188"/>
      <c r="GTY123" s="188"/>
      <c r="GTZ123" s="188"/>
      <c r="GUA123" s="188"/>
      <c r="GUB123" s="188"/>
      <c r="GUC123" s="188"/>
      <c r="GUD123" s="188"/>
      <c r="GUE123" s="188"/>
      <c r="GUF123" s="188"/>
      <c r="GUG123" s="188"/>
      <c r="GUH123" s="188"/>
      <c r="GUI123" s="188"/>
      <c r="GUJ123" s="188"/>
      <c r="GUK123" s="188"/>
      <c r="GUL123" s="188"/>
      <c r="GUM123" s="188"/>
      <c r="GUN123" s="188"/>
      <c r="GUO123" s="188"/>
      <c r="GUP123" s="188"/>
      <c r="GUQ123" s="188"/>
      <c r="GUR123" s="188"/>
      <c r="GUS123" s="188"/>
      <c r="GUT123" s="188"/>
      <c r="GUU123" s="188"/>
      <c r="GUV123" s="188"/>
      <c r="GUW123" s="188"/>
      <c r="GUX123" s="188"/>
      <c r="GUY123" s="188"/>
      <c r="GUZ123" s="188"/>
      <c r="GVA123" s="188"/>
      <c r="GVB123" s="188"/>
      <c r="GVC123" s="188"/>
      <c r="GVD123" s="188"/>
      <c r="GVE123" s="188"/>
      <c r="GVF123" s="188"/>
      <c r="GVG123" s="188"/>
      <c r="GVH123" s="188"/>
      <c r="GVI123" s="188"/>
      <c r="GVJ123" s="188"/>
      <c r="GVK123" s="188"/>
      <c r="GVL123" s="188"/>
      <c r="GVM123" s="188"/>
      <c r="GVN123" s="188"/>
      <c r="GVO123" s="188"/>
      <c r="GVP123" s="188"/>
      <c r="GVQ123" s="188"/>
      <c r="GVR123" s="188"/>
      <c r="GVS123" s="188"/>
      <c r="GVT123" s="188"/>
      <c r="GVU123" s="188"/>
      <c r="GVV123" s="188"/>
      <c r="GVW123" s="188"/>
      <c r="GVX123" s="188"/>
      <c r="GVY123" s="188"/>
      <c r="GVZ123" s="188"/>
      <c r="GWA123" s="188"/>
      <c r="GWB123" s="188"/>
      <c r="GWC123" s="188"/>
      <c r="GWD123" s="188"/>
      <c r="GWE123" s="188"/>
      <c r="GWF123" s="188"/>
      <c r="GWG123" s="188"/>
      <c r="GWH123" s="188"/>
      <c r="GWI123" s="188"/>
      <c r="GWJ123" s="188"/>
      <c r="GWK123" s="188"/>
      <c r="GWL123" s="188"/>
      <c r="GWM123" s="188"/>
      <c r="GWN123" s="188"/>
      <c r="GWO123" s="188"/>
      <c r="GWP123" s="188"/>
      <c r="GWQ123" s="188"/>
      <c r="GWR123" s="188"/>
      <c r="GWS123" s="188"/>
      <c r="GWT123" s="188"/>
      <c r="GWU123" s="188"/>
      <c r="GWV123" s="188"/>
      <c r="GWW123" s="188"/>
      <c r="GWX123" s="188"/>
      <c r="GWY123" s="188"/>
      <c r="GWZ123" s="188"/>
      <c r="GXA123" s="188"/>
      <c r="GXB123" s="188"/>
      <c r="GXC123" s="188"/>
      <c r="GXD123" s="188"/>
      <c r="GXE123" s="188"/>
      <c r="GXF123" s="188"/>
      <c r="GXG123" s="188"/>
      <c r="GXH123" s="188"/>
      <c r="GXI123" s="188"/>
      <c r="GXJ123" s="188"/>
      <c r="GXK123" s="188"/>
      <c r="GXL123" s="188"/>
      <c r="GXM123" s="188"/>
      <c r="GXN123" s="188"/>
      <c r="GXO123" s="188"/>
      <c r="GXP123" s="188"/>
      <c r="GXQ123" s="188"/>
      <c r="GXR123" s="188"/>
      <c r="GXS123" s="188"/>
      <c r="GXT123" s="188"/>
      <c r="GXU123" s="188"/>
      <c r="GXV123" s="188"/>
      <c r="GXW123" s="188"/>
      <c r="GXX123" s="188"/>
      <c r="GXY123" s="188"/>
      <c r="GXZ123" s="188"/>
      <c r="GYA123" s="188"/>
      <c r="GYB123" s="188"/>
      <c r="GYC123" s="188"/>
      <c r="GYD123" s="188"/>
      <c r="GYE123" s="188"/>
      <c r="GYF123" s="188"/>
      <c r="GYG123" s="188"/>
      <c r="GYH123" s="188"/>
      <c r="GYI123" s="188"/>
      <c r="GYJ123" s="188"/>
      <c r="GYK123" s="188"/>
      <c r="GYL123" s="188"/>
      <c r="GYM123" s="188"/>
      <c r="GYN123" s="188"/>
      <c r="GYO123" s="188"/>
      <c r="GYP123" s="188"/>
      <c r="GYQ123" s="188"/>
      <c r="GYR123" s="188"/>
      <c r="GYS123" s="188"/>
      <c r="GYT123" s="188"/>
      <c r="GYU123" s="188"/>
      <c r="GYV123" s="188"/>
      <c r="GYW123" s="188"/>
      <c r="GYX123" s="188"/>
      <c r="GYY123" s="188"/>
      <c r="GYZ123" s="188"/>
      <c r="GZA123" s="188"/>
      <c r="GZB123" s="188"/>
      <c r="GZC123" s="188"/>
      <c r="GZD123" s="188"/>
      <c r="GZE123" s="188"/>
      <c r="GZF123" s="188"/>
      <c r="GZG123" s="188"/>
      <c r="GZH123" s="188"/>
      <c r="GZI123" s="188"/>
      <c r="GZJ123" s="188"/>
      <c r="GZK123" s="188"/>
      <c r="GZL123" s="188"/>
      <c r="GZM123" s="188"/>
      <c r="GZN123" s="188"/>
      <c r="GZO123" s="188"/>
      <c r="GZP123" s="188"/>
      <c r="GZQ123" s="188"/>
      <c r="GZR123" s="188"/>
      <c r="GZS123" s="188"/>
      <c r="GZT123" s="188"/>
      <c r="GZU123" s="188"/>
      <c r="GZV123" s="188"/>
      <c r="GZW123" s="188"/>
      <c r="GZX123" s="188"/>
      <c r="GZY123" s="188"/>
      <c r="GZZ123" s="188"/>
      <c r="HAA123" s="188"/>
      <c r="HAB123" s="188"/>
      <c r="HAC123" s="188"/>
      <c r="HAD123" s="188"/>
      <c r="HAE123" s="188"/>
      <c r="HAF123" s="188"/>
      <c r="HAG123" s="188"/>
      <c r="HAH123" s="188"/>
      <c r="HAI123" s="188"/>
      <c r="HAJ123" s="188"/>
      <c r="HAK123" s="188"/>
      <c r="HAL123" s="188"/>
      <c r="HAM123" s="188"/>
      <c r="HAN123" s="188"/>
      <c r="HAO123" s="188"/>
      <c r="HAP123" s="188"/>
      <c r="HAQ123" s="188"/>
      <c r="HAR123" s="188"/>
      <c r="HAS123" s="188"/>
      <c r="HAT123" s="188"/>
      <c r="HAU123" s="188"/>
      <c r="HAV123" s="188"/>
      <c r="HAW123" s="188"/>
      <c r="HAX123" s="188"/>
      <c r="HAY123" s="188"/>
      <c r="HAZ123" s="188"/>
      <c r="HBA123" s="188"/>
      <c r="HBB123" s="188"/>
      <c r="HBC123" s="188"/>
      <c r="HBD123" s="188"/>
      <c r="HBE123" s="188"/>
      <c r="HBF123" s="188"/>
      <c r="HBG123" s="188"/>
      <c r="HBH123" s="188"/>
      <c r="HBI123" s="188"/>
      <c r="HBJ123" s="188"/>
      <c r="HBK123" s="188"/>
      <c r="HBL123" s="188"/>
      <c r="HBM123" s="188"/>
      <c r="HBN123" s="188"/>
      <c r="HBO123" s="188"/>
      <c r="HBP123" s="188"/>
      <c r="HBQ123" s="188"/>
      <c r="HBR123" s="188"/>
      <c r="HBS123" s="188"/>
      <c r="HBT123" s="188"/>
      <c r="HBU123" s="188"/>
      <c r="HBV123" s="188"/>
      <c r="HBW123" s="188"/>
      <c r="HBX123" s="188"/>
      <c r="HBY123" s="188"/>
      <c r="HBZ123" s="188"/>
      <c r="HCA123" s="188"/>
      <c r="HCB123" s="188"/>
      <c r="HCC123" s="188"/>
      <c r="HCD123" s="188"/>
      <c r="HCE123" s="188"/>
      <c r="HCF123" s="188"/>
      <c r="HCG123" s="188"/>
      <c r="HCH123" s="188"/>
      <c r="HCI123" s="188"/>
      <c r="HCJ123" s="188"/>
      <c r="HCK123" s="188"/>
      <c r="HCL123" s="188"/>
      <c r="HCM123" s="188"/>
      <c r="HCN123" s="188"/>
      <c r="HCO123" s="188"/>
      <c r="HCP123" s="188"/>
      <c r="HCQ123" s="188"/>
      <c r="HCR123" s="188"/>
      <c r="HCS123" s="188"/>
      <c r="HCT123" s="188"/>
      <c r="HCU123" s="188"/>
      <c r="HCV123" s="188"/>
      <c r="HCW123" s="188"/>
      <c r="HCX123" s="188"/>
      <c r="HCY123" s="188"/>
      <c r="HCZ123" s="188"/>
      <c r="HDA123" s="188"/>
      <c r="HDB123" s="188"/>
      <c r="HDC123" s="188"/>
      <c r="HDD123" s="188"/>
      <c r="HDE123" s="188"/>
      <c r="HDF123" s="188"/>
      <c r="HDG123" s="188"/>
      <c r="HDH123" s="188"/>
      <c r="HDI123" s="188"/>
      <c r="HDJ123" s="188"/>
      <c r="HDK123" s="188"/>
      <c r="HDL123" s="188"/>
      <c r="HDM123" s="188"/>
      <c r="HDN123" s="188"/>
      <c r="HDO123" s="188"/>
      <c r="HDP123" s="188"/>
      <c r="HDQ123" s="188"/>
      <c r="HDR123" s="188"/>
      <c r="HDS123" s="188"/>
      <c r="HDT123" s="188"/>
      <c r="HDU123" s="188"/>
      <c r="HDV123" s="188"/>
      <c r="HDW123" s="188"/>
      <c r="HDX123" s="188"/>
      <c r="HDY123" s="188"/>
      <c r="HDZ123" s="188"/>
      <c r="HEA123" s="188"/>
      <c r="HEB123" s="188"/>
      <c r="HEC123" s="188"/>
      <c r="HED123" s="188"/>
      <c r="HEE123" s="188"/>
      <c r="HEF123" s="188"/>
      <c r="HEG123" s="188"/>
      <c r="HEH123" s="188"/>
      <c r="HEI123" s="188"/>
      <c r="HEJ123" s="188"/>
      <c r="HEK123" s="188"/>
      <c r="HEL123" s="188"/>
      <c r="HEM123" s="188"/>
      <c r="HEN123" s="188"/>
      <c r="HEO123" s="188"/>
      <c r="HEP123" s="188"/>
      <c r="HEQ123" s="188"/>
      <c r="HER123" s="188"/>
      <c r="HES123" s="188"/>
      <c r="HET123" s="188"/>
      <c r="HEU123" s="188"/>
      <c r="HEV123" s="188"/>
      <c r="HEW123" s="188"/>
      <c r="HEX123" s="188"/>
      <c r="HEY123" s="188"/>
      <c r="HEZ123" s="188"/>
      <c r="HFA123" s="188"/>
      <c r="HFB123" s="188"/>
      <c r="HFC123" s="188"/>
      <c r="HFD123" s="188"/>
      <c r="HFE123" s="188"/>
      <c r="HFF123" s="188"/>
      <c r="HFG123" s="188"/>
      <c r="HFH123" s="188"/>
      <c r="HFI123" s="188"/>
      <c r="HFJ123" s="188"/>
      <c r="HFK123" s="188"/>
      <c r="HFL123" s="188"/>
      <c r="HFM123" s="188"/>
      <c r="HFN123" s="188"/>
      <c r="HFO123" s="188"/>
      <c r="HFP123" s="188"/>
      <c r="HFQ123" s="188"/>
      <c r="HFR123" s="188"/>
      <c r="HFS123" s="188"/>
      <c r="HFT123" s="188"/>
      <c r="HFU123" s="188"/>
      <c r="HFV123" s="188"/>
      <c r="HFW123" s="188"/>
      <c r="HFX123" s="188"/>
      <c r="HFY123" s="188"/>
      <c r="HFZ123" s="188"/>
      <c r="HGA123" s="188"/>
      <c r="HGB123" s="188"/>
      <c r="HGC123" s="188"/>
      <c r="HGD123" s="188"/>
      <c r="HGE123" s="188"/>
      <c r="HGF123" s="188"/>
      <c r="HGG123" s="188"/>
      <c r="HGH123" s="188"/>
      <c r="HGI123" s="188"/>
      <c r="HGJ123" s="188"/>
      <c r="HGK123" s="188"/>
      <c r="HGL123" s="188"/>
      <c r="HGM123" s="188"/>
      <c r="HGN123" s="188"/>
      <c r="HGO123" s="188"/>
      <c r="HGP123" s="188"/>
      <c r="HGQ123" s="188"/>
      <c r="HGR123" s="188"/>
      <c r="HGS123" s="188"/>
      <c r="HGT123" s="188"/>
      <c r="HGU123" s="188"/>
      <c r="HGV123" s="188"/>
      <c r="HGW123" s="188"/>
      <c r="HGX123" s="188"/>
      <c r="HGY123" s="188"/>
      <c r="HGZ123" s="188"/>
      <c r="HHA123" s="188"/>
      <c r="HHB123" s="188"/>
      <c r="HHC123" s="188"/>
      <c r="HHD123" s="188"/>
      <c r="HHE123" s="188"/>
      <c r="HHF123" s="188"/>
      <c r="HHG123" s="188"/>
      <c r="HHH123" s="188"/>
      <c r="HHI123" s="188"/>
      <c r="HHJ123" s="188"/>
      <c r="HHK123" s="188"/>
      <c r="HHL123" s="188"/>
      <c r="HHM123" s="188"/>
      <c r="HHN123" s="188"/>
      <c r="HHO123" s="188"/>
      <c r="HHP123" s="188"/>
      <c r="HHQ123" s="188"/>
      <c r="HHR123" s="188"/>
      <c r="HHS123" s="188"/>
      <c r="HHT123" s="188"/>
      <c r="HHU123" s="188"/>
      <c r="HHV123" s="188"/>
      <c r="HHW123" s="188"/>
      <c r="HHX123" s="188"/>
      <c r="HHY123" s="188"/>
      <c r="HHZ123" s="188"/>
      <c r="HIA123" s="188"/>
      <c r="HIB123" s="188"/>
      <c r="HIC123" s="188"/>
      <c r="HID123" s="188"/>
      <c r="HIE123" s="188"/>
      <c r="HIF123" s="188"/>
      <c r="HIG123" s="188"/>
      <c r="HIH123" s="188"/>
      <c r="HII123" s="188"/>
      <c r="HIJ123" s="188"/>
      <c r="HIK123" s="188"/>
      <c r="HIL123" s="188"/>
      <c r="HIM123" s="188"/>
      <c r="HIN123" s="188"/>
      <c r="HIO123" s="188"/>
      <c r="HIP123" s="188"/>
      <c r="HIQ123" s="188"/>
      <c r="HIR123" s="188"/>
      <c r="HIS123" s="188"/>
      <c r="HIT123" s="188"/>
      <c r="HIU123" s="188"/>
      <c r="HIV123" s="188"/>
      <c r="HIW123" s="188"/>
      <c r="HIX123" s="188"/>
      <c r="HIY123" s="188"/>
      <c r="HIZ123" s="188"/>
      <c r="HJA123" s="188"/>
      <c r="HJB123" s="188"/>
      <c r="HJC123" s="188"/>
      <c r="HJD123" s="188"/>
      <c r="HJE123" s="188"/>
      <c r="HJF123" s="188"/>
      <c r="HJG123" s="188"/>
      <c r="HJH123" s="188"/>
      <c r="HJI123" s="188"/>
      <c r="HJJ123" s="188"/>
      <c r="HJK123" s="188"/>
      <c r="HJL123" s="188"/>
      <c r="HJM123" s="188"/>
      <c r="HJN123" s="188"/>
      <c r="HJO123" s="188"/>
      <c r="HJP123" s="188"/>
      <c r="HJQ123" s="188"/>
      <c r="HJR123" s="188"/>
      <c r="HJS123" s="188"/>
      <c r="HJT123" s="188"/>
      <c r="HJU123" s="188"/>
      <c r="HJV123" s="188"/>
      <c r="HJW123" s="188"/>
      <c r="HJX123" s="188"/>
      <c r="HJY123" s="188"/>
      <c r="HJZ123" s="188"/>
      <c r="HKA123" s="188"/>
      <c r="HKB123" s="188"/>
      <c r="HKC123" s="188"/>
      <c r="HKD123" s="188"/>
      <c r="HKE123" s="188"/>
      <c r="HKF123" s="188"/>
      <c r="HKG123" s="188"/>
      <c r="HKH123" s="188"/>
      <c r="HKI123" s="188"/>
      <c r="HKJ123" s="188"/>
      <c r="HKK123" s="188"/>
      <c r="HKL123" s="188"/>
      <c r="HKM123" s="188"/>
      <c r="HKN123" s="188"/>
      <c r="HKO123" s="188"/>
      <c r="HKP123" s="188"/>
      <c r="HKQ123" s="188"/>
      <c r="HKR123" s="188"/>
      <c r="HKS123" s="188"/>
      <c r="HKT123" s="188"/>
      <c r="HKU123" s="188"/>
      <c r="HKV123" s="188"/>
      <c r="HKW123" s="188"/>
      <c r="HKX123" s="188"/>
      <c r="HKY123" s="188"/>
      <c r="HKZ123" s="188"/>
      <c r="HLA123" s="188"/>
      <c r="HLB123" s="188"/>
      <c r="HLC123" s="188"/>
      <c r="HLD123" s="188"/>
      <c r="HLE123" s="188"/>
      <c r="HLF123" s="188"/>
      <c r="HLG123" s="188"/>
      <c r="HLH123" s="188"/>
      <c r="HLI123" s="188"/>
      <c r="HLJ123" s="188"/>
      <c r="HLK123" s="188"/>
      <c r="HLL123" s="188"/>
      <c r="HLM123" s="188"/>
      <c r="HLN123" s="188"/>
      <c r="HLO123" s="188"/>
      <c r="HLP123" s="188"/>
      <c r="HLQ123" s="188"/>
      <c r="HLR123" s="188"/>
      <c r="HLS123" s="188"/>
      <c r="HLT123" s="188"/>
      <c r="HLU123" s="188"/>
      <c r="HLV123" s="188"/>
      <c r="HLW123" s="188"/>
      <c r="HLX123" s="188"/>
      <c r="HLY123" s="188"/>
      <c r="HLZ123" s="188"/>
      <c r="HMA123" s="188"/>
      <c r="HMB123" s="188"/>
      <c r="HMC123" s="188"/>
      <c r="HMD123" s="188"/>
      <c r="HME123" s="188"/>
      <c r="HMF123" s="188"/>
      <c r="HMG123" s="188"/>
      <c r="HMH123" s="188"/>
      <c r="HMI123" s="188"/>
      <c r="HMJ123" s="188"/>
      <c r="HMK123" s="188"/>
      <c r="HML123" s="188"/>
      <c r="HMM123" s="188"/>
      <c r="HMN123" s="188"/>
      <c r="HMO123" s="188"/>
      <c r="HMP123" s="188"/>
      <c r="HMQ123" s="188"/>
      <c r="HMR123" s="188"/>
      <c r="HMS123" s="188"/>
      <c r="HMT123" s="188"/>
      <c r="HMU123" s="188"/>
      <c r="HMV123" s="188"/>
      <c r="HMW123" s="188"/>
      <c r="HMX123" s="188"/>
      <c r="HMY123" s="188"/>
      <c r="HMZ123" s="188"/>
      <c r="HNA123" s="188"/>
      <c r="HNB123" s="188"/>
      <c r="HNC123" s="188"/>
      <c r="HND123" s="188"/>
      <c r="HNE123" s="188"/>
      <c r="HNF123" s="188"/>
      <c r="HNG123" s="188"/>
      <c r="HNH123" s="188"/>
      <c r="HNI123" s="188"/>
      <c r="HNJ123" s="188"/>
      <c r="HNK123" s="188"/>
      <c r="HNL123" s="188"/>
      <c r="HNM123" s="188"/>
      <c r="HNN123" s="188"/>
      <c r="HNO123" s="188"/>
      <c r="HNP123" s="188"/>
      <c r="HNQ123" s="188"/>
      <c r="HNR123" s="188"/>
      <c r="HNS123" s="188"/>
      <c r="HNT123" s="188"/>
      <c r="HNU123" s="188"/>
      <c r="HNV123" s="188"/>
      <c r="HNW123" s="188"/>
      <c r="HNX123" s="188"/>
      <c r="HNY123" s="188"/>
      <c r="HNZ123" s="188"/>
      <c r="HOA123" s="188"/>
      <c r="HOB123" s="188"/>
      <c r="HOC123" s="188"/>
      <c r="HOD123" s="188"/>
      <c r="HOE123" s="188"/>
      <c r="HOF123" s="188"/>
      <c r="HOG123" s="188"/>
      <c r="HOH123" s="188"/>
      <c r="HOI123" s="188"/>
      <c r="HOJ123" s="188"/>
      <c r="HOK123" s="188"/>
      <c r="HOL123" s="188"/>
      <c r="HOM123" s="188"/>
      <c r="HON123" s="188"/>
      <c r="HOO123" s="188"/>
      <c r="HOP123" s="188"/>
      <c r="HOQ123" s="188"/>
      <c r="HOR123" s="188"/>
      <c r="HOS123" s="188"/>
      <c r="HOT123" s="188"/>
      <c r="HOU123" s="188"/>
      <c r="HOV123" s="188"/>
      <c r="HOW123" s="188"/>
      <c r="HOX123" s="188"/>
      <c r="HOY123" s="188"/>
      <c r="HOZ123" s="188"/>
      <c r="HPA123" s="188"/>
      <c r="HPB123" s="188"/>
      <c r="HPC123" s="188"/>
      <c r="HPD123" s="188"/>
      <c r="HPE123" s="188"/>
      <c r="HPF123" s="188"/>
      <c r="HPG123" s="188"/>
      <c r="HPH123" s="188"/>
      <c r="HPI123" s="188"/>
      <c r="HPJ123" s="188"/>
      <c r="HPK123" s="188"/>
      <c r="HPL123" s="188"/>
      <c r="HPM123" s="188"/>
      <c r="HPN123" s="188"/>
      <c r="HPO123" s="188"/>
      <c r="HPP123" s="188"/>
      <c r="HPQ123" s="188"/>
      <c r="HPR123" s="188"/>
      <c r="HPS123" s="188"/>
      <c r="HPT123" s="188"/>
      <c r="HPU123" s="188"/>
      <c r="HPV123" s="188"/>
      <c r="HPW123" s="188"/>
      <c r="HPX123" s="188"/>
      <c r="HPY123" s="188"/>
      <c r="HPZ123" s="188"/>
      <c r="HQA123" s="188"/>
      <c r="HQB123" s="188"/>
      <c r="HQC123" s="188"/>
      <c r="HQD123" s="188"/>
      <c r="HQE123" s="188"/>
      <c r="HQF123" s="188"/>
      <c r="HQG123" s="188"/>
      <c r="HQH123" s="188"/>
      <c r="HQI123" s="188"/>
      <c r="HQJ123" s="188"/>
      <c r="HQK123" s="188"/>
      <c r="HQL123" s="188"/>
      <c r="HQM123" s="188"/>
      <c r="HQN123" s="188"/>
      <c r="HQO123" s="188"/>
      <c r="HQP123" s="188"/>
      <c r="HQQ123" s="188"/>
      <c r="HQR123" s="188"/>
      <c r="HQS123" s="188"/>
      <c r="HQT123" s="188"/>
      <c r="HQU123" s="188"/>
      <c r="HQV123" s="188"/>
      <c r="HQW123" s="188"/>
      <c r="HQX123" s="188"/>
      <c r="HQY123" s="188"/>
      <c r="HQZ123" s="188"/>
      <c r="HRA123" s="188"/>
      <c r="HRB123" s="188"/>
      <c r="HRC123" s="188"/>
      <c r="HRD123" s="188"/>
      <c r="HRE123" s="188"/>
      <c r="HRF123" s="188"/>
      <c r="HRG123" s="188"/>
      <c r="HRH123" s="188"/>
      <c r="HRI123" s="188"/>
      <c r="HRJ123" s="188"/>
      <c r="HRK123" s="188"/>
      <c r="HRL123" s="188"/>
      <c r="HRM123" s="188"/>
      <c r="HRN123" s="188"/>
      <c r="HRO123" s="188"/>
      <c r="HRP123" s="188"/>
      <c r="HRQ123" s="188"/>
      <c r="HRR123" s="188"/>
      <c r="HRS123" s="188"/>
      <c r="HRT123" s="188"/>
      <c r="HRU123" s="188"/>
      <c r="HRV123" s="188"/>
      <c r="HRW123" s="188"/>
      <c r="HRX123" s="188"/>
      <c r="HRY123" s="188"/>
      <c r="HRZ123" s="188"/>
      <c r="HSA123" s="188"/>
      <c r="HSB123" s="188"/>
      <c r="HSC123" s="188"/>
      <c r="HSD123" s="188"/>
      <c r="HSE123" s="188"/>
      <c r="HSF123" s="188"/>
      <c r="HSG123" s="188"/>
      <c r="HSH123" s="188"/>
      <c r="HSI123" s="188"/>
      <c r="HSJ123" s="188"/>
      <c r="HSK123" s="188"/>
      <c r="HSL123" s="188"/>
      <c r="HSM123" s="188"/>
      <c r="HSN123" s="188"/>
      <c r="HSO123" s="188"/>
      <c r="HSP123" s="188"/>
      <c r="HSQ123" s="188"/>
      <c r="HSR123" s="188"/>
      <c r="HSS123" s="188"/>
      <c r="HST123" s="188"/>
      <c r="HSU123" s="188"/>
      <c r="HSV123" s="188"/>
      <c r="HSW123" s="188"/>
      <c r="HSX123" s="188"/>
      <c r="HSY123" s="188"/>
      <c r="HSZ123" s="188"/>
      <c r="HTA123" s="188"/>
      <c r="HTB123" s="188"/>
      <c r="HTC123" s="188"/>
      <c r="HTD123" s="188"/>
      <c r="HTE123" s="188"/>
      <c r="HTF123" s="188"/>
      <c r="HTG123" s="188"/>
      <c r="HTH123" s="188"/>
      <c r="HTI123" s="188"/>
      <c r="HTJ123" s="188"/>
      <c r="HTK123" s="188"/>
      <c r="HTL123" s="188"/>
      <c r="HTM123" s="188"/>
      <c r="HTN123" s="188"/>
      <c r="HTO123" s="188"/>
      <c r="HTP123" s="188"/>
      <c r="HTQ123" s="188"/>
      <c r="HTR123" s="188"/>
      <c r="HTS123" s="188"/>
      <c r="HTT123" s="188"/>
      <c r="HTU123" s="188"/>
      <c r="HTV123" s="188"/>
      <c r="HTW123" s="188"/>
      <c r="HTX123" s="188"/>
      <c r="HTY123" s="188"/>
      <c r="HTZ123" s="188"/>
      <c r="HUA123" s="188"/>
      <c r="HUB123" s="188"/>
      <c r="HUC123" s="188"/>
      <c r="HUD123" s="188"/>
      <c r="HUE123" s="188"/>
      <c r="HUF123" s="188"/>
      <c r="HUG123" s="188"/>
      <c r="HUH123" s="188"/>
      <c r="HUI123" s="188"/>
      <c r="HUJ123" s="188"/>
      <c r="HUK123" s="188"/>
      <c r="HUL123" s="188"/>
      <c r="HUM123" s="188"/>
      <c r="HUN123" s="188"/>
      <c r="HUO123" s="188"/>
      <c r="HUP123" s="188"/>
      <c r="HUQ123" s="188"/>
      <c r="HUR123" s="188"/>
      <c r="HUS123" s="188"/>
      <c r="HUT123" s="188"/>
      <c r="HUU123" s="188"/>
      <c r="HUV123" s="188"/>
      <c r="HUW123" s="188"/>
      <c r="HUX123" s="188"/>
      <c r="HUY123" s="188"/>
      <c r="HUZ123" s="188"/>
      <c r="HVA123" s="188"/>
      <c r="HVB123" s="188"/>
      <c r="HVC123" s="188"/>
      <c r="HVD123" s="188"/>
      <c r="HVE123" s="188"/>
      <c r="HVF123" s="188"/>
      <c r="HVG123" s="188"/>
      <c r="HVH123" s="188"/>
      <c r="HVI123" s="188"/>
      <c r="HVJ123" s="188"/>
      <c r="HVK123" s="188"/>
      <c r="HVL123" s="188"/>
      <c r="HVM123" s="188"/>
      <c r="HVN123" s="188"/>
      <c r="HVO123" s="188"/>
      <c r="HVP123" s="188"/>
      <c r="HVQ123" s="188"/>
      <c r="HVR123" s="188"/>
      <c r="HVS123" s="188"/>
      <c r="HVT123" s="188"/>
      <c r="HVU123" s="188"/>
      <c r="HVV123" s="188"/>
      <c r="HVW123" s="188"/>
      <c r="HVX123" s="188"/>
      <c r="HVY123" s="188"/>
      <c r="HVZ123" s="188"/>
      <c r="HWA123" s="188"/>
      <c r="HWB123" s="188"/>
      <c r="HWC123" s="188"/>
      <c r="HWD123" s="188"/>
      <c r="HWE123" s="188"/>
      <c r="HWF123" s="188"/>
      <c r="HWG123" s="188"/>
      <c r="HWH123" s="188"/>
      <c r="HWI123" s="188"/>
      <c r="HWJ123" s="188"/>
      <c r="HWK123" s="188"/>
      <c r="HWL123" s="188"/>
      <c r="HWM123" s="188"/>
      <c r="HWN123" s="188"/>
      <c r="HWO123" s="188"/>
      <c r="HWP123" s="188"/>
      <c r="HWQ123" s="188"/>
      <c r="HWR123" s="188"/>
      <c r="HWS123" s="188"/>
      <c r="HWT123" s="188"/>
      <c r="HWU123" s="188"/>
      <c r="HWV123" s="188"/>
      <c r="HWW123" s="188"/>
      <c r="HWX123" s="188"/>
      <c r="HWY123" s="188"/>
      <c r="HWZ123" s="188"/>
      <c r="HXA123" s="188"/>
      <c r="HXB123" s="188"/>
      <c r="HXC123" s="188"/>
      <c r="HXD123" s="188"/>
      <c r="HXE123" s="188"/>
      <c r="HXF123" s="188"/>
      <c r="HXG123" s="188"/>
      <c r="HXH123" s="188"/>
      <c r="HXI123" s="188"/>
      <c r="HXJ123" s="188"/>
      <c r="HXK123" s="188"/>
      <c r="HXL123" s="188"/>
      <c r="HXM123" s="188"/>
      <c r="HXN123" s="188"/>
      <c r="HXO123" s="188"/>
      <c r="HXP123" s="188"/>
      <c r="HXQ123" s="188"/>
      <c r="HXR123" s="188"/>
      <c r="HXS123" s="188"/>
      <c r="HXT123" s="188"/>
      <c r="HXU123" s="188"/>
      <c r="HXV123" s="188"/>
      <c r="HXW123" s="188"/>
      <c r="HXX123" s="188"/>
      <c r="HXY123" s="188"/>
      <c r="HXZ123" s="188"/>
      <c r="HYA123" s="188"/>
      <c r="HYB123" s="188"/>
      <c r="HYC123" s="188"/>
      <c r="HYD123" s="188"/>
      <c r="HYE123" s="188"/>
      <c r="HYF123" s="188"/>
      <c r="HYG123" s="188"/>
      <c r="HYH123" s="188"/>
      <c r="HYI123" s="188"/>
      <c r="HYJ123" s="188"/>
      <c r="HYK123" s="188"/>
      <c r="HYL123" s="188"/>
      <c r="HYM123" s="188"/>
      <c r="HYN123" s="188"/>
      <c r="HYO123" s="188"/>
      <c r="HYP123" s="188"/>
      <c r="HYQ123" s="188"/>
      <c r="HYR123" s="188"/>
      <c r="HYS123" s="188"/>
      <c r="HYT123" s="188"/>
      <c r="HYU123" s="188"/>
      <c r="HYV123" s="188"/>
      <c r="HYW123" s="188"/>
      <c r="HYX123" s="188"/>
      <c r="HYY123" s="188"/>
      <c r="HYZ123" s="188"/>
      <c r="HZA123" s="188"/>
      <c r="HZB123" s="188"/>
      <c r="HZC123" s="188"/>
      <c r="HZD123" s="188"/>
      <c r="HZE123" s="188"/>
      <c r="HZF123" s="188"/>
      <c r="HZG123" s="188"/>
      <c r="HZH123" s="188"/>
      <c r="HZI123" s="188"/>
      <c r="HZJ123" s="188"/>
      <c r="HZK123" s="188"/>
      <c r="HZL123" s="188"/>
      <c r="HZM123" s="188"/>
      <c r="HZN123" s="188"/>
      <c r="HZO123" s="188"/>
      <c r="HZP123" s="188"/>
      <c r="HZQ123" s="188"/>
      <c r="HZR123" s="188"/>
      <c r="HZS123" s="188"/>
      <c r="HZT123" s="188"/>
      <c r="HZU123" s="188"/>
      <c r="HZV123" s="188"/>
      <c r="HZW123" s="188"/>
      <c r="HZX123" s="188"/>
      <c r="HZY123" s="188"/>
      <c r="HZZ123" s="188"/>
      <c r="IAA123" s="188"/>
      <c r="IAB123" s="188"/>
      <c r="IAC123" s="188"/>
      <c r="IAD123" s="188"/>
      <c r="IAE123" s="188"/>
      <c r="IAF123" s="188"/>
      <c r="IAG123" s="188"/>
      <c r="IAH123" s="188"/>
      <c r="IAI123" s="188"/>
      <c r="IAJ123" s="188"/>
      <c r="IAK123" s="188"/>
      <c r="IAL123" s="188"/>
      <c r="IAM123" s="188"/>
      <c r="IAN123" s="188"/>
      <c r="IAO123" s="188"/>
      <c r="IAP123" s="188"/>
      <c r="IAQ123" s="188"/>
      <c r="IAR123" s="188"/>
      <c r="IAS123" s="188"/>
      <c r="IAT123" s="188"/>
      <c r="IAU123" s="188"/>
      <c r="IAV123" s="188"/>
      <c r="IAW123" s="188"/>
      <c r="IAX123" s="188"/>
      <c r="IAY123" s="188"/>
      <c r="IAZ123" s="188"/>
      <c r="IBA123" s="188"/>
      <c r="IBB123" s="188"/>
      <c r="IBC123" s="188"/>
      <c r="IBD123" s="188"/>
      <c r="IBE123" s="188"/>
      <c r="IBF123" s="188"/>
      <c r="IBG123" s="188"/>
      <c r="IBH123" s="188"/>
      <c r="IBI123" s="188"/>
      <c r="IBJ123" s="188"/>
      <c r="IBK123" s="188"/>
      <c r="IBL123" s="188"/>
      <c r="IBM123" s="188"/>
      <c r="IBN123" s="188"/>
      <c r="IBO123" s="188"/>
      <c r="IBP123" s="188"/>
      <c r="IBQ123" s="188"/>
      <c r="IBR123" s="188"/>
      <c r="IBS123" s="188"/>
      <c r="IBT123" s="188"/>
      <c r="IBU123" s="188"/>
      <c r="IBV123" s="188"/>
      <c r="IBW123" s="188"/>
      <c r="IBX123" s="188"/>
      <c r="IBY123" s="188"/>
      <c r="IBZ123" s="188"/>
      <c r="ICA123" s="188"/>
      <c r="ICB123" s="188"/>
      <c r="ICC123" s="188"/>
      <c r="ICD123" s="188"/>
      <c r="ICE123" s="188"/>
      <c r="ICF123" s="188"/>
      <c r="ICG123" s="188"/>
      <c r="ICH123" s="188"/>
      <c r="ICI123" s="188"/>
      <c r="ICJ123" s="188"/>
      <c r="ICK123" s="188"/>
      <c r="ICL123" s="188"/>
      <c r="ICM123" s="188"/>
      <c r="ICN123" s="188"/>
      <c r="ICO123" s="188"/>
      <c r="ICP123" s="188"/>
      <c r="ICQ123" s="188"/>
      <c r="ICR123" s="188"/>
      <c r="ICS123" s="188"/>
      <c r="ICT123" s="188"/>
      <c r="ICU123" s="188"/>
      <c r="ICV123" s="188"/>
      <c r="ICW123" s="188"/>
      <c r="ICX123" s="188"/>
      <c r="ICY123" s="188"/>
      <c r="ICZ123" s="188"/>
      <c r="IDA123" s="188"/>
      <c r="IDB123" s="188"/>
      <c r="IDC123" s="188"/>
      <c r="IDD123" s="188"/>
      <c r="IDE123" s="188"/>
      <c r="IDF123" s="188"/>
      <c r="IDG123" s="188"/>
      <c r="IDH123" s="188"/>
      <c r="IDI123" s="188"/>
      <c r="IDJ123" s="188"/>
      <c r="IDK123" s="188"/>
      <c r="IDL123" s="188"/>
      <c r="IDM123" s="188"/>
      <c r="IDN123" s="188"/>
      <c r="IDO123" s="188"/>
      <c r="IDP123" s="188"/>
      <c r="IDQ123" s="188"/>
      <c r="IDR123" s="188"/>
      <c r="IDS123" s="188"/>
      <c r="IDT123" s="188"/>
      <c r="IDU123" s="188"/>
      <c r="IDV123" s="188"/>
      <c r="IDW123" s="188"/>
      <c r="IDX123" s="188"/>
      <c r="IDY123" s="188"/>
      <c r="IDZ123" s="188"/>
      <c r="IEA123" s="188"/>
      <c r="IEB123" s="188"/>
      <c r="IEC123" s="188"/>
      <c r="IED123" s="188"/>
      <c r="IEE123" s="188"/>
      <c r="IEF123" s="188"/>
      <c r="IEG123" s="188"/>
      <c r="IEH123" s="188"/>
      <c r="IEI123" s="188"/>
      <c r="IEJ123" s="188"/>
      <c r="IEK123" s="188"/>
      <c r="IEL123" s="188"/>
      <c r="IEM123" s="188"/>
      <c r="IEN123" s="188"/>
      <c r="IEO123" s="188"/>
      <c r="IEP123" s="188"/>
      <c r="IEQ123" s="188"/>
      <c r="IER123" s="188"/>
      <c r="IES123" s="188"/>
      <c r="IET123" s="188"/>
      <c r="IEU123" s="188"/>
      <c r="IEV123" s="188"/>
      <c r="IEW123" s="188"/>
      <c r="IEX123" s="188"/>
      <c r="IEY123" s="188"/>
      <c r="IEZ123" s="188"/>
      <c r="IFA123" s="188"/>
      <c r="IFB123" s="188"/>
      <c r="IFC123" s="188"/>
      <c r="IFD123" s="188"/>
      <c r="IFE123" s="188"/>
      <c r="IFF123" s="188"/>
      <c r="IFG123" s="188"/>
      <c r="IFH123" s="188"/>
      <c r="IFI123" s="188"/>
      <c r="IFJ123" s="188"/>
      <c r="IFK123" s="188"/>
      <c r="IFL123" s="188"/>
      <c r="IFM123" s="188"/>
      <c r="IFN123" s="188"/>
      <c r="IFO123" s="188"/>
      <c r="IFP123" s="188"/>
      <c r="IFQ123" s="188"/>
      <c r="IFR123" s="188"/>
      <c r="IFS123" s="188"/>
      <c r="IFT123" s="188"/>
      <c r="IFU123" s="188"/>
      <c r="IFV123" s="188"/>
      <c r="IFW123" s="188"/>
      <c r="IFX123" s="188"/>
      <c r="IFY123" s="188"/>
      <c r="IFZ123" s="188"/>
      <c r="IGA123" s="188"/>
      <c r="IGB123" s="188"/>
      <c r="IGC123" s="188"/>
      <c r="IGD123" s="188"/>
      <c r="IGE123" s="188"/>
      <c r="IGF123" s="188"/>
      <c r="IGG123" s="188"/>
      <c r="IGH123" s="188"/>
      <c r="IGI123" s="188"/>
      <c r="IGJ123" s="188"/>
      <c r="IGK123" s="188"/>
      <c r="IGL123" s="188"/>
      <c r="IGM123" s="188"/>
      <c r="IGN123" s="188"/>
      <c r="IGO123" s="188"/>
      <c r="IGP123" s="188"/>
      <c r="IGQ123" s="188"/>
      <c r="IGR123" s="188"/>
      <c r="IGS123" s="188"/>
      <c r="IGT123" s="188"/>
      <c r="IGU123" s="188"/>
      <c r="IGV123" s="188"/>
      <c r="IGW123" s="188"/>
      <c r="IGX123" s="188"/>
      <c r="IGY123" s="188"/>
      <c r="IGZ123" s="188"/>
      <c r="IHA123" s="188"/>
      <c r="IHB123" s="188"/>
      <c r="IHC123" s="188"/>
      <c r="IHD123" s="188"/>
      <c r="IHE123" s="188"/>
      <c r="IHF123" s="188"/>
      <c r="IHG123" s="188"/>
      <c r="IHH123" s="188"/>
      <c r="IHI123" s="188"/>
      <c r="IHJ123" s="188"/>
      <c r="IHK123" s="188"/>
      <c r="IHL123" s="188"/>
      <c r="IHM123" s="188"/>
      <c r="IHN123" s="188"/>
      <c r="IHO123" s="188"/>
      <c r="IHP123" s="188"/>
      <c r="IHQ123" s="188"/>
      <c r="IHR123" s="188"/>
      <c r="IHS123" s="188"/>
      <c r="IHT123" s="188"/>
      <c r="IHU123" s="188"/>
      <c r="IHV123" s="188"/>
      <c r="IHW123" s="188"/>
      <c r="IHX123" s="188"/>
      <c r="IHY123" s="188"/>
      <c r="IHZ123" s="188"/>
      <c r="IIA123" s="188"/>
      <c r="IIB123" s="188"/>
      <c r="IIC123" s="188"/>
      <c r="IID123" s="188"/>
      <c r="IIE123" s="188"/>
      <c r="IIF123" s="188"/>
      <c r="IIG123" s="188"/>
      <c r="IIH123" s="188"/>
      <c r="III123" s="188"/>
      <c r="IIJ123" s="188"/>
      <c r="IIK123" s="188"/>
      <c r="IIL123" s="188"/>
      <c r="IIM123" s="188"/>
      <c r="IIN123" s="188"/>
      <c r="IIO123" s="188"/>
      <c r="IIP123" s="188"/>
      <c r="IIQ123" s="188"/>
      <c r="IIR123" s="188"/>
      <c r="IIS123" s="188"/>
      <c r="IIT123" s="188"/>
      <c r="IIU123" s="188"/>
      <c r="IIV123" s="188"/>
      <c r="IIW123" s="188"/>
      <c r="IIX123" s="188"/>
      <c r="IIY123" s="188"/>
      <c r="IIZ123" s="188"/>
      <c r="IJA123" s="188"/>
      <c r="IJB123" s="188"/>
      <c r="IJC123" s="188"/>
      <c r="IJD123" s="188"/>
      <c r="IJE123" s="188"/>
      <c r="IJF123" s="188"/>
      <c r="IJG123" s="188"/>
      <c r="IJH123" s="188"/>
      <c r="IJI123" s="188"/>
      <c r="IJJ123" s="188"/>
      <c r="IJK123" s="188"/>
      <c r="IJL123" s="188"/>
      <c r="IJM123" s="188"/>
      <c r="IJN123" s="188"/>
      <c r="IJO123" s="188"/>
      <c r="IJP123" s="188"/>
      <c r="IJQ123" s="188"/>
      <c r="IJR123" s="188"/>
      <c r="IJS123" s="188"/>
      <c r="IJT123" s="188"/>
      <c r="IJU123" s="188"/>
      <c r="IJV123" s="188"/>
      <c r="IJW123" s="188"/>
      <c r="IJX123" s="188"/>
      <c r="IJY123" s="188"/>
      <c r="IJZ123" s="188"/>
      <c r="IKA123" s="188"/>
      <c r="IKB123" s="188"/>
      <c r="IKC123" s="188"/>
      <c r="IKD123" s="188"/>
      <c r="IKE123" s="188"/>
      <c r="IKF123" s="188"/>
      <c r="IKG123" s="188"/>
      <c r="IKH123" s="188"/>
      <c r="IKI123" s="188"/>
      <c r="IKJ123" s="188"/>
      <c r="IKK123" s="188"/>
      <c r="IKL123" s="188"/>
      <c r="IKM123" s="188"/>
      <c r="IKN123" s="188"/>
      <c r="IKO123" s="188"/>
      <c r="IKP123" s="188"/>
      <c r="IKQ123" s="188"/>
      <c r="IKR123" s="188"/>
      <c r="IKS123" s="188"/>
      <c r="IKT123" s="188"/>
      <c r="IKU123" s="188"/>
      <c r="IKV123" s="188"/>
      <c r="IKW123" s="188"/>
      <c r="IKX123" s="188"/>
      <c r="IKY123" s="188"/>
      <c r="IKZ123" s="188"/>
      <c r="ILA123" s="188"/>
      <c r="ILB123" s="188"/>
      <c r="ILC123" s="188"/>
      <c r="ILD123" s="188"/>
      <c r="ILE123" s="188"/>
      <c r="ILF123" s="188"/>
      <c r="ILG123" s="188"/>
      <c r="ILH123" s="188"/>
      <c r="ILI123" s="188"/>
      <c r="ILJ123" s="188"/>
      <c r="ILK123" s="188"/>
      <c r="ILL123" s="188"/>
      <c r="ILM123" s="188"/>
      <c r="ILN123" s="188"/>
      <c r="ILO123" s="188"/>
      <c r="ILP123" s="188"/>
      <c r="ILQ123" s="188"/>
      <c r="ILR123" s="188"/>
      <c r="ILS123" s="188"/>
      <c r="ILT123" s="188"/>
      <c r="ILU123" s="188"/>
      <c r="ILV123" s="188"/>
      <c r="ILW123" s="188"/>
      <c r="ILX123" s="188"/>
      <c r="ILY123" s="188"/>
      <c r="ILZ123" s="188"/>
      <c r="IMA123" s="188"/>
      <c r="IMB123" s="188"/>
      <c r="IMC123" s="188"/>
      <c r="IMD123" s="188"/>
      <c r="IME123" s="188"/>
      <c r="IMF123" s="188"/>
      <c r="IMG123" s="188"/>
      <c r="IMH123" s="188"/>
      <c r="IMI123" s="188"/>
      <c r="IMJ123" s="188"/>
      <c r="IMK123" s="188"/>
      <c r="IML123" s="188"/>
      <c r="IMM123" s="188"/>
      <c r="IMN123" s="188"/>
      <c r="IMO123" s="188"/>
      <c r="IMP123" s="188"/>
      <c r="IMQ123" s="188"/>
      <c r="IMR123" s="188"/>
      <c r="IMS123" s="188"/>
      <c r="IMT123" s="188"/>
      <c r="IMU123" s="188"/>
      <c r="IMV123" s="188"/>
      <c r="IMW123" s="188"/>
      <c r="IMX123" s="188"/>
      <c r="IMY123" s="188"/>
      <c r="IMZ123" s="188"/>
      <c r="INA123" s="188"/>
      <c r="INB123" s="188"/>
      <c r="INC123" s="188"/>
      <c r="IND123" s="188"/>
      <c r="INE123" s="188"/>
      <c r="INF123" s="188"/>
      <c r="ING123" s="188"/>
      <c r="INH123" s="188"/>
      <c r="INI123" s="188"/>
      <c r="INJ123" s="188"/>
      <c r="INK123" s="188"/>
      <c r="INL123" s="188"/>
      <c r="INM123" s="188"/>
      <c r="INN123" s="188"/>
      <c r="INO123" s="188"/>
      <c r="INP123" s="188"/>
      <c r="INQ123" s="188"/>
      <c r="INR123" s="188"/>
      <c r="INS123" s="188"/>
      <c r="INT123" s="188"/>
      <c r="INU123" s="188"/>
      <c r="INV123" s="188"/>
      <c r="INW123" s="188"/>
      <c r="INX123" s="188"/>
      <c r="INY123" s="188"/>
      <c r="INZ123" s="188"/>
      <c r="IOA123" s="188"/>
      <c r="IOB123" s="188"/>
      <c r="IOC123" s="188"/>
      <c r="IOD123" s="188"/>
      <c r="IOE123" s="188"/>
      <c r="IOF123" s="188"/>
      <c r="IOG123" s="188"/>
      <c r="IOH123" s="188"/>
      <c r="IOI123" s="188"/>
      <c r="IOJ123" s="188"/>
      <c r="IOK123" s="188"/>
      <c r="IOL123" s="188"/>
      <c r="IOM123" s="188"/>
      <c r="ION123" s="188"/>
      <c r="IOO123" s="188"/>
      <c r="IOP123" s="188"/>
      <c r="IOQ123" s="188"/>
      <c r="IOR123" s="188"/>
      <c r="IOS123" s="188"/>
      <c r="IOT123" s="188"/>
      <c r="IOU123" s="188"/>
      <c r="IOV123" s="188"/>
      <c r="IOW123" s="188"/>
      <c r="IOX123" s="188"/>
      <c r="IOY123" s="188"/>
      <c r="IOZ123" s="188"/>
      <c r="IPA123" s="188"/>
      <c r="IPB123" s="188"/>
      <c r="IPC123" s="188"/>
      <c r="IPD123" s="188"/>
      <c r="IPE123" s="188"/>
      <c r="IPF123" s="188"/>
      <c r="IPG123" s="188"/>
      <c r="IPH123" s="188"/>
      <c r="IPI123" s="188"/>
      <c r="IPJ123" s="188"/>
      <c r="IPK123" s="188"/>
      <c r="IPL123" s="188"/>
      <c r="IPM123" s="188"/>
      <c r="IPN123" s="188"/>
      <c r="IPO123" s="188"/>
      <c r="IPP123" s="188"/>
      <c r="IPQ123" s="188"/>
      <c r="IPR123" s="188"/>
      <c r="IPS123" s="188"/>
      <c r="IPT123" s="188"/>
      <c r="IPU123" s="188"/>
      <c r="IPV123" s="188"/>
      <c r="IPW123" s="188"/>
      <c r="IPX123" s="188"/>
      <c r="IPY123" s="188"/>
      <c r="IPZ123" s="188"/>
      <c r="IQA123" s="188"/>
      <c r="IQB123" s="188"/>
      <c r="IQC123" s="188"/>
      <c r="IQD123" s="188"/>
      <c r="IQE123" s="188"/>
      <c r="IQF123" s="188"/>
      <c r="IQG123" s="188"/>
      <c r="IQH123" s="188"/>
      <c r="IQI123" s="188"/>
      <c r="IQJ123" s="188"/>
      <c r="IQK123" s="188"/>
      <c r="IQL123" s="188"/>
      <c r="IQM123" s="188"/>
      <c r="IQN123" s="188"/>
      <c r="IQO123" s="188"/>
      <c r="IQP123" s="188"/>
      <c r="IQQ123" s="188"/>
      <c r="IQR123" s="188"/>
      <c r="IQS123" s="188"/>
      <c r="IQT123" s="188"/>
      <c r="IQU123" s="188"/>
      <c r="IQV123" s="188"/>
      <c r="IQW123" s="188"/>
      <c r="IQX123" s="188"/>
      <c r="IQY123" s="188"/>
      <c r="IQZ123" s="188"/>
      <c r="IRA123" s="188"/>
      <c r="IRB123" s="188"/>
      <c r="IRC123" s="188"/>
      <c r="IRD123" s="188"/>
      <c r="IRE123" s="188"/>
      <c r="IRF123" s="188"/>
      <c r="IRG123" s="188"/>
      <c r="IRH123" s="188"/>
      <c r="IRI123" s="188"/>
      <c r="IRJ123" s="188"/>
      <c r="IRK123" s="188"/>
      <c r="IRL123" s="188"/>
      <c r="IRM123" s="188"/>
      <c r="IRN123" s="188"/>
      <c r="IRO123" s="188"/>
      <c r="IRP123" s="188"/>
      <c r="IRQ123" s="188"/>
      <c r="IRR123" s="188"/>
      <c r="IRS123" s="188"/>
      <c r="IRT123" s="188"/>
      <c r="IRU123" s="188"/>
      <c r="IRV123" s="188"/>
      <c r="IRW123" s="188"/>
      <c r="IRX123" s="188"/>
      <c r="IRY123" s="188"/>
      <c r="IRZ123" s="188"/>
      <c r="ISA123" s="188"/>
      <c r="ISB123" s="188"/>
      <c r="ISC123" s="188"/>
      <c r="ISD123" s="188"/>
      <c r="ISE123" s="188"/>
      <c r="ISF123" s="188"/>
      <c r="ISG123" s="188"/>
      <c r="ISH123" s="188"/>
      <c r="ISI123" s="188"/>
      <c r="ISJ123" s="188"/>
      <c r="ISK123" s="188"/>
      <c r="ISL123" s="188"/>
      <c r="ISM123" s="188"/>
      <c r="ISN123" s="188"/>
      <c r="ISO123" s="188"/>
      <c r="ISP123" s="188"/>
      <c r="ISQ123" s="188"/>
      <c r="ISR123" s="188"/>
      <c r="ISS123" s="188"/>
      <c r="IST123" s="188"/>
      <c r="ISU123" s="188"/>
      <c r="ISV123" s="188"/>
      <c r="ISW123" s="188"/>
      <c r="ISX123" s="188"/>
      <c r="ISY123" s="188"/>
      <c r="ISZ123" s="188"/>
      <c r="ITA123" s="188"/>
      <c r="ITB123" s="188"/>
      <c r="ITC123" s="188"/>
      <c r="ITD123" s="188"/>
      <c r="ITE123" s="188"/>
      <c r="ITF123" s="188"/>
      <c r="ITG123" s="188"/>
      <c r="ITH123" s="188"/>
      <c r="ITI123" s="188"/>
      <c r="ITJ123" s="188"/>
      <c r="ITK123" s="188"/>
      <c r="ITL123" s="188"/>
      <c r="ITM123" s="188"/>
      <c r="ITN123" s="188"/>
      <c r="ITO123" s="188"/>
      <c r="ITP123" s="188"/>
      <c r="ITQ123" s="188"/>
      <c r="ITR123" s="188"/>
      <c r="ITS123" s="188"/>
      <c r="ITT123" s="188"/>
      <c r="ITU123" s="188"/>
      <c r="ITV123" s="188"/>
      <c r="ITW123" s="188"/>
      <c r="ITX123" s="188"/>
      <c r="ITY123" s="188"/>
      <c r="ITZ123" s="188"/>
      <c r="IUA123" s="188"/>
      <c r="IUB123" s="188"/>
      <c r="IUC123" s="188"/>
      <c r="IUD123" s="188"/>
      <c r="IUE123" s="188"/>
      <c r="IUF123" s="188"/>
      <c r="IUG123" s="188"/>
      <c r="IUH123" s="188"/>
      <c r="IUI123" s="188"/>
      <c r="IUJ123" s="188"/>
      <c r="IUK123" s="188"/>
      <c r="IUL123" s="188"/>
      <c r="IUM123" s="188"/>
      <c r="IUN123" s="188"/>
      <c r="IUO123" s="188"/>
      <c r="IUP123" s="188"/>
      <c r="IUQ123" s="188"/>
      <c r="IUR123" s="188"/>
      <c r="IUS123" s="188"/>
      <c r="IUT123" s="188"/>
      <c r="IUU123" s="188"/>
      <c r="IUV123" s="188"/>
      <c r="IUW123" s="188"/>
      <c r="IUX123" s="188"/>
      <c r="IUY123" s="188"/>
      <c r="IUZ123" s="188"/>
      <c r="IVA123" s="188"/>
      <c r="IVB123" s="188"/>
      <c r="IVC123" s="188"/>
      <c r="IVD123" s="188"/>
      <c r="IVE123" s="188"/>
      <c r="IVF123" s="188"/>
      <c r="IVG123" s="188"/>
      <c r="IVH123" s="188"/>
      <c r="IVI123" s="188"/>
      <c r="IVJ123" s="188"/>
      <c r="IVK123" s="188"/>
      <c r="IVL123" s="188"/>
      <c r="IVM123" s="188"/>
      <c r="IVN123" s="188"/>
      <c r="IVO123" s="188"/>
      <c r="IVP123" s="188"/>
      <c r="IVQ123" s="188"/>
      <c r="IVR123" s="188"/>
      <c r="IVS123" s="188"/>
      <c r="IVT123" s="188"/>
      <c r="IVU123" s="188"/>
      <c r="IVV123" s="188"/>
      <c r="IVW123" s="188"/>
      <c r="IVX123" s="188"/>
      <c r="IVY123" s="188"/>
      <c r="IVZ123" s="188"/>
      <c r="IWA123" s="188"/>
      <c r="IWB123" s="188"/>
      <c r="IWC123" s="188"/>
      <c r="IWD123" s="188"/>
      <c r="IWE123" s="188"/>
      <c r="IWF123" s="188"/>
      <c r="IWG123" s="188"/>
      <c r="IWH123" s="188"/>
      <c r="IWI123" s="188"/>
      <c r="IWJ123" s="188"/>
      <c r="IWK123" s="188"/>
      <c r="IWL123" s="188"/>
      <c r="IWM123" s="188"/>
      <c r="IWN123" s="188"/>
      <c r="IWO123" s="188"/>
      <c r="IWP123" s="188"/>
      <c r="IWQ123" s="188"/>
      <c r="IWR123" s="188"/>
      <c r="IWS123" s="188"/>
      <c r="IWT123" s="188"/>
      <c r="IWU123" s="188"/>
      <c r="IWV123" s="188"/>
      <c r="IWW123" s="188"/>
      <c r="IWX123" s="188"/>
      <c r="IWY123" s="188"/>
      <c r="IWZ123" s="188"/>
      <c r="IXA123" s="188"/>
      <c r="IXB123" s="188"/>
      <c r="IXC123" s="188"/>
      <c r="IXD123" s="188"/>
      <c r="IXE123" s="188"/>
      <c r="IXF123" s="188"/>
      <c r="IXG123" s="188"/>
      <c r="IXH123" s="188"/>
      <c r="IXI123" s="188"/>
      <c r="IXJ123" s="188"/>
      <c r="IXK123" s="188"/>
      <c r="IXL123" s="188"/>
      <c r="IXM123" s="188"/>
      <c r="IXN123" s="188"/>
      <c r="IXO123" s="188"/>
      <c r="IXP123" s="188"/>
      <c r="IXQ123" s="188"/>
      <c r="IXR123" s="188"/>
      <c r="IXS123" s="188"/>
      <c r="IXT123" s="188"/>
      <c r="IXU123" s="188"/>
      <c r="IXV123" s="188"/>
      <c r="IXW123" s="188"/>
      <c r="IXX123" s="188"/>
      <c r="IXY123" s="188"/>
      <c r="IXZ123" s="188"/>
      <c r="IYA123" s="188"/>
      <c r="IYB123" s="188"/>
      <c r="IYC123" s="188"/>
      <c r="IYD123" s="188"/>
      <c r="IYE123" s="188"/>
      <c r="IYF123" s="188"/>
      <c r="IYG123" s="188"/>
      <c r="IYH123" s="188"/>
      <c r="IYI123" s="188"/>
      <c r="IYJ123" s="188"/>
      <c r="IYK123" s="188"/>
      <c r="IYL123" s="188"/>
      <c r="IYM123" s="188"/>
      <c r="IYN123" s="188"/>
      <c r="IYO123" s="188"/>
      <c r="IYP123" s="188"/>
      <c r="IYQ123" s="188"/>
      <c r="IYR123" s="188"/>
      <c r="IYS123" s="188"/>
      <c r="IYT123" s="188"/>
      <c r="IYU123" s="188"/>
      <c r="IYV123" s="188"/>
      <c r="IYW123" s="188"/>
      <c r="IYX123" s="188"/>
      <c r="IYY123" s="188"/>
      <c r="IYZ123" s="188"/>
      <c r="IZA123" s="188"/>
      <c r="IZB123" s="188"/>
      <c r="IZC123" s="188"/>
      <c r="IZD123" s="188"/>
      <c r="IZE123" s="188"/>
      <c r="IZF123" s="188"/>
      <c r="IZG123" s="188"/>
      <c r="IZH123" s="188"/>
      <c r="IZI123" s="188"/>
      <c r="IZJ123" s="188"/>
      <c r="IZK123" s="188"/>
      <c r="IZL123" s="188"/>
      <c r="IZM123" s="188"/>
      <c r="IZN123" s="188"/>
      <c r="IZO123" s="188"/>
      <c r="IZP123" s="188"/>
      <c r="IZQ123" s="188"/>
      <c r="IZR123" s="188"/>
      <c r="IZS123" s="188"/>
      <c r="IZT123" s="188"/>
      <c r="IZU123" s="188"/>
      <c r="IZV123" s="188"/>
      <c r="IZW123" s="188"/>
      <c r="IZX123" s="188"/>
      <c r="IZY123" s="188"/>
      <c r="IZZ123" s="188"/>
      <c r="JAA123" s="188"/>
      <c r="JAB123" s="188"/>
      <c r="JAC123" s="188"/>
      <c r="JAD123" s="188"/>
      <c r="JAE123" s="188"/>
      <c r="JAF123" s="188"/>
      <c r="JAG123" s="188"/>
      <c r="JAH123" s="188"/>
      <c r="JAI123" s="188"/>
      <c r="JAJ123" s="188"/>
      <c r="JAK123" s="188"/>
      <c r="JAL123" s="188"/>
      <c r="JAM123" s="188"/>
      <c r="JAN123" s="188"/>
      <c r="JAO123" s="188"/>
      <c r="JAP123" s="188"/>
      <c r="JAQ123" s="188"/>
      <c r="JAR123" s="188"/>
      <c r="JAS123" s="188"/>
      <c r="JAT123" s="188"/>
      <c r="JAU123" s="188"/>
      <c r="JAV123" s="188"/>
      <c r="JAW123" s="188"/>
      <c r="JAX123" s="188"/>
      <c r="JAY123" s="188"/>
      <c r="JAZ123" s="188"/>
      <c r="JBA123" s="188"/>
      <c r="JBB123" s="188"/>
      <c r="JBC123" s="188"/>
      <c r="JBD123" s="188"/>
      <c r="JBE123" s="188"/>
      <c r="JBF123" s="188"/>
      <c r="JBG123" s="188"/>
      <c r="JBH123" s="188"/>
      <c r="JBI123" s="188"/>
      <c r="JBJ123" s="188"/>
      <c r="JBK123" s="188"/>
      <c r="JBL123" s="188"/>
      <c r="JBM123" s="188"/>
      <c r="JBN123" s="188"/>
      <c r="JBO123" s="188"/>
      <c r="JBP123" s="188"/>
      <c r="JBQ123" s="188"/>
      <c r="JBR123" s="188"/>
      <c r="JBS123" s="188"/>
      <c r="JBT123" s="188"/>
      <c r="JBU123" s="188"/>
      <c r="JBV123" s="188"/>
      <c r="JBW123" s="188"/>
      <c r="JBX123" s="188"/>
      <c r="JBY123" s="188"/>
      <c r="JBZ123" s="188"/>
      <c r="JCA123" s="188"/>
      <c r="JCB123" s="188"/>
      <c r="JCC123" s="188"/>
      <c r="JCD123" s="188"/>
      <c r="JCE123" s="188"/>
      <c r="JCF123" s="188"/>
      <c r="JCG123" s="188"/>
      <c r="JCH123" s="188"/>
      <c r="JCI123" s="188"/>
      <c r="JCJ123" s="188"/>
      <c r="JCK123" s="188"/>
      <c r="JCL123" s="188"/>
      <c r="JCM123" s="188"/>
      <c r="JCN123" s="188"/>
      <c r="JCO123" s="188"/>
      <c r="JCP123" s="188"/>
      <c r="JCQ123" s="188"/>
      <c r="JCR123" s="188"/>
      <c r="JCS123" s="188"/>
      <c r="JCT123" s="188"/>
      <c r="JCU123" s="188"/>
      <c r="JCV123" s="188"/>
      <c r="JCW123" s="188"/>
      <c r="JCX123" s="188"/>
      <c r="JCY123" s="188"/>
      <c r="JCZ123" s="188"/>
      <c r="JDA123" s="188"/>
      <c r="JDB123" s="188"/>
      <c r="JDC123" s="188"/>
      <c r="JDD123" s="188"/>
      <c r="JDE123" s="188"/>
      <c r="JDF123" s="188"/>
      <c r="JDG123" s="188"/>
      <c r="JDH123" s="188"/>
      <c r="JDI123" s="188"/>
      <c r="JDJ123" s="188"/>
      <c r="JDK123" s="188"/>
      <c r="JDL123" s="188"/>
      <c r="JDM123" s="188"/>
      <c r="JDN123" s="188"/>
      <c r="JDO123" s="188"/>
      <c r="JDP123" s="188"/>
      <c r="JDQ123" s="188"/>
      <c r="JDR123" s="188"/>
      <c r="JDS123" s="188"/>
      <c r="JDT123" s="188"/>
      <c r="JDU123" s="188"/>
      <c r="JDV123" s="188"/>
      <c r="JDW123" s="188"/>
      <c r="JDX123" s="188"/>
      <c r="JDY123" s="188"/>
      <c r="JDZ123" s="188"/>
      <c r="JEA123" s="188"/>
      <c r="JEB123" s="188"/>
      <c r="JEC123" s="188"/>
      <c r="JED123" s="188"/>
      <c r="JEE123" s="188"/>
      <c r="JEF123" s="188"/>
      <c r="JEG123" s="188"/>
      <c r="JEH123" s="188"/>
      <c r="JEI123" s="188"/>
      <c r="JEJ123" s="188"/>
      <c r="JEK123" s="188"/>
      <c r="JEL123" s="188"/>
      <c r="JEM123" s="188"/>
      <c r="JEN123" s="188"/>
      <c r="JEO123" s="188"/>
      <c r="JEP123" s="188"/>
      <c r="JEQ123" s="188"/>
      <c r="JER123" s="188"/>
      <c r="JES123" s="188"/>
      <c r="JET123" s="188"/>
      <c r="JEU123" s="188"/>
      <c r="JEV123" s="188"/>
      <c r="JEW123" s="188"/>
      <c r="JEX123" s="188"/>
      <c r="JEY123" s="188"/>
      <c r="JEZ123" s="188"/>
      <c r="JFA123" s="188"/>
      <c r="JFB123" s="188"/>
      <c r="JFC123" s="188"/>
      <c r="JFD123" s="188"/>
      <c r="JFE123" s="188"/>
      <c r="JFF123" s="188"/>
      <c r="JFG123" s="188"/>
      <c r="JFH123" s="188"/>
      <c r="JFI123" s="188"/>
      <c r="JFJ123" s="188"/>
      <c r="JFK123" s="188"/>
      <c r="JFL123" s="188"/>
      <c r="JFM123" s="188"/>
      <c r="JFN123" s="188"/>
      <c r="JFO123" s="188"/>
      <c r="JFP123" s="188"/>
      <c r="JFQ123" s="188"/>
      <c r="JFR123" s="188"/>
      <c r="JFS123" s="188"/>
      <c r="JFT123" s="188"/>
      <c r="JFU123" s="188"/>
      <c r="JFV123" s="188"/>
      <c r="JFW123" s="188"/>
      <c r="JFX123" s="188"/>
      <c r="JFY123" s="188"/>
      <c r="JFZ123" s="188"/>
      <c r="JGA123" s="188"/>
      <c r="JGB123" s="188"/>
      <c r="JGC123" s="188"/>
      <c r="JGD123" s="188"/>
      <c r="JGE123" s="188"/>
      <c r="JGF123" s="188"/>
      <c r="JGG123" s="188"/>
      <c r="JGH123" s="188"/>
      <c r="JGI123" s="188"/>
      <c r="JGJ123" s="188"/>
      <c r="JGK123" s="188"/>
      <c r="JGL123" s="188"/>
      <c r="JGM123" s="188"/>
      <c r="JGN123" s="188"/>
      <c r="JGO123" s="188"/>
      <c r="JGP123" s="188"/>
      <c r="JGQ123" s="188"/>
      <c r="JGR123" s="188"/>
      <c r="JGS123" s="188"/>
      <c r="JGT123" s="188"/>
      <c r="JGU123" s="188"/>
      <c r="JGV123" s="188"/>
      <c r="JGW123" s="188"/>
      <c r="JGX123" s="188"/>
      <c r="JGY123" s="188"/>
      <c r="JGZ123" s="188"/>
      <c r="JHA123" s="188"/>
      <c r="JHB123" s="188"/>
      <c r="JHC123" s="188"/>
      <c r="JHD123" s="188"/>
      <c r="JHE123" s="188"/>
      <c r="JHF123" s="188"/>
      <c r="JHG123" s="188"/>
      <c r="JHH123" s="188"/>
      <c r="JHI123" s="188"/>
      <c r="JHJ123" s="188"/>
      <c r="JHK123" s="188"/>
      <c r="JHL123" s="188"/>
      <c r="JHM123" s="188"/>
      <c r="JHN123" s="188"/>
      <c r="JHO123" s="188"/>
      <c r="JHP123" s="188"/>
      <c r="JHQ123" s="188"/>
      <c r="JHR123" s="188"/>
      <c r="JHS123" s="188"/>
      <c r="JHT123" s="188"/>
      <c r="JHU123" s="188"/>
      <c r="JHV123" s="188"/>
      <c r="JHW123" s="188"/>
      <c r="JHX123" s="188"/>
      <c r="JHY123" s="188"/>
      <c r="JHZ123" s="188"/>
      <c r="JIA123" s="188"/>
      <c r="JIB123" s="188"/>
      <c r="JIC123" s="188"/>
      <c r="JID123" s="188"/>
      <c r="JIE123" s="188"/>
      <c r="JIF123" s="188"/>
      <c r="JIG123" s="188"/>
      <c r="JIH123" s="188"/>
      <c r="JII123" s="188"/>
      <c r="JIJ123" s="188"/>
      <c r="JIK123" s="188"/>
      <c r="JIL123" s="188"/>
      <c r="JIM123" s="188"/>
      <c r="JIN123" s="188"/>
      <c r="JIO123" s="188"/>
      <c r="JIP123" s="188"/>
      <c r="JIQ123" s="188"/>
      <c r="JIR123" s="188"/>
      <c r="JIS123" s="188"/>
      <c r="JIT123" s="188"/>
      <c r="JIU123" s="188"/>
      <c r="JIV123" s="188"/>
      <c r="JIW123" s="188"/>
      <c r="JIX123" s="188"/>
      <c r="JIY123" s="188"/>
      <c r="JIZ123" s="188"/>
      <c r="JJA123" s="188"/>
      <c r="JJB123" s="188"/>
      <c r="JJC123" s="188"/>
      <c r="JJD123" s="188"/>
      <c r="JJE123" s="188"/>
      <c r="JJF123" s="188"/>
      <c r="JJG123" s="188"/>
      <c r="JJH123" s="188"/>
      <c r="JJI123" s="188"/>
      <c r="JJJ123" s="188"/>
      <c r="JJK123" s="188"/>
      <c r="JJL123" s="188"/>
      <c r="JJM123" s="188"/>
      <c r="JJN123" s="188"/>
      <c r="JJO123" s="188"/>
      <c r="JJP123" s="188"/>
      <c r="JJQ123" s="188"/>
      <c r="JJR123" s="188"/>
      <c r="JJS123" s="188"/>
      <c r="JJT123" s="188"/>
      <c r="JJU123" s="188"/>
      <c r="JJV123" s="188"/>
      <c r="JJW123" s="188"/>
      <c r="JJX123" s="188"/>
      <c r="JJY123" s="188"/>
      <c r="JJZ123" s="188"/>
      <c r="JKA123" s="188"/>
      <c r="JKB123" s="188"/>
      <c r="JKC123" s="188"/>
      <c r="JKD123" s="188"/>
      <c r="JKE123" s="188"/>
      <c r="JKF123" s="188"/>
      <c r="JKG123" s="188"/>
      <c r="JKH123" s="188"/>
      <c r="JKI123" s="188"/>
      <c r="JKJ123" s="188"/>
      <c r="JKK123" s="188"/>
      <c r="JKL123" s="188"/>
      <c r="JKM123" s="188"/>
      <c r="JKN123" s="188"/>
      <c r="JKO123" s="188"/>
      <c r="JKP123" s="188"/>
      <c r="JKQ123" s="188"/>
      <c r="JKR123" s="188"/>
      <c r="JKS123" s="188"/>
      <c r="JKT123" s="188"/>
      <c r="JKU123" s="188"/>
      <c r="JKV123" s="188"/>
      <c r="JKW123" s="188"/>
      <c r="JKX123" s="188"/>
      <c r="JKY123" s="188"/>
      <c r="JKZ123" s="188"/>
      <c r="JLA123" s="188"/>
      <c r="JLB123" s="188"/>
      <c r="JLC123" s="188"/>
      <c r="JLD123" s="188"/>
      <c r="JLE123" s="188"/>
      <c r="JLF123" s="188"/>
      <c r="JLG123" s="188"/>
      <c r="JLH123" s="188"/>
      <c r="JLI123" s="188"/>
      <c r="JLJ123" s="188"/>
      <c r="JLK123" s="188"/>
      <c r="JLL123" s="188"/>
      <c r="JLM123" s="188"/>
      <c r="JLN123" s="188"/>
      <c r="JLO123" s="188"/>
      <c r="JLP123" s="188"/>
      <c r="JLQ123" s="188"/>
      <c r="JLR123" s="188"/>
      <c r="JLS123" s="188"/>
      <c r="JLT123" s="188"/>
      <c r="JLU123" s="188"/>
      <c r="JLV123" s="188"/>
      <c r="JLW123" s="188"/>
      <c r="JLX123" s="188"/>
      <c r="JLY123" s="188"/>
      <c r="JLZ123" s="188"/>
      <c r="JMA123" s="188"/>
      <c r="JMB123" s="188"/>
      <c r="JMC123" s="188"/>
      <c r="JMD123" s="188"/>
      <c r="JME123" s="188"/>
      <c r="JMF123" s="188"/>
      <c r="JMG123" s="188"/>
      <c r="JMH123" s="188"/>
      <c r="JMI123" s="188"/>
      <c r="JMJ123" s="188"/>
      <c r="JMK123" s="188"/>
      <c r="JML123" s="188"/>
      <c r="JMM123" s="188"/>
      <c r="JMN123" s="188"/>
      <c r="JMO123" s="188"/>
      <c r="JMP123" s="188"/>
      <c r="JMQ123" s="188"/>
      <c r="JMR123" s="188"/>
      <c r="JMS123" s="188"/>
      <c r="JMT123" s="188"/>
      <c r="JMU123" s="188"/>
      <c r="JMV123" s="188"/>
      <c r="JMW123" s="188"/>
      <c r="JMX123" s="188"/>
      <c r="JMY123" s="188"/>
      <c r="JMZ123" s="188"/>
      <c r="JNA123" s="188"/>
      <c r="JNB123" s="188"/>
      <c r="JNC123" s="188"/>
      <c r="JND123" s="188"/>
      <c r="JNE123" s="188"/>
      <c r="JNF123" s="188"/>
      <c r="JNG123" s="188"/>
      <c r="JNH123" s="188"/>
      <c r="JNI123" s="188"/>
      <c r="JNJ123" s="188"/>
      <c r="JNK123" s="188"/>
      <c r="JNL123" s="188"/>
      <c r="JNM123" s="188"/>
      <c r="JNN123" s="188"/>
      <c r="JNO123" s="188"/>
      <c r="JNP123" s="188"/>
      <c r="JNQ123" s="188"/>
      <c r="JNR123" s="188"/>
      <c r="JNS123" s="188"/>
      <c r="JNT123" s="188"/>
      <c r="JNU123" s="188"/>
      <c r="JNV123" s="188"/>
      <c r="JNW123" s="188"/>
      <c r="JNX123" s="188"/>
      <c r="JNY123" s="188"/>
      <c r="JNZ123" s="188"/>
      <c r="JOA123" s="188"/>
      <c r="JOB123" s="188"/>
      <c r="JOC123" s="188"/>
      <c r="JOD123" s="188"/>
      <c r="JOE123" s="188"/>
      <c r="JOF123" s="188"/>
      <c r="JOG123" s="188"/>
      <c r="JOH123" s="188"/>
      <c r="JOI123" s="188"/>
      <c r="JOJ123" s="188"/>
      <c r="JOK123" s="188"/>
      <c r="JOL123" s="188"/>
      <c r="JOM123" s="188"/>
      <c r="JON123" s="188"/>
      <c r="JOO123" s="188"/>
      <c r="JOP123" s="188"/>
      <c r="JOQ123" s="188"/>
      <c r="JOR123" s="188"/>
      <c r="JOS123" s="188"/>
      <c r="JOT123" s="188"/>
      <c r="JOU123" s="188"/>
      <c r="JOV123" s="188"/>
      <c r="JOW123" s="188"/>
      <c r="JOX123" s="188"/>
      <c r="JOY123" s="188"/>
      <c r="JOZ123" s="188"/>
      <c r="JPA123" s="188"/>
      <c r="JPB123" s="188"/>
      <c r="JPC123" s="188"/>
      <c r="JPD123" s="188"/>
      <c r="JPE123" s="188"/>
      <c r="JPF123" s="188"/>
      <c r="JPG123" s="188"/>
      <c r="JPH123" s="188"/>
      <c r="JPI123" s="188"/>
      <c r="JPJ123" s="188"/>
      <c r="JPK123" s="188"/>
      <c r="JPL123" s="188"/>
      <c r="JPM123" s="188"/>
      <c r="JPN123" s="188"/>
      <c r="JPO123" s="188"/>
      <c r="JPP123" s="188"/>
      <c r="JPQ123" s="188"/>
      <c r="JPR123" s="188"/>
      <c r="JPS123" s="188"/>
      <c r="JPT123" s="188"/>
      <c r="JPU123" s="188"/>
      <c r="JPV123" s="188"/>
      <c r="JPW123" s="188"/>
      <c r="JPX123" s="188"/>
      <c r="JPY123" s="188"/>
      <c r="JPZ123" s="188"/>
      <c r="JQA123" s="188"/>
      <c r="JQB123" s="188"/>
      <c r="JQC123" s="188"/>
      <c r="JQD123" s="188"/>
      <c r="JQE123" s="188"/>
      <c r="JQF123" s="188"/>
      <c r="JQG123" s="188"/>
      <c r="JQH123" s="188"/>
      <c r="JQI123" s="188"/>
      <c r="JQJ123" s="188"/>
      <c r="JQK123" s="188"/>
      <c r="JQL123" s="188"/>
      <c r="JQM123" s="188"/>
      <c r="JQN123" s="188"/>
      <c r="JQO123" s="188"/>
      <c r="JQP123" s="188"/>
      <c r="JQQ123" s="188"/>
      <c r="JQR123" s="188"/>
      <c r="JQS123" s="188"/>
      <c r="JQT123" s="188"/>
      <c r="JQU123" s="188"/>
      <c r="JQV123" s="188"/>
      <c r="JQW123" s="188"/>
      <c r="JQX123" s="188"/>
      <c r="JQY123" s="188"/>
      <c r="JQZ123" s="188"/>
      <c r="JRA123" s="188"/>
      <c r="JRB123" s="188"/>
      <c r="JRC123" s="188"/>
      <c r="JRD123" s="188"/>
      <c r="JRE123" s="188"/>
      <c r="JRF123" s="188"/>
      <c r="JRG123" s="188"/>
      <c r="JRH123" s="188"/>
      <c r="JRI123" s="188"/>
      <c r="JRJ123" s="188"/>
      <c r="JRK123" s="188"/>
      <c r="JRL123" s="188"/>
      <c r="JRM123" s="188"/>
      <c r="JRN123" s="188"/>
      <c r="JRO123" s="188"/>
      <c r="JRP123" s="188"/>
      <c r="JRQ123" s="188"/>
      <c r="JRR123" s="188"/>
      <c r="JRS123" s="188"/>
      <c r="JRT123" s="188"/>
      <c r="JRU123" s="188"/>
      <c r="JRV123" s="188"/>
      <c r="JRW123" s="188"/>
      <c r="JRX123" s="188"/>
      <c r="JRY123" s="188"/>
      <c r="JRZ123" s="188"/>
      <c r="JSA123" s="188"/>
      <c r="JSB123" s="188"/>
      <c r="JSC123" s="188"/>
      <c r="JSD123" s="188"/>
      <c r="JSE123" s="188"/>
      <c r="JSF123" s="188"/>
      <c r="JSG123" s="188"/>
      <c r="JSH123" s="188"/>
      <c r="JSI123" s="188"/>
      <c r="JSJ123" s="188"/>
      <c r="JSK123" s="188"/>
      <c r="JSL123" s="188"/>
      <c r="JSM123" s="188"/>
      <c r="JSN123" s="188"/>
      <c r="JSO123" s="188"/>
      <c r="JSP123" s="188"/>
      <c r="JSQ123" s="188"/>
      <c r="JSR123" s="188"/>
      <c r="JSS123" s="188"/>
      <c r="JST123" s="188"/>
      <c r="JSU123" s="188"/>
      <c r="JSV123" s="188"/>
      <c r="JSW123" s="188"/>
      <c r="JSX123" s="188"/>
      <c r="JSY123" s="188"/>
      <c r="JSZ123" s="188"/>
      <c r="JTA123" s="188"/>
      <c r="JTB123" s="188"/>
      <c r="JTC123" s="188"/>
      <c r="JTD123" s="188"/>
      <c r="JTE123" s="188"/>
      <c r="JTF123" s="188"/>
      <c r="JTG123" s="188"/>
      <c r="JTH123" s="188"/>
      <c r="JTI123" s="188"/>
      <c r="JTJ123" s="188"/>
      <c r="JTK123" s="188"/>
      <c r="JTL123" s="188"/>
      <c r="JTM123" s="188"/>
      <c r="JTN123" s="188"/>
      <c r="JTO123" s="188"/>
      <c r="JTP123" s="188"/>
      <c r="JTQ123" s="188"/>
      <c r="JTR123" s="188"/>
      <c r="JTS123" s="188"/>
      <c r="JTT123" s="188"/>
      <c r="JTU123" s="188"/>
      <c r="JTV123" s="188"/>
      <c r="JTW123" s="188"/>
      <c r="JTX123" s="188"/>
      <c r="JTY123" s="188"/>
      <c r="JTZ123" s="188"/>
      <c r="JUA123" s="188"/>
      <c r="JUB123" s="188"/>
      <c r="JUC123" s="188"/>
      <c r="JUD123" s="188"/>
      <c r="JUE123" s="188"/>
      <c r="JUF123" s="188"/>
      <c r="JUG123" s="188"/>
      <c r="JUH123" s="188"/>
      <c r="JUI123" s="188"/>
      <c r="JUJ123" s="188"/>
      <c r="JUK123" s="188"/>
      <c r="JUL123" s="188"/>
      <c r="JUM123" s="188"/>
      <c r="JUN123" s="188"/>
      <c r="JUO123" s="188"/>
      <c r="JUP123" s="188"/>
      <c r="JUQ123" s="188"/>
      <c r="JUR123" s="188"/>
      <c r="JUS123" s="188"/>
      <c r="JUT123" s="188"/>
      <c r="JUU123" s="188"/>
      <c r="JUV123" s="188"/>
      <c r="JUW123" s="188"/>
      <c r="JUX123" s="188"/>
      <c r="JUY123" s="188"/>
      <c r="JUZ123" s="188"/>
      <c r="JVA123" s="188"/>
      <c r="JVB123" s="188"/>
      <c r="JVC123" s="188"/>
      <c r="JVD123" s="188"/>
      <c r="JVE123" s="188"/>
      <c r="JVF123" s="188"/>
      <c r="JVG123" s="188"/>
      <c r="JVH123" s="188"/>
      <c r="JVI123" s="188"/>
      <c r="JVJ123" s="188"/>
      <c r="JVK123" s="188"/>
      <c r="JVL123" s="188"/>
      <c r="JVM123" s="188"/>
      <c r="JVN123" s="188"/>
      <c r="JVO123" s="188"/>
      <c r="JVP123" s="188"/>
      <c r="JVQ123" s="188"/>
      <c r="JVR123" s="188"/>
      <c r="JVS123" s="188"/>
      <c r="JVT123" s="188"/>
      <c r="JVU123" s="188"/>
      <c r="JVV123" s="188"/>
      <c r="JVW123" s="188"/>
      <c r="JVX123" s="188"/>
      <c r="JVY123" s="188"/>
      <c r="JVZ123" s="188"/>
      <c r="JWA123" s="188"/>
      <c r="JWB123" s="188"/>
      <c r="JWC123" s="188"/>
      <c r="JWD123" s="188"/>
      <c r="JWE123" s="188"/>
      <c r="JWF123" s="188"/>
      <c r="JWG123" s="188"/>
      <c r="JWH123" s="188"/>
      <c r="JWI123" s="188"/>
      <c r="JWJ123" s="188"/>
      <c r="JWK123" s="188"/>
      <c r="JWL123" s="188"/>
      <c r="JWM123" s="188"/>
      <c r="JWN123" s="188"/>
      <c r="JWO123" s="188"/>
      <c r="JWP123" s="188"/>
      <c r="JWQ123" s="188"/>
      <c r="JWR123" s="188"/>
      <c r="JWS123" s="188"/>
      <c r="JWT123" s="188"/>
      <c r="JWU123" s="188"/>
      <c r="JWV123" s="188"/>
      <c r="JWW123" s="188"/>
      <c r="JWX123" s="188"/>
      <c r="JWY123" s="188"/>
      <c r="JWZ123" s="188"/>
      <c r="JXA123" s="188"/>
      <c r="JXB123" s="188"/>
      <c r="JXC123" s="188"/>
      <c r="JXD123" s="188"/>
      <c r="JXE123" s="188"/>
      <c r="JXF123" s="188"/>
      <c r="JXG123" s="188"/>
      <c r="JXH123" s="188"/>
      <c r="JXI123" s="188"/>
      <c r="JXJ123" s="188"/>
      <c r="JXK123" s="188"/>
      <c r="JXL123" s="188"/>
      <c r="JXM123" s="188"/>
      <c r="JXN123" s="188"/>
      <c r="JXO123" s="188"/>
      <c r="JXP123" s="188"/>
      <c r="JXQ123" s="188"/>
      <c r="JXR123" s="188"/>
      <c r="JXS123" s="188"/>
      <c r="JXT123" s="188"/>
      <c r="JXU123" s="188"/>
      <c r="JXV123" s="188"/>
      <c r="JXW123" s="188"/>
      <c r="JXX123" s="188"/>
      <c r="JXY123" s="188"/>
      <c r="JXZ123" s="188"/>
      <c r="JYA123" s="188"/>
      <c r="JYB123" s="188"/>
      <c r="JYC123" s="188"/>
      <c r="JYD123" s="188"/>
      <c r="JYE123" s="188"/>
      <c r="JYF123" s="188"/>
      <c r="JYG123" s="188"/>
      <c r="JYH123" s="188"/>
      <c r="JYI123" s="188"/>
      <c r="JYJ123" s="188"/>
      <c r="JYK123" s="188"/>
      <c r="JYL123" s="188"/>
      <c r="JYM123" s="188"/>
      <c r="JYN123" s="188"/>
      <c r="JYO123" s="188"/>
      <c r="JYP123" s="188"/>
      <c r="JYQ123" s="188"/>
      <c r="JYR123" s="188"/>
      <c r="JYS123" s="188"/>
      <c r="JYT123" s="188"/>
      <c r="JYU123" s="188"/>
      <c r="JYV123" s="188"/>
      <c r="JYW123" s="188"/>
      <c r="JYX123" s="188"/>
      <c r="JYY123" s="188"/>
      <c r="JYZ123" s="188"/>
      <c r="JZA123" s="188"/>
      <c r="JZB123" s="188"/>
      <c r="JZC123" s="188"/>
      <c r="JZD123" s="188"/>
      <c r="JZE123" s="188"/>
      <c r="JZF123" s="188"/>
      <c r="JZG123" s="188"/>
      <c r="JZH123" s="188"/>
      <c r="JZI123" s="188"/>
      <c r="JZJ123" s="188"/>
      <c r="JZK123" s="188"/>
      <c r="JZL123" s="188"/>
      <c r="JZM123" s="188"/>
      <c r="JZN123" s="188"/>
      <c r="JZO123" s="188"/>
      <c r="JZP123" s="188"/>
      <c r="JZQ123" s="188"/>
      <c r="JZR123" s="188"/>
      <c r="JZS123" s="188"/>
      <c r="JZT123" s="188"/>
      <c r="JZU123" s="188"/>
      <c r="JZV123" s="188"/>
      <c r="JZW123" s="188"/>
      <c r="JZX123" s="188"/>
      <c r="JZY123" s="188"/>
      <c r="JZZ123" s="188"/>
      <c r="KAA123" s="188"/>
      <c r="KAB123" s="188"/>
      <c r="KAC123" s="188"/>
      <c r="KAD123" s="188"/>
      <c r="KAE123" s="188"/>
      <c r="KAF123" s="188"/>
      <c r="KAG123" s="188"/>
      <c r="KAH123" s="188"/>
      <c r="KAI123" s="188"/>
      <c r="KAJ123" s="188"/>
      <c r="KAK123" s="188"/>
      <c r="KAL123" s="188"/>
      <c r="KAM123" s="188"/>
      <c r="KAN123" s="188"/>
      <c r="KAO123" s="188"/>
      <c r="KAP123" s="188"/>
      <c r="KAQ123" s="188"/>
      <c r="KAR123" s="188"/>
      <c r="KAS123" s="188"/>
      <c r="KAT123" s="188"/>
      <c r="KAU123" s="188"/>
      <c r="KAV123" s="188"/>
      <c r="KAW123" s="188"/>
      <c r="KAX123" s="188"/>
      <c r="KAY123" s="188"/>
      <c r="KAZ123" s="188"/>
      <c r="KBA123" s="188"/>
      <c r="KBB123" s="188"/>
      <c r="KBC123" s="188"/>
      <c r="KBD123" s="188"/>
      <c r="KBE123" s="188"/>
      <c r="KBF123" s="188"/>
      <c r="KBG123" s="188"/>
      <c r="KBH123" s="188"/>
      <c r="KBI123" s="188"/>
      <c r="KBJ123" s="188"/>
      <c r="KBK123" s="188"/>
      <c r="KBL123" s="188"/>
      <c r="KBM123" s="188"/>
      <c r="KBN123" s="188"/>
      <c r="KBO123" s="188"/>
      <c r="KBP123" s="188"/>
      <c r="KBQ123" s="188"/>
      <c r="KBR123" s="188"/>
      <c r="KBS123" s="188"/>
      <c r="KBT123" s="188"/>
      <c r="KBU123" s="188"/>
      <c r="KBV123" s="188"/>
      <c r="KBW123" s="188"/>
      <c r="KBX123" s="188"/>
      <c r="KBY123" s="188"/>
      <c r="KBZ123" s="188"/>
      <c r="KCA123" s="188"/>
      <c r="KCB123" s="188"/>
      <c r="KCC123" s="188"/>
      <c r="KCD123" s="188"/>
      <c r="KCE123" s="188"/>
      <c r="KCF123" s="188"/>
      <c r="KCG123" s="188"/>
      <c r="KCH123" s="188"/>
      <c r="KCI123" s="188"/>
      <c r="KCJ123" s="188"/>
      <c r="KCK123" s="188"/>
      <c r="KCL123" s="188"/>
      <c r="KCM123" s="188"/>
      <c r="KCN123" s="188"/>
      <c r="KCO123" s="188"/>
      <c r="KCP123" s="188"/>
      <c r="KCQ123" s="188"/>
      <c r="KCR123" s="188"/>
      <c r="KCS123" s="188"/>
      <c r="KCT123" s="188"/>
      <c r="KCU123" s="188"/>
      <c r="KCV123" s="188"/>
      <c r="KCW123" s="188"/>
      <c r="KCX123" s="188"/>
      <c r="KCY123" s="188"/>
      <c r="KCZ123" s="188"/>
      <c r="KDA123" s="188"/>
      <c r="KDB123" s="188"/>
      <c r="KDC123" s="188"/>
      <c r="KDD123" s="188"/>
      <c r="KDE123" s="188"/>
      <c r="KDF123" s="188"/>
      <c r="KDG123" s="188"/>
      <c r="KDH123" s="188"/>
      <c r="KDI123" s="188"/>
      <c r="KDJ123" s="188"/>
      <c r="KDK123" s="188"/>
      <c r="KDL123" s="188"/>
      <c r="KDM123" s="188"/>
      <c r="KDN123" s="188"/>
      <c r="KDO123" s="188"/>
      <c r="KDP123" s="188"/>
      <c r="KDQ123" s="188"/>
      <c r="KDR123" s="188"/>
      <c r="KDS123" s="188"/>
      <c r="KDT123" s="188"/>
      <c r="KDU123" s="188"/>
      <c r="KDV123" s="188"/>
      <c r="KDW123" s="188"/>
      <c r="KDX123" s="188"/>
      <c r="KDY123" s="188"/>
      <c r="KDZ123" s="188"/>
      <c r="KEA123" s="188"/>
      <c r="KEB123" s="188"/>
      <c r="KEC123" s="188"/>
      <c r="KED123" s="188"/>
      <c r="KEE123" s="188"/>
      <c r="KEF123" s="188"/>
      <c r="KEG123" s="188"/>
      <c r="KEH123" s="188"/>
      <c r="KEI123" s="188"/>
      <c r="KEJ123" s="188"/>
      <c r="KEK123" s="188"/>
      <c r="KEL123" s="188"/>
      <c r="KEM123" s="188"/>
      <c r="KEN123" s="188"/>
      <c r="KEO123" s="188"/>
      <c r="KEP123" s="188"/>
      <c r="KEQ123" s="188"/>
      <c r="KER123" s="188"/>
      <c r="KES123" s="188"/>
      <c r="KET123" s="188"/>
      <c r="KEU123" s="188"/>
      <c r="KEV123" s="188"/>
      <c r="KEW123" s="188"/>
      <c r="KEX123" s="188"/>
      <c r="KEY123" s="188"/>
      <c r="KEZ123" s="188"/>
      <c r="KFA123" s="188"/>
      <c r="KFB123" s="188"/>
      <c r="KFC123" s="188"/>
      <c r="KFD123" s="188"/>
      <c r="KFE123" s="188"/>
      <c r="KFF123" s="188"/>
      <c r="KFG123" s="188"/>
      <c r="KFH123" s="188"/>
      <c r="KFI123" s="188"/>
      <c r="KFJ123" s="188"/>
      <c r="KFK123" s="188"/>
      <c r="KFL123" s="188"/>
      <c r="KFM123" s="188"/>
      <c r="KFN123" s="188"/>
      <c r="KFO123" s="188"/>
      <c r="KFP123" s="188"/>
      <c r="KFQ123" s="188"/>
      <c r="KFR123" s="188"/>
      <c r="KFS123" s="188"/>
      <c r="KFT123" s="188"/>
      <c r="KFU123" s="188"/>
      <c r="KFV123" s="188"/>
      <c r="KFW123" s="188"/>
      <c r="KFX123" s="188"/>
      <c r="KFY123" s="188"/>
      <c r="KFZ123" s="188"/>
      <c r="KGA123" s="188"/>
      <c r="KGB123" s="188"/>
      <c r="KGC123" s="188"/>
      <c r="KGD123" s="188"/>
      <c r="KGE123" s="188"/>
      <c r="KGF123" s="188"/>
      <c r="KGG123" s="188"/>
      <c r="KGH123" s="188"/>
      <c r="KGI123" s="188"/>
      <c r="KGJ123" s="188"/>
      <c r="KGK123" s="188"/>
      <c r="KGL123" s="188"/>
      <c r="KGM123" s="188"/>
      <c r="KGN123" s="188"/>
      <c r="KGO123" s="188"/>
      <c r="KGP123" s="188"/>
      <c r="KGQ123" s="188"/>
      <c r="KGR123" s="188"/>
      <c r="KGS123" s="188"/>
      <c r="KGT123" s="188"/>
      <c r="KGU123" s="188"/>
      <c r="KGV123" s="188"/>
      <c r="KGW123" s="188"/>
      <c r="KGX123" s="188"/>
      <c r="KGY123" s="188"/>
      <c r="KGZ123" s="188"/>
      <c r="KHA123" s="188"/>
      <c r="KHB123" s="188"/>
      <c r="KHC123" s="188"/>
      <c r="KHD123" s="188"/>
      <c r="KHE123" s="188"/>
      <c r="KHF123" s="188"/>
      <c r="KHG123" s="188"/>
      <c r="KHH123" s="188"/>
      <c r="KHI123" s="188"/>
      <c r="KHJ123" s="188"/>
      <c r="KHK123" s="188"/>
      <c r="KHL123" s="188"/>
      <c r="KHM123" s="188"/>
      <c r="KHN123" s="188"/>
      <c r="KHO123" s="188"/>
      <c r="KHP123" s="188"/>
      <c r="KHQ123" s="188"/>
      <c r="KHR123" s="188"/>
      <c r="KHS123" s="188"/>
      <c r="KHT123" s="188"/>
      <c r="KHU123" s="188"/>
      <c r="KHV123" s="188"/>
      <c r="KHW123" s="188"/>
      <c r="KHX123" s="188"/>
      <c r="KHY123" s="188"/>
      <c r="KHZ123" s="188"/>
      <c r="KIA123" s="188"/>
      <c r="KIB123" s="188"/>
      <c r="KIC123" s="188"/>
      <c r="KID123" s="188"/>
      <c r="KIE123" s="188"/>
      <c r="KIF123" s="188"/>
      <c r="KIG123" s="188"/>
      <c r="KIH123" s="188"/>
      <c r="KII123" s="188"/>
      <c r="KIJ123" s="188"/>
      <c r="KIK123" s="188"/>
      <c r="KIL123" s="188"/>
      <c r="KIM123" s="188"/>
      <c r="KIN123" s="188"/>
      <c r="KIO123" s="188"/>
      <c r="KIP123" s="188"/>
      <c r="KIQ123" s="188"/>
      <c r="KIR123" s="188"/>
      <c r="KIS123" s="188"/>
      <c r="KIT123" s="188"/>
      <c r="KIU123" s="188"/>
      <c r="KIV123" s="188"/>
      <c r="KIW123" s="188"/>
      <c r="KIX123" s="188"/>
      <c r="KIY123" s="188"/>
      <c r="KIZ123" s="188"/>
      <c r="KJA123" s="188"/>
      <c r="KJB123" s="188"/>
      <c r="KJC123" s="188"/>
      <c r="KJD123" s="188"/>
      <c r="KJE123" s="188"/>
      <c r="KJF123" s="188"/>
      <c r="KJG123" s="188"/>
      <c r="KJH123" s="188"/>
      <c r="KJI123" s="188"/>
      <c r="KJJ123" s="188"/>
      <c r="KJK123" s="188"/>
      <c r="KJL123" s="188"/>
      <c r="KJM123" s="188"/>
      <c r="KJN123" s="188"/>
      <c r="KJO123" s="188"/>
      <c r="KJP123" s="188"/>
      <c r="KJQ123" s="188"/>
      <c r="KJR123" s="188"/>
      <c r="KJS123" s="188"/>
      <c r="KJT123" s="188"/>
      <c r="KJU123" s="188"/>
      <c r="KJV123" s="188"/>
      <c r="KJW123" s="188"/>
      <c r="KJX123" s="188"/>
      <c r="KJY123" s="188"/>
      <c r="KJZ123" s="188"/>
      <c r="KKA123" s="188"/>
      <c r="KKB123" s="188"/>
      <c r="KKC123" s="188"/>
      <c r="KKD123" s="188"/>
      <c r="KKE123" s="188"/>
      <c r="KKF123" s="188"/>
      <c r="KKG123" s="188"/>
      <c r="KKH123" s="188"/>
      <c r="KKI123" s="188"/>
      <c r="KKJ123" s="188"/>
      <c r="KKK123" s="188"/>
      <c r="KKL123" s="188"/>
      <c r="KKM123" s="188"/>
      <c r="KKN123" s="188"/>
      <c r="KKO123" s="188"/>
      <c r="KKP123" s="188"/>
      <c r="KKQ123" s="188"/>
      <c r="KKR123" s="188"/>
      <c r="KKS123" s="188"/>
      <c r="KKT123" s="188"/>
      <c r="KKU123" s="188"/>
      <c r="KKV123" s="188"/>
      <c r="KKW123" s="188"/>
      <c r="KKX123" s="188"/>
      <c r="KKY123" s="188"/>
      <c r="KKZ123" s="188"/>
      <c r="KLA123" s="188"/>
      <c r="KLB123" s="188"/>
      <c r="KLC123" s="188"/>
      <c r="KLD123" s="188"/>
      <c r="KLE123" s="188"/>
      <c r="KLF123" s="188"/>
      <c r="KLG123" s="188"/>
      <c r="KLH123" s="188"/>
      <c r="KLI123" s="188"/>
      <c r="KLJ123" s="188"/>
      <c r="KLK123" s="188"/>
      <c r="KLL123" s="188"/>
      <c r="KLM123" s="188"/>
      <c r="KLN123" s="188"/>
      <c r="KLO123" s="188"/>
      <c r="KLP123" s="188"/>
      <c r="KLQ123" s="188"/>
      <c r="KLR123" s="188"/>
      <c r="KLS123" s="188"/>
      <c r="KLT123" s="188"/>
      <c r="KLU123" s="188"/>
      <c r="KLV123" s="188"/>
      <c r="KLW123" s="188"/>
      <c r="KLX123" s="188"/>
      <c r="KLY123" s="188"/>
      <c r="KLZ123" s="188"/>
      <c r="KMA123" s="188"/>
      <c r="KMB123" s="188"/>
      <c r="KMC123" s="188"/>
      <c r="KMD123" s="188"/>
      <c r="KME123" s="188"/>
      <c r="KMF123" s="188"/>
      <c r="KMG123" s="188"/>
      <c r="KMH123" s="188"/>
      <c r="KMI123" s="188"/>
      <c r="KMJ123" s="188"/>
      <c r="KMK123" s="188"/>
      <c r="KML123" s="188"/>
      <c r="KMM123" s="188"/>
      <c r="KMN123" s="188"/>
      <c r="KMO123" s="188"/>
      <c r="KMP123" s="188"/>
      <c r="KMQ123" s="188"/>
      <c r="KMR123" s="188"/>
      <c r="KMS123" s="188"/>
      <c r="KMT123" s="188"/>
      <c r="KMU123" s="188"/>
      <c r="KMV123" s="188"/>
      <c r="KMW123" s="188"/>
      <c r="KMX123" s="188"/>
      <c r="KMY123" s="188"/>
      <c r="KMZ123" s="188"/>
      <c r="KNA123" s="188"/>
      <c r="KNB123" s="188"/>
      <c r="KNC123" s="188"/>
      <c r="KND123" s="188"/>
      <c r="KNE123" s="188"/>
      <c r="KNF123" s="188"/>
      <c r="KNG123" s="188"/>
      <c r="KNH123" s="188"/>
      <c r="KNI123" s="188"/>
      <c r="KNJ123" s="188"/>
      <c r="KNK123" s="188"/>
      <c r="KNL123" s="188"/>
      <c r="KNM123" s="188"/>
      <c r="KNN123" s="188"/>
      <c r="KNO123" s="188"/>
      <c r="KNP123" s="188"/>
      <c r="KNQ123" s="188"/>
      <c r="KNR123" s="188"/>
      <c r="KNS123" s="188"/>
      <c r="KNT123" s="188"/>
      <c r="KNU123" s="188"/>
      <c r="KNV123" s="188"/>
      <c r="KNW123" s="188"/>
      <c r="KNX123" s="188"/>
      <c r="KNY123" s="188"/>
      <c r="KNZ123" s="188"/>
      <c r="KOA123" s="188"/>
      <c r="KOB123" s="188"/>
      <c r="KOC123" s="188"/>
      <c r="KOD123" s="188"/>
      <c r="KOE123" s="188"/>
      <c r="KOF123" s="188"/>
      <c r="KOG123" s="188"/>
      <c r="KOH123" s="188"/>
      <c r="KOI123" s="188"/>
      <c r="KOJ123" s="188"/>
      <c r="KOK123" s="188"/>
      <c r="KOL123" s="188"/>
      <c r="KOM123" s="188"/>
      <c r="KON123" s="188"/>
      <c r="KOO123" s="188"/>
      <c r="KOP123" s="188"/>
      <c r="KOQ123" s="188"/>
      <c r="KOR123" s="188"/>
      <c r="KOS123" s="188"/>
      <c r="KOT123" s="188"/>
      <c r="KOU123" s="188"/>
      <c r="KOV123" s="188"/>
      <c r="KOW123" s="188"/>
      <c r="KOX123" s="188"/>
      <c r="KOY123" s="188"/>
      <c r="KOZ123" s="188"/>
      <c r="KPA123" s="188"/>
      <c r="KPB123" s="188"/>
      <c r="KPC123" s="188"/>
      <c r="KPD123" s="188"/>
      <c r="KPE123" s="188"/>
      <c r="KPF123" s="188"/>
      <c r="KPG123" s="188"/>
      <c r="KPH123" s="188"/>
      <c r="KPI123" s="188"/>
      <c r="KPJ123" s="188"/>
      <c r="KPK123" s="188"/>
      <c r="KPL123" s="188"/>
      <c r="KPM123" s="188"/>
      <c r="KPN123" s="188"/>
      <c r="KPO123" s="188"/>
      <c r="KPP123" s="188"/>
      <c r="KPQ123" s="188"/>
      <c r="KPR123" s="188"/>
      <c r="KPS123" s="188"/>
      <c r="KPT123" s="188"/>
      <c r="KPU123" s="188"/>
      <c r="KPV123" s="188"/>
      <c r="KPW123" s="188"/>
      <c r="KPX123" s="188"/>
      <c r="KPY123" s="188"/>
      <c r="KPZ123" s="188"/>
      <c r="KQA123" s="188"/>
      <c r="KQB123" s="188"/>
      <c r="KQC123" s="188"/>
      <c r="KQD123" s="188"/>
      <c r="KQE123" s="188"/>
      <c r="KQF123" s="188"/>
      <c r="KQG123" s="188"/>
      <c r="KQH123" s="188"/>
      <c r="KQI123" s="188"/>
      <c r="KQJ123" s="188"/>
      <c r="KQK123" s="188"/>
      <c r="KQL123" s="188"/>
      <c r="KQM123" s="188"/>
      <c r="KQN123" s="188"/>
      <c r="KQO123" s="188"/>
      <c r="KQP123" s="188"/>
      <c r="KQQ123" s="188"/>
      <c r="KQR123" s="188"/>
      <c r="KQS123" s="188"/>
      <c r="KQT123" s="188"/>
      <c r="KQU123" s="188"/>
      <c r="KQV123" s="188"/>
      <c r="KQW123" s="188"/>
      <c r="KQX123" s="188"/>
      <c r="KQY123" s="188"/>
      <c r="KQZ123" s="188"/>
      <c r="KRA123" s="188"/>
      <c r="KRB123" s="188"/>
      <c r="KRC123" s="188"/>
      <c r="KRD123" s="188"/>
      <c r="KRE123" s="188"/>
      <c r="KRF123" s="188"/>
      <c r="KRG123" s="188"/>
      <c r="KRH123" s="188"/>
      <c r="KRI123" s="188"/>
      <c r="KRJ123" s="188"/>
      <c r="KRK123" s="188"/>
      <c r="KRL123" s="188"/>
      <c r="KRM123" s="188"/>
      <c r="KRN123" s="188"/>
      <c r="KRO123" s="188"/>
      <c r="KRP123" s="188"/>
      <c r="KRQ123" s="188"/>
      <c r="KRR123" s="188"/>
      <c r="KRS123" s="188"/>
      <c r="KRT123" s="188"/>
      <c r="KRU123" s="188"/>
      <c r="KRV123" s="188"/>
      <c r="KRW123" s="188"/>
      <c r="KRX123" s="188"/>
      <c r="KRY123" s="188"/>
      <c r="KRZ123" s="188"/>
      <c r="KSA123" s="188"/>
      <c r="KSB123" s="188"/>
      <c r="KSC123" s="188"/>
      <c r="KSD123" s="188"/>
      <c r="KSE123" s="188"/>
      <c r="KSF123" s="188"/>
      <c r="KSG123" s="188"/>
      <c r="KSH123" s="188"/>
      <c r="KSI123" s="188"/>
      <c r="KSJ123" s="188"/>
      <c r="KSK123" s="188"/>
      <c r="KSL123" s="188"/>
      <c r="KSM123" s="188"/>
      <c r="KSN123" s="188"/>
      <c r="KSO123" s="188"/>
      <c r="KSP123" s="188"/>
      <c r="KSQ123" s="188"/>
      <c r="KSR123" s="188"/>
      <c r="KSS123" s="188"/>
      <c r="KST123" s="188"/>
      <c r="KSU123" s="188"/>
      <c r="KSV123" s="188"/>
      <c r="KSW123" s="188"/>
      <c r="KSX123" s="188"/>
      <c r="KSY123" s="188"/>
      <c r="KSZ123" s="188"/>
      <c r="KTA123" s="188"/>
      <c r="KTB123" s="188"/>
      <c r="KTC123" s="188"/>
      <c r="KTD123" s="188"/>
      <c r="KTE123" s="188"/>
      <c r="KTF123" s="188"/>
      <c r="KTG123" s="188"/>
      <c r="KTH123" s="188"/>
      <c r="KTI123" s="188"/>
      <c r="KTJ123" s="188"/>
      <c r="KTK123" s="188"/>
      <c r="KTL123" s="188"/>
      <c r="KTM123" s="188"/>
      <c r="KTN123" s="188"/>
      <c r="KTO123" s="188"/>
      <c r="KTP123" s="188"/>
      <c r="KTQ123" s="188"/>
      <c r="KTR123" s="188"/>
      <c r="KTS123" s="188"/>
      <c r="KTT123" s="188"/>
      <c r="KTU123" s="188"/>
      <c r="KTV123" s="188"/>
      <c r="KTW123" s="188"/>
      <c r="KTX123" s="188"/>
      <c r="KTY123" s="188"/>
      <c r="KTZ123" s="188"/>
      <c r="KUA123" s="188"/>
      <c r="KUB123" s="188"/>
      <c r="KUC123" s="188"/>
      <c r="KUD123" s="188"/>
      <c r="KUE123" s="188"/>
      <c r="KUF123" s="188"/>
      <c r="KUG123" s="188"/>
      <c r="KUH123" s="188"/>
      <c r="KUI123" s="188"/>
      <c r="KUJ123" s="188"/>
      <c r="KUK123" s="188"/>
      <c r="KUL123" s="188"/>
      <c r="KUM123" s="188"/>
      <c r="KUN123" s="188"/>
      <c r="KUO123" s="188"/>
      <c r="KUP123" s="188"/>
      <c r="KUQ123" s="188"/>
      <c r="KUR123" s="188"/>
      <c r="KUS123" s="188"/>
      <c r="KUT123" s="188"/>
      <c r="KUU123" s="188"/>
      <c r="KUV123" s="188"/>
      <c r="KUW123" s="188"/>
      <c r="KUX123" s="188"/>
      <c r="KUY123" s="188"/>
      <c r="KUZ123" s="188"/>
      <c r="KVA123" s="188"/>
      <c r="KVB123" s="188"/>
      <c r="KVC123" s="188"/>
      <c r="KVD123" s="188"/>
      <c r="KVE123" s="188"/>
      <c r="KVF123" s="188"/>
      <c r="KVG123" s="188"/>
      <c r="KVH123" s="188"/>
      <c r="KVI123" s="188"/>
      <c r="KVJ123" s="188"/>
      <c r="KVK123" s="188"/>
      <c r="KVL123" s="188"/>
      <c r="KVM123" s="188"/>
      <c r="KVN123" s="188"/>
      <c r="KVO123" s="188"/>
      <c r="KVP123" s="188"/>
      <c r="KVQ123" s="188"/>
      <c r="KVR123" s="188"/>
      <c r="KVS123" s="188"/>
      <c r="KVT123" s="188"/>
      <c r="KVU123" s="188"/>
      <c r="KVV123" s="188"/>
      <c r="KVW123" s="188"/>
      <c r="KVX123" s="188"/>
      <c r="KVY123" s="188"/>
      <c r="KVZ123" s="188"/>
      <c r="KWA123" s="188"/>
      <c r="KWB123" s="188"/>
      <c r="KWC123" s="188"/>
      <c r="KWD123" s="188"/>
      <c r="KWE123" s="188"/>
      <c r="KWF123" s="188"/>
      <c r="KWG123" s="188"/>
      <c r="KWH123" s="188"/>
      <c r="KWI123" s="188"/>
      <c r="KWJ123" s="188"/>
      <c r="KWK123" s="188"/>
      <c r="KWL123" s="188"/>
      <c r="KWM123" s="188"/>
      <c r="KWN123" s="188"/>
      <c r="KWO123" s="188"/>
      <c r="KWP123" s="188"/>
      <c r="KWQ123" s="188"/>
      <c r="KWR123" s="188"/>
      <c r="KWS123" s="188"/>
      <c r="KWT123" s="188"/>
      <c r="KWU123" s="188"/>
      <c r="KWV123" s="188"/>
      <c r="KWW123" s="188"/>
      <c r="KWX123" s="188"/>
      <c r="KWY123" s="188"/>
      <c r="KWZ123" s="188"/>
      <c r="KXA123" s="188"/>
      <c r="KXB123" s="188"/>
      <c r="KXC123" s="188"/>
      <c r="KXD123" s="188"/>
      <c r="KXE123" s="188"/>
      <c r="KXF123" s="188"/>
      <c r="KXG123" s="188"/>
      <c r="KXH123" s="188"/>
      <c r="KXI123" s="188"/>
      <c r="KXJ123" s="188"/>
      <c r="KXK123" s="188"/>
      <c r="KXL123" s="188"/>
      <c r="KXM123" s="188"/>
      <c r="KXN123" s="188"/>
      <c r="KXO123" s="188"/>
      <c r="KXP123" s="188"/>
      <c r="KXQ123" s="188"/>
      <c r="KXR123" s="188"/>
      <c r="KXS123" s="188"/>
      <c r="KXT123" s="188"/>
      <c r="KXU123" s="188"/>
      <c r="KXV123" s="188"/>
      <c r="KXW123" s="188"/>
      <c r="KXX123" s="188"/>
      <c r="KXY123" s="188"/>
      <c r="KXZ123" s="188"/>
      <c r="KYA123" s="188"/>
      <c r="KYB123" s="188"/>
      <c r="KYC123" s="188"/>
      <c r="KYD123" s="188"/>
      <c r="KYE123" s="188"/>
      <c r="KYF123" s="188"/>
      <c r="KYG123" s="188"/>
      <c r="KYH123" s="188"/>
      <c r="KYI123" s="188"/>
      <c r="KYJ123" s="188"/>
      <c r="KYK123" s="188"/>
      <c r="KYL123" s="188"/>
      <c r="KYM123" s="188"/>
      <c r="KYN123" s="188"/>
      <c r="KYO123" s="188"/>
      <c r="KYP123" s="188"/>
      <c r="KYQ123" s="188"/>
      <c r="KYR123" s="188"/>
      <c r="KYS123" s="188"/>
      <c r="KYT123" s="188"/>
      <c r="KYU123" s="188"/>
      <c r="KYV123" s="188"/>
      <c r="KYW123" s="188"/>
      <c r="KYX123" s="188"/>
      <c r="KYY123" s="188"/>
      <c r="KYZ123" s="188"/>
      <c r="KZA123" s="188"/>
      <c r="KZB123" s="188"/>
      <c r="KZC123" s="188"/>
      <c r="KZD123" s="188"/>
      <c r="KZE123" s="188"/>
      <c r="KZF123" s="188"/>
      <c r="KZG123" s="188"/>
      <c r="KZH123" s="188"/>
      <c r="KZI123" s="188"/>
      <c r="KZJ123" s="188"/>
      <c r="KZK123" s="188"/>
      <c r="KZL123" s="188"/>
      <c r="KZM123" s="188"/>
      <c r="KZN123" s="188"/>
      <c r="KZO123" s="188"/>
      <c r="KZP123" s="188"/>
      <c r="KZQ123" s="188"/>
      <c r="KZR123" s="188"/>
      <c r="KZS123" s="188"/>
      <c r="KZT123" s="188"/>
      <c r="KZU123" s="188"/>
      <c r="KZV123" s="188"/>
      <c r="KZW123" s="188"/>
      <c r="KZX123" s="188"/>
      <c r="KZY123" s="188"/>
      <c r="KZZ123" s="188"/>
      <c r="LAA123" s="188"/>
      <c r="LAB123" s="188"/>
      <c r="LAC123" s="188"/>
      <c r="LAD123" s="188"/>
      <c r="LAE123" s="188"/>
      <c r="LAF123" s="188"/>
      <c r="LAG123" s="188"/>
      <c r="LAH123" s="188"/>
      <c r="LAI123" s="188"/>
      <c r="LAJ123" s="188"/>
      <c r="LAK123" s="188"/>
      <c r="LAL123" s="188"/>
      <c r="LAM123" s="188"/>
      <c r="LAN123" s="188"/>
      <c r="LAO123" s="188"/>
      <c r="LAP123" s="188"/>
      <c r="LAQ123" s="188"/>
      <c r="LAR123" s="188"/>
      <c r="LAS123" s="188"/>
      <c r="LAT123" s="188"/>
      <c r="LAU123" s="188"/>
      <c r="LAV123" s="188"/>
      <c r="LAW123" s="188"/>
      <c r="LAX123" s="188"/>
      <c r="LAY123" s="188"/>
      <c r="LAZ123" s="188"/>
      <c r="LBA123" s="188"/>
      <c r="LBB123" s="188"/>
      <c r="LBC123" s="188"/>
      <c r="LBD123" s="188"/>
      <c r="LBE123" s="188"/>
      <c r="LBF123" s="188"/>
      <c r="LBG123" s="188"/>
      <c r="LBH123" s="188"/>
      <c r="LBI123" s="188"/>
      <c r="LBJ123" s="188"/>
      <c r="LBK123" s="188"/>
      <c r="LBL123" s="188"/>
      <c r="LBM123" s="188"/>
      <c r="LBN123" s="188"/>
      <c r="LBO123" s="188"/>
      <c r="LBP123" s="188"/>
      <c r="LBQ123" s="188"/>
      <c r="LBR123" s="188"/>
      <c r="LBS123" s="188"/>
      <c r="LBT123" s="188"/>
      <c r="LBU123" s="188"/>
      <c r="LBV123" s="188"/>
      <c r="LBW123" s="188"/>
      <c r="LBX123" s="188"/>
      <c r="LBY123" s="188"/>
      <c r="LBZ123" s="188"/>
      <c r="LCA123" s="188"/>
      <c r="LCB123" s="188"/>
      <c r="LCC123" s="188"/>
      <c r="LCD123" s="188"/>
      <c r="LCE123" s="188"/>
      <c r="LCF123" s="188"/>
      <c r="LCG123" s="188"/>
      <c r="LCH123" s="188"/>
      <c r="LCI123" s="188"/>
      <c r="LCJ123" s="188"/>
      <c r="LCK123" s="188"/>
      <c r="LCL123" s="188"/>
      <c r="LCM123" s="188"/>
      <c r="LCN123" s="188"/>
      <c r="LCO123" s="188"/>
      <c r="LCP123" s="188"/>
      <c r="LCQ123" s="188"/>
      <c r="LCR123" s="188"/>
      <c r="LCS123" s="188"/>
      <c r="LCT123" s="188"/>
      <c r="LCU123" s="188"/>
      <c r="LCV123" s="188"/>
      <c r="LCW123" s="188"/>
      <c r="LCX123" s="188"/>
      <c r="LCY123" s="188"/>
      <c r="LCZ123" s="188"/>
      <c r="LDA123" s="188"/>
      <c r="LDB123" s="188"/>
      <c r="LDC123" s="188"/>
      <c r="LDD123" s="188"/>
      <c r="LDE123" s="188"/>
      <c r="LDF123" s="188"/>
      <c r="LDG123" s="188"/>
      <c r="LDH123" s="188"/>
      <c r="LDI123" s="188"/>
      <c r="LDJ123" s="188"/>
      <c r="LDK123" s="188"/>
      <c r="LDL123" s="188"/>
      <c r="LDM123" s="188"/>
      <c r="LDN123" s="188"/>
      <c r="LDO123" s="188"/>
      <c r="LDP123" s="188"/>
      <c r="LDQ123" s="188"/>
      <c r="LDR123" s="188"/>
      <c r="LDS123" s="188"/>
      <c r="LDT123" s="188"/>
      <c r="LDU123" s="188"/>
      <c r="LDV123" s="188"/>
      <c r="LDW123" s="188"/>
      <c r="LDX123" s="188"/>
      <c r="LDY123" s="188"/>
      <c r="LDZ123" s="188"/>
      <c r="LEA123" s="188"/>
      <c r="LEB123" s="188"/>
      <c r="LEC123" s="188"/>
      <c r="LED123" s="188"/>
      <c r="LEE123" s="188"/>
      <c r="LEF123" s="188"/>
      <c r="LEG123" s="188"/>
      <c r="LEH123" s="188"/>
      <c r="LEI123" s="188"/>
      <c r="LEJ123" s="188"/>
      <c r="LEK123" s="188"/>
      <c r="LEL123" s="188"/>
      <c r="LEM123" s="188"/>
      <c r="LEN123" s="188"/>
      <c r="LEO123" s="188"/>
      <c r="LEP123" s="188"/>
      <c r="LEQ123" s="188"/>
      <c r="LER123" s="188"/>
      <c r="LES123" s="188"/>
      <c r="LET123" s="188"/>
      <c r="LEU123" s="188"/>
      <c r="LEV123" s="188"/>
      <c r="LEW123" s="188"/>
      <c r="LEX123" s="188"/>
      <c r="LEY123" s="188"/>
      <c r="LEZ123" s="188"/>
      <c r="LFA123" s="188"/>
      <c r="LFB123" s="188"/>
      <c r="LFC123" s="188"/>
      <c r="LFD123" s="188"/>
      <c r="LFE123" s="188"/>
      <c r="LFF123" s="188"/>
      <c r="LFG123" s="188"/>
      <c r="LFH123" s="188"/>
      <c r="LFI123" s="188"/>
      <c r="LFJ123" s="188"/>
      <c r="LFK123" s="188"/>
      <c r="LFL123" s="188"/>
      <c r="LFM123" s="188"/>
      <c r="LFN123" s="188"/>
      <c r="LFO123" s="188"/>
      <c r="LFP123" s="188"/>
      <c r="LFQ123" s="188"/>
      <c r="LFR123" s="188"/>
      <c r="LFS123" s="188"/>
      <c r="LFT123" s="188"/>
      <c r="LFU123" s="188"/>
      <c r="LFV123" s="188"/>
      <c r="LFW123" s="188"/>
      <c r="LFX123" s="188"/>
      <c r="LFY123" s="188"/>
      <c r="LFZ123" s="188"/>
      <c r="LGA123" s="188"/>
      <c r="LGB123" s="188"/>
      <c r="LGC123" s="188"/>
      <c r="LGD123" s="188"/>
      <c r="LGE123" s="188"/>
      <c r="LGF123" s="188"/>
      <c r="LGG123" s="188"/>
      <c r="LGH123" s="188"/>
      <c r="LGI123" s="188"/>
      <c r="LGJ123" s="188"/>
      <c r="LGK123" s="188"/>
      <c r="LGL123" s="188"/>
      <c r="LGM123" s="188"/>
      <c r="LGN123" s="188"/>
      <c r="LGO123" s="188"/>
      <c r="LGP123" s="188"/>
      <c r="LGQ123" s="188"/>
      <c r="LGR123" s="188"/>
      <c r="LGS123" s="188"/>
      <c r="LGT123" s="188"/>
      <c r="LGU123" s="188"/>
      <c r="LGV123" s="188"/>
      <c r="LGW123" s="188"/>
      <c r="LGX123" s="188"/>
      <c r="LGY123" s="188"/>
      <c r="LGZ123" s="188"/>
      <c r="LHA123" s="188"/>
      <c r="LHB123" s="188"/>
      <c r="LHC123" s="188"/>
      <c r="LHD123" s="188"/>
      <c r="LHE123" s="188"/>
      <c r="LHF123" s="188"/>
      <c r="LHG123" s="188"/>
      <c r="LHH123" s="188"/>
      <c r="LHI123" s="188"/>
      <c r="LHJ123" s="188"/>
      <c r="LHK123" s="188"/>
      <c r="LHL123" s="188"/>
      <c r="LHM123" s="188"/>
      <c r="LHN123" s="188"/>
      <c r="LHO123" s="188"/>
      <c r="LHP123" s="188"/>
      <c r="LHQ123" s="188"/>
      <c r="LHR123" s="188"/>
      <c r="LHS123" s="188"/>
      <c r="LHT123" s="188"/>
      <c r="LHU123" s="188"/>
      <c r="LHV123" s="188"/>
      <c r="LHW123" s="188"/>
      <c r="LHX123" s="188"/>
      <c r="LHY123" s="188"/>
      <c r="LHZ123" s="188"/>
      <c r="LIA123" s="188"/>
      <c r="LIB123" s="188"/>
      <c r="LIC123" s="188"/>
      <c r="LID123" s="188"/>
      <c r="LIE123" s="188"/>
      <c r="LIF123" s="188"/>
      <c r="LIG123" s="188"/>
      <c r="LIH123" s="188"/>
      <c r="LII123" s="188"/>
      <c r="LIJ123" s="188"/>
      <c r="LIK123" s="188"/>
      <c r="LIL123" s="188"/>
      <c r="LIM123" s="188"/>
      <c r="LIN123" s="188"/>
      <c r="LIO123" s="188"/>
      <c r="LIP123" s="188"/>
      <c r="LIQ123" s="188"/>
      <c r="LIR123" s="188"/>
      <c r="LIS123" s="188"/>
      <c r="LIT123" s="188"/>
      <c r="LIU123" s="188"/>
      <c r="LIV123" s="188"/>
      <c r="LIW123" s="188"/>
      <c r="LIX123" s="188"/>
      <c r="LIY123" s="188"/>
      <c r="LIZ123" s="188"/>
      <c r="LJA123" s="188"/>
      <c r="LJB123" s="188"/>
      <c r="LJC123" s="188"/>
      <c r="LJD123" s="188"/>
      <c r="LJE123" s="188"/>
      <c r="LJF123" s="188"/>
      <c r="LJG123" s="188"/>
      <c r="LJH123" s="188"/>
      <c r="LJI123" s="188"/>
      <c r="LJJ123" s="188"/>
      <c r="LJK123" s="188"/>
      <c r="LJL123" s="188"/>
      <c r="LJM123" s="188"/>
      <c r="LJN123" s="188"/>
      <c r="LJO123" s="188"/>
      <c r="LJP123" s="188"/>
      <c r="LJQ123" s="188"/>
      <c r="LJR123" s="188"/>
      <c r="LJS123" s="188"/>
      <c r="LJT123" s="188"/>
      <c r="LJU123" s="188"/>
      <c r="LJV123" s="188"/>
      <c r="LJW123" s="188"/>
      <c r="LJX123" s="188"/>
      <c r="LJY123" s="188"/>
      <c r="LJZ123" s="188"/>
      <c r="LKA123" s="188"/>
      <c r="LKB123" s="188"/>
      <c r="LKC123" s="188"/>
      <c r="LKD123" s="188"/>
      <c r="LKE123" s="188"/>
      <c r="LKF123" s="188"/>
      <c r="LKG123" s="188"/>
      <c r="LKH123" s="188"/>
      <c r="LKI123" s="188"/>
      <c r="LKJ123" s="188"/>
      <c r="LKK123" s="188"/>
      <c r="LKL123" s="188"/>
      <c r="LKM123" s="188"/>
      <c r="LKN123" s="188"/>
      <c r="LKO123" s="188"/>
      <c r="LKP123" s="188"/>
      <c r="LKQ123" s="188"/>
      <c r="LKR123" s="188"/>
      <c r="LKS123" s="188"/>
      <c r="LKT123" s="188"/>
      <c r="LKU123" s="188"/>
      <c r="LKV123" s="188"/>
      <c r="LKW123" s="188"/>
      <c r="LKX123" s="188"/>
      <c r="LKY123" s="188"/>
      <c r="LKZ123" s="188"/>
      <c r="LLA123" s="188"/>
      <c r="LLB123" s="188"/>
      <c r="LLC123" s="188"/>
      <c r="LLD123" s="188"/>
      <c r="LLE123" s="188"/>
      <c r="LLF123" s="188"/>
      <c r="LLG123" s="188"/>
      <c r="LLH123" s="188"/>
      <c r="LLI123" s="188"/>
      <c r="LLJ123" s="188"/>
      <c r="LLK123" s="188"/>
      <c r="LLL123" s="188"/>
      <c r="LLM123" s="188"/>
      <c r="LLN123" s="188"/>
      <c r="LLO123" s="188"/>
      <c r="LLP123" s="188"/>
      <c r="LLQ123" s="188"/>
      <c r="LLR123" s="188"/>
      <c r="LLS123" s="188"/>
      <c r="LLT123" s="188"/>
      <c r="LLU123" s="188"/>
      <c r="LLV123" s="188"/>
      <c r="LLW123" s="188"/>
      <c r="LLX123" s="188"/>
      <c r="LLY123" s="188"/>
      <c r="LLZ123" s="188"/>
      <c r="LMA123" s="188"/>
      <c r="LMB123" s="188"/>
      <c r="LMC123" s="188"/>
      <c r="LMD123" s="188"/>
      <c r="LME123" s="188"/>
      <c r="LMF123" s="188"/>
      <c r="LMG123" s="188"/>
      <c r="LMH123" s="188"/>
      <c r="LMI123" s="188"/>
      <c r="LMJ123" s="188"/>
      <c r="LMK123" s="188"/>
      <c r="LML123" s="188"/>
      <c r="LMM123" s="188"/>
      <c r="LMN123" s="188"/>
      <c r="LMO123" s="188"/>
      <c r="LMP123" s="188"/>
      <c r="LMQ123" s="188"/>
      <c r="LMR123" s="188"/>
      <c r="LMS123" s="188"/>
      <c r="LMT123" s="188"/>
      <c r="LMU123" s="188"/>
      <c r="LMV123" s="188"/>
      <c r="LMW123" s="188"/>
      <c r="LMX123" s="188"/>
      <c r="LMY123" s="188"/>
      <c r="LMZ123" s="188"/>
      <c r="LNA123" s="188"/>
      <c r="LNB123" s="188"/>
      <c r="LNC123" s="188"/>
      <c r="LND123" s="188"/>
      <c r="LNE123" s="188"/>
      <c r="LNF123" s="188"/>
      <c r="LNG123" s="188"/>
      <c r="LNH123" s="188"/>
      <c r="LNI123" s="188"/>
      <c r="LNJ123" s="188"/>
      <c r="LNK123" s="188"/>
      <c r="LNL123" s="188"/>
      <c r="LNM123" s="188"/>
      <c r="LNN123" s="188"/>
      <c r="LNO123" s="188"/>
      <c r="LNP123" s="188"/>
      <c r="LNQ123" s="188"/>
      <c r="LNR123" s="188"/>
      <c r="LNS123" s="188"/>
      <c r="LNT123" s="188"/>
      <c r="LNU123" s="188"/>
      <c r="LNV123" s="188"/>
      <c r="LNW123" s="188"/>
      <c r="LNX123" s="188"/>
      <c r="LNY123" s="188"/>
      <c r="LNZ123" s="188"/>
      <c r="LOA123" s="188"/>
      <c r="LOB123" s="188"/>
      <c r="LOC123" s="188"/>
      <c r="LOD123" s="188"/>
      <c r="LOE123" s="188"/>
      <c r="LOF123" s="188"/>
      <c r="LOG123" s="188"/>
      <c r="LOH123" s="188"/>
      <c r="LOI123" s="188"/>
      <c r="LOJ123" s="188"/>
      <c r="LOK123" s="188"/>
      <c r="LOL123" s="188"/>
      <c r="LOM123" s="188"/>
      <c r="LON123" s="188"/>
      <c r="LOO123" s="188"/>
      <c r="LOP123" s="188"/>
      <c r="LOQ123" s="188"/>
      <c r="LOR123" s="188"/>
      <c r="LOS123" s="188"/>
      <c r="LOT123" s="188"/>
      <c r="LOU123" s="188"/>
      <c r="LOV123" s="188"/>
      <c r="LOW123" s="188"/>
      <c r="LOX123" s="188"/>
      <c r="LOY123" s="188"/>
      <c r="LOZ123" s="188"/>
      <c r="LPA123" s="188"/>
      <c r="LPB123" s="188"/>
      <c r="LPC123" s="188"/>
      <c r="LPD123" s="188"/>
      <c r="LPE123" s="188"/>
      <c r="LPF123" s="188"/>
      <c r="LPG123" s="188"/>
      <c r="LPH123" s="188"/>
      <c r="LPI123" s="188"/>
      <c r="LPJ123" s="188"/>
      <c r="LPK123" s="188"/>
      <c r="LPL123" s="188"/>
      <c r="LPM123" s="188"/>
      <c r="LPN123" s="188"/>
      <c r="LPO123" s="188"/>
      <c r="LPP123" s="188"/>
      <c r="LPQ123" s="188"/>
      <c r="LPR123" s="188"/>
      <c r="LPS123" s="188"/>
      <c r="LPT123" s="188"/>
      <c r="LPU123" s="188"/>
      <c r="LPV123" s="188"/>
      <c r="LPW123" s="188"/>
      <c r="LPX123" s="188"/>
      <c r="LPY123" s="188"/>
      <c r="LPZ123" s="188"/>
      <c r="LQA123" s="188"/>
      <c r="LQB123" s="188"/>
      <c r="LQC123" s="188"/>
      <c r="LQD123" s="188"/>
      <c r="LQE123" s="188"/>
      <c r="LQF123" s="188"/>
      <c r="LQG123" s="188"/>
      <c r="LQH123" s="188"/>
      <c r="LQI123" s="188"/>
      <c r="LQJ123" s="188"/>
      <c r="LQK123" s="188"/>
      <c r="LQL123" s="188"/>
      <c r="LQM123" s="188"/>
      <c r="LQN123" s="188"/>
      <c r="LQO123" s="188"/>
      <c r="LQP123" s="188"/>
      <c r="LQQ123" s="188"/>
      <c r="LQR123" s="188"/>
      <c r="LQS123" s="188"/>
      <c r="LQT123" s="188"/>
      <c r="LQU123" s="188"/>
      <c r="LQV123" s="188"/>
      <c r="LQW123" s="188"/>
      <c r="LQX123" s="188"/>
      <c r="LQY123" s="188"/>
      <c r="LQZ123" s="188"/>
      <c r="LRA123" s="188"/>
      <c r="LRB123" s="188"/>
      <c r="LRC123" s="188"/>
      <c r="LRD123" s="188"/>
      <c r="LRE123" s="188"/>
      <c r="LRF123" s="188"/>
      <c r="LRG123" s="188"/>
      <c r="LRH123" s="188"/>
      <c r="LRI123" s="188"/>
      <c r="LRJ123" s="188"/>
      <c r="LRK123" s="188"/>
      <c r="LRL123" s="188"/>
      <c r="LRM123" s="188"/>
      <c r="LRN123" s="188"/>
      <c r="LRO123" s="188"/>
      <c r="LRP123" s="188"/>
      <c r="LRQ123" s="188"/>
      <c r="LRR123" s="188"/>
      <c r="LRS123" s="188"/>
      <c r="LRT123" s="188"/>
      <c r="LRU123" s="188"/>
      <c r="LRV123" s="188"/>
      <c r="LRW123" s="188"/>
      <c r="LRX123" s="188"/>
      <c r="LRY123" s="188"/>
      <c r="LRZ123" s="188"/>
      <c r="LSA123" s="188"/>
      <c r="LSB123" s="188"/>
      <c r="LSC123" s="188"/>
      <c r="LSD123" s="188"/>
      <c r="LSE123" s="188"/>
      <c r="LSF123" s="188"/>
      <c r="LSG123" s="188"/>
      <c r="LSH123" s="188"/>
      <c r="LSI123" s="188"/>
      <c r="LSJ123" s="188"/>
      <c r="LSK123" s="188"/>
      <c r="LSL123" s="188"/>
      <c r="LSM123" s="188"/>
      <c r="LSN123" s="188"/>
      <c r="LSO123" s="188"/>
      <c r="LSP123" s="188"/>
      <c r="LSQ123" s="188"/>
      <c r="LSR123" s="188"/>
      <c r="LSS123" s="188"/>
      <c r="LST123" s="188"/>
      <c r="LSU123" s="188"/>
      <c r="LSV123" s="188"/>
      <c r="LSW123" s="188"/>
      <c r="LSX123" s="188"/>
      <c r="LSY123" s="188"/>
      <c r="LSZ123" s="188"/>
      <c r="LTA123" s="188"/>
      <c r="LTB123" s="188"/>
      <c r="LTC123" s="188"/>
      <c r="LTD123" s="188"/>
      <c r="LTE123" s="188"/>
      <c r="LTF123" s="188"/>
      <c r="LTG123" s="188"/>
      <c r="LTH123" s="188"/>
      <c r="LTI123" s="188"/>
      <c r="LTJ123" s="188"/>
      <c r="LTK123" s="188"/>
      <c r="LTL123" s="188"/>
      <c r="LTM123" s="188"/>
      <c r="LTN123" s="188"/>
      <c r="LTO123" s="188"/>
      <c r="LTP123" s="188"/>
      <c r="LTQ123" s="188"/>
      <c r="LTR123" s="188"/>
      <c r="LTS123" s="188"/>
      <c r="LTT123" s="188"/>
      <c r="LTU123" s="188"/>
      <c r="LTV123" s="188"/>
      <c r="LTW123" s="188"/>
      <c r="LTX123" s="188"/>
      <c r="LTY123" s="188"/>
      <c r="LTZ123" s="188"/>
      <c r="LUA123" s="188"/>
      <c r="LUB123" s="188"/>
      <c r="LUC123" s="188"/>
      <c r="LUD123" s="188"/>
      <c r="LUE123" s="188"/>
      <c r="LUF123" s="188"/>
      <c r="LUG123" s="188"/>
      <c r="LUH123" s="188"/>
      <c r="LUI123" s="188"/>
      <c r="LUJ123" s="188"/>
      <c r="LUK123" s="188"/>
      <c r="LUL123" s="188"/>
      <c r="LUM123" s="188"/>
      <c r="LUN123" s="188"/>
      <c r="LUO123" s="188"/>
      <c r="LUP123" s="188"/>
      <c r="LUQ123" s="188"/>
      <c r="LUR123" s="188"/>
      <c r="LUS123" s="188"/>
      <c r="LUT123" s="188"/>
      <c r="LUU123" s="188"/>
      <c r="LUV123" s="188"/>
      <c r="LUW123" s="188"/>
      <c r="LUX123" s="188"/>
      <c r="LUY123" s="188"/>
      <c r="LUZ123" s="188"/>
      <c r="LVA123" s="188"/>
      <c r="LVB123" s="188"/>
      <c r="LVC123" s="188"/>
      <c r="LVD123" s="188"/>
      <c r="LVE123" s="188"/>
      <c r="LVF123" s="188"/>
      <c r="LVG123" s="188"/>
      <c r="LVH123" s="188"/>
      <c r="LVI123" s="188"/>
      <c r="LVJ123" s="188"/>
      <c r="LVK123" s="188"/>
      <c r="LVL123" s="188"/>
      <c r="LVM123" s="188"/>
      <c r="LVN123" s="188"/>
      <c r="LVO123" s="188"/>
      <c r="LVP123" s="188"/>
      <c r="LVQ123" s="188"/>
      <c r="LVR123" s="188"/>
      <c r="LVS123" s="188"/>
      <c r="LVT123" s="188"/>
      <c r="LVU123" s="188"/>
      <c r="LVV123" s="188"/>
      <c r="LVW123" s="188"/>
      <c r="LVX123" s="188"/>
      <c r="LVY123" s="188"/>
      <c r="LVZ123" s="188"/>
      <c r="LWA123" s="188"/>
      <c r="LWB123" s="188"/>
      <c r="LWC123" s="188"/>
      <c r="LWD123" s="188"/>
      <c r="LWE123" s="188"/>
      <c r="LWF123" s="188"/>
      <c r="LWG123" s="188"/>
      <c r="LWH123" s="188"/>
      <c r="LWI123" s="188"/>
      <c r="LWJ123" s="188"/>
      <c r="LWK123" s="188"/>
      <c r="LWL123" s="188"/>
      <c r="LWM123" s="188"/>
      <c r="LWN123" s="188"/>
      <c r="LWO123" s="188"/>
      <c r="LWP123" s="188"/>
      <c r="LWQ123" s="188"/>
      <c r="LWR123" s="188"/>
      <c r="LWS123" s="188"/>
      <c r="LWT123" s="188"/>
      <c r="LWU123" s="188"/>
      <c r="LWV123" s="188"/>
      <c r="LWW123" s="188"/>
      <c r="LWX123" s="188"/>
      <c r="LWY123" s="188"/>
      <c r="LWZ123" s="188"/>
      <c r="LXA123" s="188"/>
      <c r="LXB123" s="188"/>
      <c r="LXC123" s="188"/>
      <c r="LXD123" s="188"/>
      <c r="LXE123" s="188"/>
      <c r="LXF123" s="188"/>
      <c r="LXG123" s="188"/>
      <c r="LXH123" s="188"/>
      <c r="LXI123" s="188"/>
      <c r="LXJ123" s="188"/>
      <c r="LXK123" s="188"/>
      <c r="LXL123" s="188"/>
      <c r="LXM123" s="188"/>
      <c r="LXN123" s="188"/>
      <c r="LXO123" s="188"/>
      <c r="LXP123" s="188"/>
      <c r="LXQ123" s="188"/>
      <c r="LXR123" s="188"/>
      <c r="LXS123" s="188"/>
      <c r="LXT123" s="188"/>
      <c r="LXU123" s="188"/>
      <c r="LXV123" s="188"/>
      <c r="LXW123" s="188"/>
      <c r="LXX123" s="188"/>
      <c r="LXY123" s="188"/>
      <c r="LXZ123" s="188"/>
      <c r="LYA123" s="188"/>
      <c r="LYB123" s="188"/>
      <c r="LYC123" s="188"/>
      <c r="LYD123" s="188"/>
      <c r="LYE123" s="188"/>
      <c r="LYF123" s="188"/>
      <c r="LYG123" s="188"/>
      <c r="LYH123" s="188"/>
      <c r="LYI123" s="188"/>
      <c r="LYJ123" s="188"/>
      <c r="LYK123" s="188"/>
      <c r="LYL123" s="188"/>
      <c r="LYM123" s="188"/>
      <c r="LYN123" s="188"/>
      <c r="LYO123" s="188"/>
      <c r="LYP123" s="188"/>
      <c r="LYQ123" s="188"/>
      <c r="LYR123" s="188"/>
      <c r="LYS123" s="188"/>
      <c r="LYT123" s="188"/>
      <c r="LYU123" s="188"/>
      <c r="LYV123" s="188"/>
      <c r="LYW123" s="188"/>
      <c r="LYX123" s="188"/>
      <c r="LYY123" s="188"/>
      <c r="LYZ123" s="188"/>
      <c r="LZA123" s="188"/>
      <c r="LZB123" s="188"/>
      <c r="LZC123" s="188"/>
      <c r="LZD123" s="188"/>
      <c r="LZE123" s="188"/>
      <c r="LZF123" s="188"/>
      <c r="LZG123" s="188"/>
      <c r="LZH123" s="188"/>
      <c r="LZI123" s="188"/>
      <c r="LZJ123" s="188"/>
      <c r="LZK123" s="188"/>
      <c r="LZL123" s="188"/>
      <c r="LZM123" s="188"/>
      <c r="LZN123" s="188"/>
      <c r="LZO123" s="188"/>
      <c r="LZP123" s="188"/>
      <c r="LZQ123" s="188"/>
      <c r="LZR123" s="188"/>
      <c r="LZS123" s="188"/>
      <c r="LZT123" s="188"/>
      <c r="LZU123" s="188"/>
      <c r="LZV123" s="188"/>
      <c r="LZW123" s="188"/>
      <c r="LZX123" s="188"/>
      <c r="LZY123" s="188"/>
      <c r="LZZ123" s="188"/>
      <c r="MAA123" s="188"/>
      <c r="MAB123" s="188"/>
      <c r="MAC123" s="188"/>
      <c r="MAD123" s="188"/>
      <c r="MAE123" s="188"/>
      <c r="MAF123" s="188"/>
      <c r="MAG123" s="188"/>
      <c r="MAH123" s="188"/>
      <c r="MAI123" s="188"/>
      <c r="MAJ123" s="188"/>
      <c r="MAK123" s="188"/>
      <c r="MAL123" s="188"/>
      <c r="MAM123" s="188"/>
      <c r="MAN123" s="188"/>
      <c r="MAO123" s="188"/>
      <c r="MAP123" s="188"/>
      <c r="MAQ123" s="188"/>
      <c r="MAR123" s="188"/>
      <c r="MAS123" s="188"/>
      <c r="MAT123" s="188"/>
      <c r="MAU123" s="188"/>
      <c r="MAV123" s="188"/>
      <c r="MAW123" s="188"/>
      <c r="MAX123" s="188"/>
      <c r="MAY123" s="188"/>
      <c r="MAZ123" s="188"/>
      <c r="MBA123" s="188"/>
      <c r="MBB123" s="188"/>
      <c r="MBC123" s="188"/>
      <c r="MBD123" s="188"/>
      <c r="MBE123" s="188"/>
      <c r="MBF123" s="188"/>
      <c r="MBG123" s="188"/>
      <c r="MBH123" s="188"/>
      <c r="MBI123" s="188"/>
      <c r="MBJ123" s="188"/>
      <c r="MBK123" s="188"/>
      <c r="MBL123" s="188"/>
      <c r="MBM123" s="188"/>
      <c r="MBN123" s="188"/>
      <c r="MBO123" s="188"/>
      <c r="MBP123" s="188"/>
      <c r="MBQ123" s="188"/>
      <c r="MBR123" s="188"/>
      <c r="MBS123" s="188"/>
      <c r="MBT123" s="188"/>
      <c r="MBU123" s="188"/>
      <c r="MBV123" s="188"/>
      <c r="MBW123" s="188"/>
      <c r="MBX123" s="188"/>
      <c r="MBY123" s="188"/>
      <c r="MBZ123" s="188"/>
      <c r="MCA123" s="188"/>
      <c r="MCB123" s="188"/>
      <c r="MCC123" s="188"/>
      <c r="MCD123" s="188"/>
      <c r="MCE123" s="188"/>
      <c r="MCF123" s="188"/>
      <c r="MCG123" s="188"/>
      <c r="MCH123" s="188"/>
      <c r="MCI123" s="188"/>
      <c r="MCJ123" s="188"/>
      <c r="MCK123" s="188"/>
      <c r="MCL123" s="188"/>
      <c r="MCM123" s="188"/>
      <c r="MCN123" s="188"/>
      <c r="MCO123" s="188"/>
      <c r="MCP123" s="188"/>
      <c r="MCQ123" s="188"/>
      <c r="MCR123" s="188"/>
      <c r="MCS123" s="188"/>
      <c r="MCT123" s="188"/>
      <c r="MCU123" s="188"/>
      <c r="MCV123" s="188"/>
      <c r="MCW123" s="188"/>
      <c r="MCX123" s="188"/>
      <c r="MCY123" s="188"/>
      <c r="MCZ123" s="188"/>
      <c r="MDA123" s="188"/>
      <c r="MDB123" s="188"/>
      <c r="MDC123" s="188"/>
      <c r="MDD123" s="188"/>
      <c r="MDE123" s="188"/>
      <c r="MDF123" s="188"/>
      <c r="MDG123" s="188"/>
      <c r="MDH123" s="188"/>
      <c r="MDI123" s="188"/>
      <c r="MDJ123" s="188"/>
      <c r="MDK123" s="188"/>
      <c r="MDL123" s="188"/>
      <c r="MDM123" s="188"/>
      <c r="MDN123" s="188"/>
      <c r="MDO123" s="188"/>
      <c r="MDP123" s="188"/>
      <c r="MDQ123" s="188"/>
      <c r="MDR123" s="188"/>
      <c r="MDS123" s="188"/>
      <c r="MDT123" s="188"/>
      <c r="MDU123" s="188"/>
      <c r="MDV123" s="188"/>
      <c r="MDW123" s="188"/>
      <c r="MDX123" s="188"/>
      <c r="MDY123" s="188"/>
      <c r="MDZ123" s="188"/>
      <c r="MEA123" s="188"/>
      <c r="MEB123" s="188"/>
      <c r="MEC123" s="188"/>
      <c r="MED123" s="188"/>
      <c r="MEE123" s="188"/>
      <c r="MEF123" s="188"/>
      <c r="MEG123" s="188"/>
      <c r="MEH123" s="188"/>
      <c r="MEI123" s="188"/>
      <c r="MEJ123" s="188"/>
      <c r="MEK123" s="188"/>
      <c r="MEL123" s="188"/>
      <c r="MEM123" s="188"/>
      <c r="MEN123" s="188"/>
      <c r="MEO123" s="188"/>
      <c r="MEP123" s="188"/>
      <c r="MEQ123" s="188"/>
      <c r="MER123" s="188"/>
      <c r="MES123" s="188"/>
      <c r="MET123" s="188"/>
      <c r="MEU123" s="188"/>
      <c r="MEV123" s="188"/>
      <c r="MEW123" s="188"/>
      <c r="MEX123" s="188"/>
      <c r="MEY123" s="188"/>
      <c r="MEZ123" s="188"/>
      <c r="MFA123" s="188"/>
      <c r="MFB123" s="188"/>
      <c r="MFC123" s="188"/>
      <c r="MFD123" s="188"/>
      <c r="MFE123" s="188"/>
      <c r="MFF123" s="188"/>
      <c r="MFG123" s="188"/>
      <c r="MFH123" s="188"/>
      <c r="MFI123" s="188"/>
      <c r="MFJ123" s="188"/>
      <c r="MFK123" s="188"/>
      <c r="MFL123" s="188"/>
      <c r="MFM123" s="188"/>
      <c r="MFN123" s="188"/>
      <c r="MFO123" s="188"/>
      <c r="MFP123" s="188"/>
      <c r="MFQ123" s="188"/>
      <c r="MFR123" s="188"/>
      <c r="MFS123" s="188"/>
      <c r="MFT123" s="188"/>
      <c r="MFU123" s="188"/>
      <c r="MFV123" s="188"/>
      <c r="MFW123" s="188"/>
      <c r="MFX123" s="188"/>
      <c r="MFY123" s="188"/>
      <c r="MFZ123" s="188"/>
      <c r="MGA123" s="188"/>
      <c r="MGB123" s="188"/>
      <c r="MGC123" s="188"/>
      <c r="MGD123" s="188"/>
      <c r="MGE123" s="188"/>
      <c r="MGF123" s="188"/>
      <c r="MGG123" s="188"/>
      <c r="MGH123" s="188"/>
      <c r="MGI123" s="188"/>
      <c r="MGJ123" s="188"/>
      <c r="MGK123" s="188"/>
      <c r="MGL123" s="188"/>
      <c r="MGM123" s="188"/>
      <c r="MGN123" s="188"/>
      <c r="MGO123" s="188"/>
      <c r="MGP123" s="188"/>
      <c r="MGQ123" s="188"/>
      <c r="MGR123" s="188"/>
      <c r="MGS123" s="188"/>
      <c r="MGT123" s="188"/>
      <c r="MGU123" s="188"/>
      <c r="MGV123" s="188"/>
      <c r="MGW123" s="188"/>
      <c r="MGX123" s="188"/>
      <c r="MGY123" s="188"/>
      <c r="MGZ123" s="188"/>
      <c r="MHA123" s="188"/>
      <c r="MHB123" s="188"/>
      <c r="MHC123" s="188"/>
      <c r="MHD123" s="188"/>
      <c r="MHE123" s="188"/>
      <c r="MHF123" s="188"/>
      <c r="MHG123" s="188"/>
      <c r="MHH123" s="188"/>
      <c r="MHI123" s="188"/>
      <c r="MHJ123" s="188"/>
      <c r="MHK123" s="188"/>
      <c r="MHL123" s="188"/>
      <c r="MHM123" s="188"/>
      <c r="MHN123" s="188"/>
      <c r="MHO123" s="188"/>
      <c r="MHP123" s="188"/>
      <c r="MHQ123" s="188"/>
      <c r="MHR123" s="188"/>
      <c r="MHS123" s="188"/>
      <c r="MHT123" s="188"/>
      <c r="MHU123" s="188"/>
      <c r="MHV123" s="188"/>
      <c r="MHW123" s="188"/>
      <c r="MHX123" s="188"/>
      <c r="MHY123" s="188"/>
      <c r="MHZ123" s="188"/>
      <c r="MIA123" s="188"/>
      <c r="MIB123" s="188"/>
      <c r="MIC123" s="188"/>
      <c r="MID123" s="188"/>
      <c r="MIE123" s="188"/>
      <c r="MIF123" s="188"/>
      <c r="MIG123" s="188"/>
      <c r="MIH123" s="188"/>
      <c r="MII123" s="188"/>
      <c r="MIJ123" s="188"/>
      <c r="MIK123" s="188"/>
      <c r="MIL123" s="188"/>
      <c r="MIM123" s="188"/>
      <c r="MIN123" s="188"/>
      <c r="MIO123" s="188"/>
      <c r="MIP123" s="188"/>
      <c r="MIQ123" s="188"/>
      <c r="MIR123" s="188"/>
      <c r="MIS123" s="188"/>
      <c r="MIT123" s="188"/>
      <c r="MIU123" s="188"/>
      <c r="MIV123" s="188"/>
      <c r="MIW123" s="188"/>
      <c r="MIX123" s="188"/>
      <c r="MIY123" s="188"/>
      <c r="MIZ123" s="188"/>
      <c r="MJA123" s="188"/>
      <c r="MJB123" s="188"/>
      <c r="MJC123" s="188"/>
      <c r="MJD123" s="188"/>
      <c r="MJE123" s="188"/>
      <c r="MJF123" s="188"/>
      <c r="MJG123" s="188"/>
      <c r="MJH123" s="188"/>
      <c r="MJI123" s="188"/>
      <c r="MJJ123" s="188"/>
      <c r="MJK123" s="188"/>
      <c r="MJL123" s="188"/>
      <c r="MJM123" s="188"/>
      <c r="MJN123" s="188"/>
      <c r="MJO123" s="188"/>
      <c r="MJP123" s="188"/>
      <c r="MJQ123" s="188"/>
      <c r="MJR123" s="188"/>
      <c r="MJS123" s="188"/>
      <c r="MJT123" s="188"/>
      <c r="MJU123" s="188"/>
      <c r="MJV123" s="188"/>
      <c r="MJW123" s="188"/>
      <c r="MJX123" s="188"/>
      <c r="MJY123" s="188"/>
      <c r="MJZ123" s="188"/>
      <c r="MKA123" s="188"/>
      <c r="MKB123" s="188"/>
      <c r="MKC123" s="188"/>
      <c r="MKD123" s="188"/>
      <c r="MKE123" s="188"/>
      <c r="MKF123" s="188"/>
      <c r="MKG123" s="188"/>
      <c r="MKH123" s="188"/>
      <c r="MKI123" s="188"/>
      <c r="MKJ123" s="188"/>
      <c r="MKK123" s="188"/>
      <c r="MKL123" s="188"/>
      <c r="MKM123" s="188"/>
      <c r="MKN123" s="188"/>
      <c r="MKO123" s="188"/>
      <c r="MKP123" s="188"/>
      <c r="MKQ123" s="188"/>
      <c r="MKR123" s="188"/>
      <c r="MKS123" s="188"/>
      <c r="MKT123" s="188"/>
      <c r="MKU123" s="188"/>
      <c r="MKV123" s="188"/>
      <c r="MKW123" s="188"/>
      <c r="MKX123" s="188"/>
      <c r="MKY123" s="188"/>
      <c r="MKZ123" s="188"/>
      <c r="MLA123" s="188"/>
      <c r="MLB123" s="188"/>
      <c r="MLC123" s="188"/>
      <c r="MLD123" s="188"/>
      <c r="MLE123" s="188"/>
      <c r="MLF123" s="188"/>
      <c r="MLG123" s="188"/>
      <c r="MLH123" s="188"/>
      <c r="MLI123" s="188"/>
      <c r="MLJ123" s="188"/>
      <c r="MLK123" s="188"/>
      <c r="MLL123" s="188"/>
      <c r="MLM123" s="188"/>
      <c r="MLN123" s="188"/>
      <c r="MLO123" s="188"/>
      <c r="MLP123" s="188"/>
      <c r="MLQ123" s="188"/>
      <c r="MLR123" s="188"/>
      <c r="MLS123" s="188"/>
      <c r="MLT123" s="188"/>
      <c r="MLU123" s="188"/>
      <c r="MLV123" s="188"/>
      <c r="MLW123" s="188"/>
      <c r="MLX123" s="188"/>
      <c r="MLY123" s="188"/>
      <c r="MLZ123" s="188"/>
      <c r="MMA123" s="188"/>
      <c r="MMB123" s="188"/>
      <c r="MMC123" s="188"/>
      <c r="MMD123" s="188"/>
      <c r="MME123" s="188"/>
      <c r="MMF123" s="188"/>
      <c r="MMG123" s="188"/>
      <c r="MMH123" s="188"/>
      <c r="MMI123" s="188"/>
      <c r="MMJ123" s="188"/>
      <c r="MMK123" s="188"/>
      <c r="MML123" s="188"/>
      <c r="MMM123" s="188"/>
      <c r="MMN123" s="188"/>
      <c r="MMO123" s="188"/>
      <c r="MMP123" s="188"/>
      <c r="MMQ123" s="188"/>
      <c r="MMR123" s="188"/>
      <c r="MMS123" s="188"/>
      <c r="MMT123" s="188"/>
      <c r="MMU123" s="188"/>
      <c r="MMV123" s="188"/>
      <c r="MMW123" s="188"/>
      <c r="MMX123" s="188"/>
      <c r="MMY123" s="188"/>
      <c r="MMZ123" s="188"/>
      <c r="MNA123" s="188"/>
      <c r="MNB123" s="188"/>
      <c r="MNC123" s="188"/>
      <c r="MND123" s="188"/>
      <c r="MNE123" s="188"/>
      <c r="MNF123" s="188"/>
      <c r="MNG123" s="188"/>
      <c r="MNH123" s="188"/>
      <c r="MNI123" s="188"/>
      <c r="MNJ123" s="188"/>
      <c r="MNK123" s="188"/>
      <c r="MNL123" s="188"/>
      <c r="MNM123" s="188"/>
      <c r="MNN123" s="188"/>
      <c r="MNO123" s="188"/>
      <c r="MNP123" s="188"/>
      <c r="MNQ123" s="188"/>
      <c r="MNR123" s="188"/>
      <c r="MNS123" s="188"/>
      <c r="MNT123" s="188"/>
      <c r="MNU123" s="188"/>
      <c r="MNV123" s="188"/>
      <c r="MNW123" s="188"/>
      <c r="MNX123" s="188"/>
      <c r="MNY123" s="188"/>
      <c r="MNZ123" s="188"/>
      <c r="MOA123" s="188"/>
      <c r="MOB123" s="188"/>
      <c r="MOC123" s="188"/>
      <c r="MOD123" s="188"/>
      <c r="MOE123" s="188"/>
      <c r="MOF123" s="188"/>
      <c r="MOG123" s="188"/>
      <c r="MOH123" s="188"/>
      <c r="MOI123" s="188"/>
      <c r="MOJ123" s="188"/>
      <c r="MOK123" s="188"/>
      <c r="MOL123" s="188"/>
      <c r="MOM123" s="188"/>
      <c r="MON123" s="188"/>
      <c r="MOO123" s="188"/>
      <c r="MOP123" s="188"/>
      <c r="MOQ123" s="188"/>
      <c r="MOR123" s="188"/>
      <c r="MOS123" s="188"/>
      <c r="MOT123" s="188"/>
      <c r="MOU123" s="188"/>
      <c r="MOV123" s="188"/>
      <c r="MOW123" s="188"/>
      <c r="MOX123" s="188"/>
      <c r="MOY123" s="188"/>
      <c r="MOZ123" s="188"/>
      <c r="MPA123" s="188"/>
      <c r="MPB123" s="188"/>
      <c r="MPC123" s="188"/>
      <c r="MPD123" s="188"/>
      <c r="MPE123" s="188"/>
      <c r="MPF123" s="188"/>
      <c r="MPG123" s="188"/>
      <c r="MPH123" s="188"/>
      <c r="MPI123" s="188"/>
      <c r="MPJ123" s="188"/>
      <c r="MPK123" s="188"/>
      <c r="MPL123" s="188"/>
      <c r="MPM123" s="188"/>
      <c r="MPN123" s="188"/>
      <c r="MPO123" s="188"/>
      <c r="MPP123" s="188"/>
      <c r="MPQ123" s="188"/>
      <c r="MPR123" s="188"/>
      <c r="MPS123" s="188"/>
      <c r="MPT123" s="188"/>
      <c r="MPU123" s="188"/>
      <c r="MPV123" s="188"/>
      <c r="MPW123" s="188"/>
      <c r="MPX123" s="188"/>
      <c r="MPY123" s="188"/>
      <c r="MPZ123" s="188"/>
      <c r="MQA123" s="188"/>
      <c r="MQB123" s="188"/>
      <c r="MQC123" s="188"/>
      <c r="MQD123" s="188"/>
      <c r="MQE123" s="188"/>
      <c r="MQF123" s="188"/>
      <c r="MQG123" s="188"/>
      <c r="MQH123" s="188"/>
      <c r="MQI123" s="188"/>
      <c r="MQJ123" s="188"/>
      <c r="MQK123" s="188"/>
      <c r="MQL123" s="188"/>
      <c r="MQM123" s="188"/>
      <c r="MQN123" s="188"/>
      <c r="MQO123" s="188"/>
      <c r="MQP123" s="188"/>
      <c r="MQQ123" s="188"/>
      <c r="MQR123" s="188"/>
      <c r="MQS123" s="188"/>
      <c r="MQT123" s="188"/>
      <c r="MQU123" s="188"/>
      <c r="MQV123" s="188"/>
      <c r="MQW123" s="188"/>
      <c r="MQX123" s="188"/>
      <c r="MQY123" s="188"/>
      <c r="MQZ123" s="188"/>
      <c r="MRA123" s="188"/>
      <c r="MRB123" s="188"/>
      <c r="MRC123" s="188"/>
      <c r="MRD123" s="188"/>
      <c r="MRE123" s="188"/>
      <c r="MRF123" s="188"/>
      <c r="MRG123" s="188"/>
      <c r="MRH123" s="188"/>
      <c r="MRI123" s="188"/>
      <c r="MRJ123" s="188"/>
      <c r="MRK123" s="188"/>
      <c r="MRL123" s="188"/>
      <c r="MRM123" s="188"/>
      <c r="MRN123" s="188"/>
      <c r="MRO123" s="188"/>
      <c r="MRP123" s="188"/>
      <c r="MRQ123" s="188"/>
      <c r="MRR123" s="188"/>
      <c r="MRS123" s="188"/>
      <c r="MRT123" s="188"/>
      <c r="MRU123" s="188"/>
      <c r="MRV123" s="188"/>
      <c r="MRW123" s="188"/>
      <c r="MRX123" s="188"/>
      <c r="MRY123" s="188"/>
      <c r="MRZ123" s="188"/>
      <c r="MSA123" s="188"/>
      <c r="MSB123" s="188"/>
      <c r="MSC123" s="188"/>
      <c r="MSD123" s="188"/>
      <c r="MSE123" s="188"/>
      <c r="MSF123" s="188"/>
      <c r="MSG123" s="188"/>
      <c r="MSH123" s="188"/>
      <c r="MSI123" s="188"/>
      <c r="MSJ123" s="188"/>
      <c r="MSK123" s="188"/>
      <c r="MSL123" s="188"/>
      <c r="MSM123" s="188"/>
      <c r="MSN123" s="188"/>
      <c r="MSO123" s="188"/>
      <c r="MSP123" s="188"/>
      <c r="MSQ123" s="188"/>
      <c r="MSR123" s="188"/>
      <c r="MSS123" s="188"/>
      <c r="MST123" s="188"/>
      <c r="MSU123" s="188"/>
      <c r="MSV123" s="188"/>
      <c r="MSW123" s="188"/>
      <c r="MSX123" s="188"/>
      <c r="MSY123" s="188"/>
      <c r="MSZ123" s="188"/>
      <c r="MTA123" s="188"/>
      <c r="MTB123" s="188"/>
      <c r="MTC123" s="188"/>
      <c r="MTD123" s="188"/>
      <c r="MTE123" s="188"/>
      <c r="MTF123" s="188"/>
      <c r="MTG123" s="188"/>
      <c r="MTH123" s="188"/>
      <c r="MTI123" s="188"/>
      <c r="MTJ123" s="188"/>
      <c r="MTK123" s="188"/>
      <c r="MTL123" s="188"/>
      <c r="MTM123" s="188"/>
      <c r="MTN123" s="188"/>
      <c r="MTO123" s="188"/>
      <c r="MTP123" s="188"/>
      <c r="MTQ123" s="188"/>
      <c r="MTR123" s="188"/>
      <c r="MTS123" s="188"/>
      <c r="MTT123" s="188"/>
      <c r="MTU123" s="188"/>
      <c r="MTV123" s="188"/>
      <c r="MTW123" s="188"/>
      <c r="MTX123" s="188"/>
      <c r="MTY123" s="188"/>
      <c r="MTZ123" s="188"/>
      <c r="MUA123" s="188"/>
      <c r="MUB123" s="188"/>
      <c r="MUC123" s="188"/>
      <c r="MUD123" s="188"/>
      <c r="MUE123" s="188"/>
      <c r="MUF123" s="188"/>
      <c r="MUG123" s="188"/>
      <c r="MUH123" s="188"/>
      <c r="MUI123" s="188"/>
      <c r="MUJ123" s="188"/>
      <c r="MUK123" s="188"/>
      <c r="MUL123" s="188"/>
      <c r="MUM123" s="188"/>
      <c r="MUN123" s="188"/>
      <c r="MUO123" s="188"/>
      <c r="MUP123" s="188"/>
      <c r="MUQ123" s="188"/>
      <c r="MUR123" s="188"/>
      <c r="MUS123" s="188"/>
      <c r="MUT123" s="188"/>
      <c r="MUU123" s="188"/>
      <c r="MUV123" s="188"/>
      <c r="MUW123" s="188"/>
      <c r="MUX123" s="188"/>
      <c r="MUY123" s="188"/>
      <c r="MUZ123" s="188"/>
      <c r="MVA123" s="188"/>
      <c r="MVB123" s="188"/>
      <c r="MVC123" s="188"/>
      <c r="MVD123" s="188"/>
      <c r="MVE123" s="188"/>
      <c r="MVF123" s="188"/>
      <c r="MVG123" s="188"/>
      <c r="MVH123" s="188"/>
      <c r="MVI123" s="188"/>
      <c r="MVJ123" s="188"/>
      <c r="MVK123" s="188"/>
      <c r="MVL123" s="188"/>
      <c r="MVM123" s="188"/>
      <c r="MVN123" s="188"/>
      <c r="MVO123" s="188"/>
      <c r="MVP123" s="188"/>
      <c r="MVQ123" s="188"/>
      <c r="MVR123" s="188"/>
      <c r="MVS123" s="188"/>
      <c r="MVT123" s="188"/>
      <c r="MVU123" s="188"/>
      <c r="MVV123" s="188"/>
      <c r="MVW123" s="188"/>
      <c r="MVX123" s="188"/>
      <c r="MVY123" s="188"/>
      <c r="MVZ123" s="188"/>
      <c r="MWA123" s="188"/>
      <c r="MWB123" s="188"/>
      <c r="MWC123" s="188"/>
      <c r="MWD123" s="188"/>
      <c r="MWE123" s="188"/>
      <c r="MWF123" s="188"/>
      <c r="MWG123" s="188"/>
      <c r="MWH123" s="188"/>
      <c r="MWI123" s="188"/>
      <c r="MWJ123" s="188"/>
      <c r="MWK123" s="188"/>
      <c r="MWL123" s="188"/>
      <c r="MWM123" s="188"/>
      <c r="MWN123" s="188"/>
      <c r="MWO123" s="188"/>
      <c r="MWP123" s="188"/>
      <c r="MWQ123" s="188"/>
      <c r="MWR123" s="188"/>
      <c r="MWS123" s="188"/>
      <c r="MWT123" s="188"/>
      <c r="MWU123" s="188"/>
      <c r="MWV123" s="188"/>
      <c r="MWW123" s="188"/>
      <c r="MWX123" s="188"/>
      <c r="MWY123" s="188"/>
      <c r="MWZ123" s="188"/>
      <c r="MXA123" s="188"/>
      <c r="MXB123" s="188"/>
      <c r="MXC123" s="188"/>
      <c r="MXD123" s="188"/>
      <c r="MXE123" s="188"/>
      <c r="MXF123" s="188"/>
      <c r="MXG123" s="188"/>
      <c r="MXH123" s="188"/>
      <c r="MXI123" s="188"/>
      <c r="MXJ123" s="188"/>
      <c r="MXK123" s="188"/>
      <c r="MXL123" s="188"/>
      <c r="MXM123" s="188"/>
      <c r="MXN123" s="188"/>
      <c r="MXO123" s="188"/>
      <c r="MXP123" s="188"/>
      <c r="MXQ123" s="188"/>
      <c r="MXR123" s="188"/>
      <c r="MXS123" s="188"/>
      <c r="MXT123" s="188"/>
      <c r="MXU123" s="188"/>
      <c r="MXV123" s="188"/>
      <c r="MXW123" s="188"/>
      <c r="MXX123" s="188"/>
      <c r="MXY123" s="188"/>
      <c r="MXZ123" s="188"/>
      <c r="MYA123" s="188"/>
      <c r="MYB123" s="188"/>
      <c r="MYC123" s="188"/>
      <c r="MYD123" s="188"/>
      <c r="MYE123" s="188"/>
      <c r="MYF123" s="188"/>
      <c r="MYG123" s="188"/>
      <c r="MYH123" s="188"/>
      <c r="MYI123" s="188"/>
      <c r="MYJ123" s="188"/>
      <c r="MYK123" s="188"/>
      <c r="MYL123" s="188"/>
      <c r="MYM123" s="188"/>
      <c r="MYN123" s="188"/>
      <c r="MYO123" s="188"/>
      <c r="MYP123" s="188"/>
      <c r="MYQ123" s="188"/>
      <c r="MYR123" s="188"/>
      <c r="MYS123" s="188"/>
      <c r="MYT123" s="188"/>
      <c r="MYU123" s="188"/>
      <c r="MYV123" s="188"/>
      <c r="MYW123" s="188"/>
      <c r="MYX123" s="188"/>
      <c r="MYY123" s="188"/>
      <c r="MYZ123" s="188"/>
      <c r="MZA123" s="188"/>
      <c r="MZB123" s="188"/>
      <c r="MZC123" s="188"/>
      <c r="MZD123" s="188"/>
      <c r="MZE123" s="188"/>
      <c r="MZF123" s="188"/>
      <c r="MZG123" s="188"/>
      <c r="MZH123" s="188"/>
      <c r="MZI123" s="188"/>
      <c r="MZJ123" s="188"/>
      <c r="MZK123" s="188"/>
      <c r="MZL123" s="188"/>
      <c r="MZM123" s="188"/>
      <c r="MZN123" s="188"/>
      <c r="MZO123" s="188"/>
      <c r="MZP123" s="188"/>
      <c r="MZQ123" s="188"/>
      <c r="MZR123" s="188"/>
      <c r="MZS123" s="188"/>
      <c r="MZT123" s="188"/>
      <c r="MZU123" s="188"/>
      <c r="MZV123" s="188"/>
      <c r="MZW123" s="188"/>
      <c r="MZX123" s="188"/>
      <c r="MZY123" s="188"/>
      <c r="MZZ123" s="188"/>
      <c r="NAA123" s="188"/>
      <c r="NAB123" s="188"/>
      <c r="NAC123" s="188"/>
      <c r="NAD123" s="188"/>
      <c r="NAE123" s="188"/>
      <c r="NAF123" s="188"/>
      <c r="NAG123" s="188"/>
      <c r="NAH123" s="188"/>
      <c r="NAI123" s="188"/>
      <c r="NAJ123" s="188"/>
      <c r="NAK123" s="188"/>
      <c r="NAL123" s="188"/>
      <c r="NAM123" s="188"/>
      <c r="NAN123" s="188"/>
      <c r="NAO123" s="188"/>
      <c r="NAP123" s="188"/>
      <c r="NAQ123" s="188"/>
      <c r="NAR123" s="188"/>
      <c r="NAS123" s="188"/>
      <c r="NAT123" s="188"/>
      <c r="NAU123" s="188"/>
      <c r="NAV123" s="188"/>
      <c r="NAW123" s="188"/>
      <c r="NAX123" s="188"/>
      <c r="NAY123" s="188"/>
      <c r="NAZ123" s="188"/>
      <c r="NBA123" s="188"/>
      <c r="NBB123" s="188"/>
      <c r="NBC123" s="188"/>
      <c r="NBD123" s="188"/>
      <c r="NBE123" s="188"/>
      <c r="NBF123" s="188"/>
      <c r="NBG123" s="188"/>
      <c r="NBH123" s="188"/>
      <c r="NBI123" s="188"/>
      <c r="NBJ123" s="188"/>
      <c r="NBK123" s="188"/>
      <c r="NBL123" s="188"/>
      <c r="NBM123" s="188"/>
      <c r="NBN123" s="188"/>
      <c r="NBO123" s="188"/>
      <c r="NBP123" s="188"/>
      <c r="NBQ123" s="188"/>
      <c r="NBR123" s="188"/>
      <c r="NBS123" s="188"/>
      <c r="NBT123" s="188"/>
      <c r="NBU123" s="188"/>
      <c r="NBV123" s="188"/>
      <c r="NBW123" s="188"/>
      <c r="NBX123" s="188"/>
      <c r="NBY123" s="188"/>
      <c r="NBZ123" s="188"/>
      <c r="NCA123" s="188"/>
      <c r="NCB123" s="188"/>
      <c r="NCC123" s="188"/>
      <c r="NCD123" s="188"/>
      <c r="NCE123" s="188"/>
      <c r="NCF123" s="188"/>
      <c r="NCG123" s="188"/>
      <c r="NCH123" s="188"/>
      <c r="NCI123" s="188"/>
      <c r="NCJ123" s="188"/>
      <c r="NCK123" s="188"/>
      <c r="NCL123" s="188"/>
      <c r="NCM123" s="188"/>
      <c r="NCN123" s="188"/>
      <c r="NCO123" s="188"/>
      <c r="NCP123" s="188"/>
      <c r="NCQ123" s="188"/>
      <c r="NCR123" s="188"/>
      <c r="NCS123" s="188"/>
      <c r="NCT123" s="188"/>
      <c r="NCU123" s="188"/>
      <c r="NCV123" s="188"/>
      <c r="NCW123" s="188"/>
      <c r="NCX123" s="188"/>
      <c r="NCY123" s="188"/>
      <c r="NCZ123" s="188"/>
      <c r="NDA123" s="188"/>
      <c r="NDB123" s="188"/>
      <c r="NDC123" s="188"/>
      <c r="NDD123" s="188"/>
      <c r="NDE123" s="188"/>
      <c r="NDF123" s="188"/>
      <c r="NDG123" s="188"/>
      <c r="NDH123" s="188"/>
      <c r="NDI123" s="188"/>
      <c r="NDJ123" s="188"/>
      <c r="NDK123" s="188"/>
      <c r="NDL123" s="188"/>
      <c r="NDM123" s="188"/>
      <c r="NDN123" s="188"/>
      <c r="NDO123" s="188"/>
      <c r="NDP123" s="188"/>
      <c r="NDQ123" s="188"/>
      <c r="NDR123" s="188"/>
      <c r="NDS123" s="188"/>
      <c r="NDT123" s="188"/>
      <c r="NDU123" s="188"/>
      <c r="NDV123" s="188"/>
      <c r="NDW123" s="188"/>
      <c r="NDX123" s="188"/>
      <c r="NDY123" s="188"/>
      <c r="NDZ123" s="188"/>
      <c r="NEA123" s="188"/>
      <c r="NEB123" s="188"/>
      <c r="NEC123" s="188"/>
      <c r="NED123" s="188"/>
      <c r="NEE123" s="188"/>
      <c r="NEF123" s="188"/>
      <c r="NEG123" s="188"/>
      <c r="NEH123" s="188"/>
      <c r="NEI123" s="188"/>
      <c r="NEJ123" s="188"/>
      <c r="NEK123" s="188"/>
      <c r="NEL123" s="188"/>
      <c r="NEM123" s="188"/>
      <c r="NEN123" s="188"/>
      <c r="NEO123" s="188"/>
      <c r="NEP123" s="188"/>
      <c r="NEQ123" s="188"/>
      <c r="NER123" s="188"/>
      <c r="NES123" s="188"/>
      <c r="NET123" s="188"/>
      <c r="NEU123" s="188"/>
      <c r="NEV123" s="188"/>
      <c r="NEW123" s="188"/>
      <c r="NEX123" s="188"/>
      <c r="NEY123" s="188"/>
      <c r="NEZ123" s="188"/>
      <c r="NFA123" s="188"/>
      <c r="NFB123" s="188"/>
      <c r="NFC123" s="188"/>
      <c r="NFD123" s="188"/>
      <c r="NFE123" s="188"/>
      <c r="NFF123" s="188"/>
      <c r="NFG123" s="188"/>
      <c r="NFH123" s="188"/>
      <c r="NFI123" s="188"/>
      <c r="NFJ123" s="188"/>
      <c r="NFK123" s="188"/>
      <c r="NFL123" s="188"/>
      <c r="NFM123" s="188"/>
      <c r="NFN123" s="188"/>
      <c r="NFO123" s="188"/>
      <c r="NFP123" s="188"/>
      <c r="NFQ123" s="188"/>
      <c r="NFR123" s="188"/>
      <c r="NFS123" s="188"/>
      <c r="NFT123" s="188"/>
      <c r="NFU123" s="188"/>
      <c r="NFV123" s="188"/>
      <c r="NFW123" s="188"/>
      <c r="NFX123" s="188"/>
      <c r="NFY123" s="188"/>
      <c r="NFZ123" s="188"/>
      <c r="NGA123" s="188"/>
      <c r="NGB123" s="188"/>
      <c r="NGC123" s="188"/>
      <c r="NGD123" s="188"/>
      <c r="NGE123" s="188"/>
      <c r="NGF123" s="188"/>
      <c r="NGG123" s="188"/>
      <c r="NGH123" s="188"/>
      <c r="NGI123" s="188"/>
      <c r="NGJ123" s="188"/>
      <c r="NGK123" s="188"/>
      <c r="NGL123" s="188"/>
      <c r="NGM123" s="188"/>
      <c r="NGN123" s="188"/>
      <c r="NGO123" s="188"/>
      <c r="NGP123" s="188"/>
      <c r="NGQ123" s="188"/>
      <c r="NGR123" s="188"/>
      <c r="NGS123" s="188"/>
      <c r="NGT123" s="188"/>
      <c r="NGU123" s="188"/>
      <c r="NGV123" s="188"/>
      <c r="NGW123" s="188"/>
      <c r="NGX123" s="188"/>
      <c r="NGY123" s="188"/>
      <c r="NGZ123" s="188"/>
      <c r="NHA123" s="188"/>
      <c r="NHB123" s="188"/>
      <c r="NHC123" s="188"/>
      <c r="NHD123" s="188"/>
      <c r="NHE123" s="188"/>
      <c r="NHF123" s="188"/>
      <c r="NHG123" s="188"/>
      <c r="NHH123" s="188"/>
      <c r="NHI123" s="188"/>
      <c r="NHJ123" s="188"/>
      <c r="NHK123" s="188"/>
      <c r="NHL123" s="188"/>
      <c r="NHM123" s="188"/>
      <c r="NHN123" s="188"/>
      <c r="NHO123" s="188"/>
      <c r="NHP123" s="188"/>
      <c r="NHQ123" s="188"/>
      <c r="NHR123" s="188"/>
      <c r="NHS123" s="188"/>
      <c r="NHT123" s="188"/>
      <c r="NHU123" s="188"/>
      <c r="NHV123" s="188"/>
      <c r="NHW123" s="188"/>
      <c r="NHX123" s="188"/>
      <c r="NHY123" s="188"/>
      <c r="NHZ123" s="188"/>
      <c r="NIA123" s="188"/>
      <c r="NIB123" s="188"/>
      <c r="NIC123" s="188"/>
      <c r="NID123" s="188"/>
      <c r="NIE123" s="188"/>
      <c r="NIF123" s="188"/>
      <c r="NIG123" s="188"/>
      <c r="NIH123" s="188"/>
      <c r="NII123" s="188"/>
      <c r="NIJ123" s="188"/>
      <c r="NIK123" s="188"/>
      <c r="NIL123" s="188"/>
      <c r="NIM123" s="188"/>
      <c r="NIN123" s="188"/>
      <c r="NIO123" s="188"/>
      <c r="NIP123" s="188"/>
      <c r="NIQ123" s="188"/>
      <c r="NIR123" s="188"/>
      <c r="NIS123" s="188"/>
      <c r="NIT123" s="188"/>
      <c r="NIU123" s="188"/>
      <c r="NIV123" s="188"/>
      <c r="NIW123" s="188"/>
      <c r="NIX123" s="188"/>
      <c r="NIY123" s="188"/>
      <c r="NIZ123" s="188"/>
      <c r="NJA123" s="188"/>
      <c r="NJB123" s="188"/>
      <c r="NJC123" s="188"/>
      <c r="NJD123" s="188"/>
      <c r="NJE123" s="188"/>
      <c r="NJF123" s="188"/>
      <c r="NJG123" s="188"/>
      <c r="NJH123" s="188"/>
      <c r="NJI123" s="188"/>
      <c r="NJJ123" s="188"/>
      <c r="NJK123" s="188"/>
      <c r="NJL123" s="188"/>
      <c r="NJM123" s="188"/>
      <c r="NJN123" s="188"/>
      <c r="NJO123" s="188"/>
      <c r="NJP123" s="188"/>
      <c r="NJQ123" s="188"/>
      <c r="NJR123" s="188"/>
      <c r="NJS123" s="188"/>
      <c r="NJT123" s="188"/>
      <c r="NJU123" s="188"/>
      <c r="NJV123" s="188"/>
      <c r="NJW123" s="188"/>
      <c r="NJX123" s="188"/>
      <c r="NJY123" s="188"/>
      <c r="NJZ123" s="188"/>
      <c r="NKA123" s="188"/>
      <c r="NKB123" s="188"/>
      <c r="NKC123" s="188"/>
      <c r="NKD123" s="188"/>
      <c r="NKE123" s="188"/>
      <c r="NKF123" s="188"/>
      <c r="NKG123" s="188"/>
      <c r="NKH123" s="188"/>
      <c r="NKI123" s="188"/>
      <c r="NKJ123" s="188"/>
      <c r="NKK123" s="188"/>
      <c r="NKL123" s="188"/>
      <c r="NKM123" s="188"/>
      <c r="NKN123" s="188"/>
      <c r="NKO123" s="188"/>
      <c r="NKP123" s="188"/>
      <c r="NKQ123" s="188"/>
      <c r="NKR123" s="188"/>
      <c r="NKS123" s="188"/>
      <c r="NKT123" s="188"/>
      <c r="NKU123" s="188"/>
      <c r="NKV123" s="188"/>
      <c r="NKW123" s="188"/>
      <c r="NKX123" s="188"/>
      <c r="NKY123" s="188"/>
      <c r="NKZ123" s="188"/>
      <c r="NLA123" s="188"/>
      <c r="NLB123" s="188"/>
      <c r="NLC123" s="188"/>
      <c r="NLD123" s="188"/>
      <c r="NLE123" s="188"/>
      <c r="NLF123" s="188"/>
      <c r="NLG123" s="188"/>
      <c r="NLH123" s="188"/>
      <c r="NLI123" s="188"/>
      <c r="NLJ123" s="188"/>
      <c r="NLK123" s="188"/>
      <c r="NLL123" s="188"/>
      <c r="NLM123" s="188"/>
      <c r="NLN123" s="188"/>
      <c r="NLO123" s="188"/>
      <c r="NLP123" s="188"/>
      <c r="NLQ123" s="188"/>
      <c r="NLR123" s="188"/>
      <c r="NLS123" s="188"/>
      <c r="NLT123" s="188"/>
      <c r="NLU123" s="188"/>
      <c r="NLV123" s="188"/>
      <c r="NLW123" s="188"/>
      <c r="NLX123" s="188"/>
      <c r="NLY123" s="188"/>
      <c r="NLZ123" s="188"/>
      <c r="NMA123" s="188"/>
      <c r="NMB123" s="188"/>
      <c r="NMC123" s="188"/>
      <c r="NMD123" s="188"/>
      <c r="NME123" s="188"/>
      <c r="NMF123" s="188"/>
      <c r="NMG123" s="188"/>
      <c r="NMH123" s="188"/>
      <c r="NMI123" s="188"/>
      <c r="NMJ123" s="188"/>
      <c r="NMK123" s="188"/>
      <c r="NML123" s="188"/>
      <c r="NMM123" s="188"/>
      <c r="NMN123" s="188"/>
      <c r="NMO123" s="188"/>
      <c r="NMP123" s="188"/>
      <c r="NMQ123" s="188"/>
      <c r="NMR123" s="188"/>
      <c r="NMS123" s="188"/>
      <c r="NMT123" s="188"/>
      <c r="NMU123" s="188"/>
      <c r="NMV123" s="188"/>
      <c r="NMW123" s="188"/>
      <c r="NMX123" s="188"/>
      <c r="NMY123" s="188"/>
      <c r="NMZ123" s="188"/>
      <c r="NNA123" s="188"/>
      <c r="NNB123" s="188"/>
      <c r="NNC123" s="188"/>
      <c r="NND123" s="188"/>
      <c r="NNE123" s="188"/>
      <c r="NNF123" s="188"/>
      <c r="NNG123" s="188"/>
      <c r="NNH123" s="188"/>
      <c r="NNI123" s="188"/>
      <c r="NNJ123" s="188"/>
      <c r="NNK123" s="188"/>
      <c r="NNL123" s="188"/>
      <c r="NNM123" s="188"/>
      <c r="NNN123" s="188"/>
      <c r="NNO123" s="188"/>
      <c r="NNP123" s="188"/>
      <c r="NNQ123" s="188"/>
      <c r="NNR123" s="188"/>
      <c r="NNS123" s="188"/>
      <c r="NNT123" s="188"/>
      <c r="NNU123" s="188"/>
      <c r="NNV123" s="188"/>
      <c r="NNW123" s="188"/>
      <c r="NNX123" s="188"/>
      <c r="NNY123" s="188"/>
      <c r="NNZ123" s="188"/>
      <c r="NOA123" s="188"/>
      <c r="NOB123" s="188"/>
      <c r="NOC123" s="188"/>
      <c r="NOD123" s="188"/>
      <c r="NOE123" s="188"/>
      <c r="NOF123" s="188"/>
      <c r="NOG123" s="188"/>
      <c r="NOH123" s="188"/>
      <c r="NOI123" s="188"/>
      <c r="NOJ123" s="188"/>
      <c r="NOK123" s="188"/>
      <c r="NOL123" s="188"/>
      <c r="NOM123" s="188"/>
      <c r="NON123" s="188"/>
      <c r="NOO123" s="188"/>
      <c r="NOP123" s="188"/>
      <c r="NOQ123" s="188"/>
      <c r="NOR123" s="188"/>
      <c r="NOS123" s="188"/>
      <c r="NOT123" s="188"/>
      <c r="NOU123" s="188"/>
      <c r="NOV123" s="188"/>
      <c r="NOW123" s="188"/>
      <c r="NOX123" s="188"/>
      <c r="NOY123" s="188"/>
      <c r="NOZ123" s="188"/>
      <c r="NPA123" s="188"/>
      <c r="NPB123" s="188"/>
      <c r="NPC123" s="188"/>
      <c r="NPD123" s="188"/>
      <c r="NPE123" s="188"/>
      <c r="NPF123" s="188"/>
      <c r="NPG123" s="188"/>
      <c r="NPH123" s="188"/>
      <c r="NPI123" s="188"/>
      <c r="NPJ123" s="188"/>
      <c r="NPK123" s="188"/>
      <c r="NPL123" s="188"/>
      <c r="NPM123" s="188"/>
      <c r="NPN123" s="188"/>
      <c r="NPO123" s="188"/>
      <c r="NPP123" s="188"/>
      <c r="NPQ123" s="188"/>
      <c r="NPR123" s="188"/>
      <c r="NPS123" s="188"/>
      <c r="NPT123" s="188"/>
      <c r="NPU123" s="188"/>
      <c r="NPV123" s="188"/>
      <c r="NPW123" s="188"/>
      <c r="NPX123" s="188"/>
      <c r="NPY123" s="188"/>
      <c r="NPZ123" s="188"/>
      <c r="NQA123" s="188"/>
      <c r="NQB123" s="188"/>
      <c r="NQC123" s="188"/>
      <c r="NQD123" s="188"/>
      <c r="NQE123" s="188"/>
      <c r="NQF123" s="188"/>
      <c r="NQG123" s="188"/>
      <c r="NQH123" s="188"/>
      <c r="NQI123" s="188"/>
      <c r="NQJ123" s="188"/>
      <c r="NQK123" s="188"/>
      <c r="NQL123" s="188"/>
      <c r="NQM123" s="188"/>
      <c r="NQN123" s="188"/>
      <c r="NQO123" s="188"/>
      <c r="NQP123" s="188"/>
      <c r="NQQ123" s="188"/>
      <c r="NQR123" s="188"/>
      <c r="NQS123" s="188"/>
      <c r="NQT123" s="188"/>
      <c r="NQU123" s="188"/>
      <c r="NQV123" s="188"/>
      <c r="NQW123" s="188"/>
      <c r="NQX123" s="188"/>
      <c r="NQY123" s="188"/>
      <c r="NQZ123" s="188"/>
      <c r="NRA123" s="188"/>
      <c r="NRB123" s="188"/>
      <c r="NRC123" s="188"/>
      <c r="NRD123" s="188"/>
      <c r="NRE123" s="188"/>
      <c r="NRF123" s="188"/>
      <c r="NRG123" s="188"/>
      <c r="NRH123" s="188"/>
      <c r="NRI123" s="188"/>
      <c r="NRJ123" s="188"/>
      <c r="NRK123" s="188"/>
      <c r="NRL123" s="188"/>
      <c r="NRM123" s="188"/>
      <c r="NRN123" s="188"/>
      <c r="NRO123" s="188"/>
      <c r="NRP123" s="188"/>
      <c r="NRQ123" s="188"/>
      <c r="NRR123" s="188"/>
      <c r="NRS123" s="188"/>
      <c r="NRT123" s="188"/>
      <c r="NRU123" s="188"/>
      <c r="NRV123" s="188"/>
      <c r="NRW123" s="188"/>
      <c r="NRX123" s="188"/>
      <c r="NRY123" s="188"/>
      <c r="NRZ123" s="188"/>
      <c r="NSA123" s="188"/>
      <c r="NSB123" s="188"/>
      <c r="NSC123" s="188"/>
      <c r="NSD123" s="188"/>
      <c r="NSE123" s="188"/>
      <c r="NSF123" s="188"/>
      <c r="NSG123" s="188"/>
      <c r="NSH123" s="188"/>
      <c r="NSI123" s="188"/>
      <c r="NSJ123" s="188"/>
      <c r="NSK123" s="188"/>
      <c r="NSL123" s="188"/>
      <c r="NSM123" s="188"/>
      <c r="NSN123" s="188"/>
      <c r="NSO123" s="188"/>
      <c r="NSP123" s="188"/>
      <c r="NSQ123" s="188"/>
      <c r="NSR123" s="188"/>
      <c r="NSS123" s="188"/>
      <c r="NST123" s="188"/>
      <c r="NSU123" s="188"/>
      <c r="NSV123" s="188"/>
      <c r="NSW123" s="188"/>
      <c r="NSX123" s="188"/>
      <c r="NSY123" s="188"/>
      <c r="NSZ123" s="188"/>
      <c r="NTA123" s="188"/>
      <c r="NTB123" s="188"/>
      <c r="NTC123" s="188"/>
      <c r="NTD123" s="188"/>
      <c r="NTE123" s="188"/>
      <c r="NTF123" s="188"/>
      <c r="NTG123" s="188"/>
      <c r="NTH123" s="188"/>
      <c r="NTI123" s="188"/>
      <c r="NTJ123" s="188"/>
      <c r="NTK123" s="188"/>
      <c r="NTL123" s="188"/>
      <c r="NTM123" s="188"/>
      <c r="NTN123" s="188"/>
      <c r="NTO123" s="188"/>
      <c r="NTP123" s="188"/>
      <c r="NTQ123" s="188"/>
      <c r="NTR123" s="188"/>
      <c r="NTS123" s="188"/>
      <c r="NTT123" s="188"/>
      <c r="NTU123" s="188"/>
      <c r="NTV123" s="188"/>
      <c r="NTW123" s="188"/>
      <c r="NTX123" s="188"/>
      <c r="NTY123" s="188"/>
      <c r="NTZ123" s="188"/>
      <c r="NUA123" s="188"/>
      <c r="NUB123" s="188"/>
      <c r="NUC123" s="188"/>
      <c r="NUD123" s="188"/>
      <c r="NUE123" s="188"/>
      <c r="NUF123" s="188"/>
      <c r="NUG123" s="188"/>
      <c r="NUH123" s="188"/>
      <c r="NUI123" s="188"/>
      <c r="NUJ123" s="188"/>
      <c r="NUK123" s="188"/>
      <c r="NUL123" s="188"/>
      <c r="NUM123" s="188"/>
      <c r="NUN123" s="188"/>
      <c r="NUO123" s="188"/>
      <c r="NUP123" s="188"/>
      <c r="NUQ123" s="188"/>
      <c r="NUR123" s="188"/>
      <c r="NUS123" s="188"/>
      <c r="NUT123" s="188"/>
      <c r="NUU123" s="188"/>
      <c r="NUV123" s="188"/>
      <c r="NUW123" s="188"/>
      <c r="NUX123" s="188"/>
      <c r="NUY123" s="188"/>
      <c r="NUZ123" s="188"/>
      <c r="NVA123" s="188"/>
      <c r="NVB123" s="188"/>
      <c r="NVC123" s="188"/>
      <c r="NVD123" s="188"/>
      <c r="NVE123" s="188"/>
      <c r="NVF123" s="188"/>
      <c r="NVG123" s="188"/>
      <c r="NVH123" s="188"/>
      <c r="NVI123" s="188"/>
      <c r="NVJ123" s="188"/>
      <c r="NVK123" s="188"/>
      <c r="NVL123" s="188"/>
      <c r="NVM123" s="188"/>
      <c r="NVN123" s="188"/>
      <c r="NVO123" s="188"/>
      <c r="NVP123" s="188"/>
      <c r="NVQ123" s="188"/>
      <c r="NVR123" s="188"/>
      <c r="NVS123" s="188"/>
      <c r="NVT123" s="188"/>
      <c r="NVU123" s="188"/>
      <c r="NVV123" s="188"/>
      <c r="NVW123" s="188"/>
      <c r="NVX123" s="188"/>
      <c r="NVY123" s="188"/>
      <c r="NVZ123" s="188"/>
      <c r="NWA123" s="188"/>
      <c r="NWB123" s="188"/>
      <c r="NWC123" s="188"/>
      <c r="NWD123" s="188"/>
      <c r="NWE123" s="188"/>
      <c r="NWF123" s="188"/>
      <c r="NWG123" s="188"/>
      <c r="NWH123" s="188"/>
      <c r="NWI123" s="188"/>
      <c r="NWJ123" s="188"/>
      <c r="NWK123" s="188"/>
      <c r="NWL123" s="188"/>
      <c r="NWM123" s="188"/>
      <c r="NWN123" s="188"/>
      <c r="NWO123" s="188"/>
      <c r="NWP123" s="188"/>
      <c r="NWQ123" s="188"/>
      <c r="NWR123" s="188"/>
      <c r="NWS123" s="188"/>
      <c r="NWT123" s="188"/>
      <c r="NWU123" s="188"/>
      <c r="NWV123" s="188"/>
      <c r="NWW123" s="188"/>
      <c r="NWX123" s="188"/>
      <c r="NWY123" s="188"/>
      <c r="NWZ123" s="188"/>
      <c r="NXA123" s="188"/>
      <c r="NXB123" s="188"/>
      <c r="NXC123" s="188"/>
      <c r="NXD123" s="188"/>
      <c r="NXE123" s="188"/>
      <c r="NXF123" s="188"/>
      <c r="NXG123" s="188"/>
      <c r="NXH123" s="188"/>
      <c r="NXI123" s="188"/>
      <c r="NXJ123" s="188"/>
      <c r="NXK123" s="188"/>
      <c r="NXL123" s="188"/>
      <c r="NXM123" s="188"/>
      <c r="NXN123" s="188"/>
      <c r="NXO123" s="188"/>
      <c r="NXP123" s="188"/>
      <c r="NXQ123" s="188"/>
      <c r="NXR123" s="188"/>
      <c r="NXS123" s="188"/>
      <c r="NXT123" s="188"/>
      <c r="NXU123" s="188"/>
      <c r="NXV123" s="188"/>
      <c r="NXW123" s="188"/>
      <c r="NXX123" s="188"/>
      <c r="NXY123" s="188"/>
      <c r="NXZ123" s="188"/>
      <c r="NYA123" s="188"/>
      <c r="NYB123" s="188"/>
      <c r="NYC123" s="188"/>
      <c r="NYD123" s="188"/>
      <c r="NYE123" s="188"/>
      <c r="NYF123" s="188"/>
      <c r="NYG123" s="188"/>
      <c r="NYH123" s="188"/>
      <c r="NYI123" s="188"/>
      <c r="NYJ123" s="188"/>
      <c r="NYK123" s="188"/>
      <c r="NYL123" s="188"/>
      <c r="NYM123" s="188"/>
      <c r="NYN123" s="188"/>
      <c r="NYO123" s="188"/>
      <c r="NYP123" s="188"/>
      <c r="NYQ123" s="188"/>
      <c r="NYR123" s="188"/>
      <c r="NYS123" s="188"/>
      <c r="NYT123" s="188"/>
      <c r="NYU123" s="188"/>
      <c r="NYV123" s="188"/>
      <c r="NYW123" s="188"/>
      <c r="NYX123" s="188"/>
      <c r="NYY123" s="188"/>
      <c r="NYZ123" s="188"/>
      <c r="NZA123" s="188"/>
      <c r="NZB123" s="188"/>
      <c r="NZC123" s="188"/>
      <c r="NZD123" s="188"/>
      <c r="NZE123" s="188"/>
      <c r="NZF123" s="188"/>
      <c r="NZG123" s="188"/>
      <c r="NZH123" s="188"/>
      <c r="NZI123" s="188"/>
      <c r="NZJ123" s="188"/>
      <c r="NZK123" s="188"/>
      <c r="NZL123" s="188"/>
      <c r="NZM123" s="188"/>
      <c r="NZN123" s="188"/>
      <c r="NZO123" s="188"/>
      <c r="NZP123" s="188"/>
      <c r="NZQ123" s="188"/>
      <c r="NZR123" s="188"/>
      <c r="NZS123" s="188"/>
      <c r="NZT123" s="188"/>
      <c r="NZU123" s="188"/>
      <c r="NZV123" s="188"/>
      <c r="NZW123" s="188"/>
      <c r="NZX123" s="188"/>
      <c r="NZY123" s="188"/>
      <c r="NZZ123" s="188"/>
      <c r="OAA123" s="188"/>
      <c r="OAB123" s="188"/>
      <c r="OAC123" s="188"/>
      <c r="OAD123" s="188"/>
      <c r="OAE123" s="188"/>
      <c r="OAF123" s="188"/>
      <c r="OAG123" s="188"/>
      <c r="OAH123" s="188"/>
      <c r="OAI123" s="188"/>
      <c r="OAJ123" s="188"/>
      <c r="OAK123" s="188"/>
      <c r="OAL123" s="188"/>
      <c r="OAM123" s="188"/>
      <c r="OAN123" s="188"/>
      <c r="OAO123" s="188"/>
      <c r="OAP123" s="188"/>
      <c r="OAQ123" s="188"/>
      <c r="OAR123" s="188"/>
      <c r="OAS123" s="188"/>
      <c r="OAT123" s="188"/>
      <c r="OAU123" s="188"/>
      <c r="OAV123" s="188"/>
      <c r="OAW123" s="188"/>
      <c r="OAX123" s="188"/>
      <c r="OAY123" s="188"/>
      <c r="OAZ123" s="188"/>
      <c r="OBA123" s="188"/>
      <c r="OBB123" s="188"/>
      <c r="OBC123" s="188"/>
      <c r="OBD123" s="188"/>
      <c r="OBE123" s="188"/>
      <c r="OBF123" s="188"/>
      <c r="OBG123" s="188"/>
      <c r="OBH123" s="188"/>
      <c r="OBI123" s="188"/>
      <c r="OBJ123" s="188"/>
      <c r="OBK123" s="188"/>
      <c r="OBL123" s="188"/>
      <c r="OBM123" s="188"/>
      <c r="OBN123" s="188"/>
      <c r="OBO123" s="188"/>
      <c r="OBP123" s="188"/>
      <c r="OBQ123" s="188"/>
      <c r="OBR123" s="188"/>
      <c r="OBS123" s="188"/>
      <c r="OBT123" s="188"/>
      <c r="OBU123" s="188"/>
      <c r="OBV123" s="188"/>
      <c r="OBW123" s="188"/>
      <c r="OBX123" s="188"/>
      <c r="OBY123" s="188"/>
      <c r="OBZ123" s="188"/>
      <c r="OCA123" s="188"/>
      <c r="OCB123" s="188"/>
      <c r="OCC123" s="188"/>
      <c r="OCD123" s="188"/>
      <c r="OCE123" s="188"/>
      <c r="OCF123" s="188"/>
      <c r="OCG123" s="188"/>
      <c r="OCH123" s="188"/>
      <c r="OCI123" s="188"/>
      <c r="OCJ123" s="188"/>
      <c r="OCK123" s="188"/>
      <c r="OCL123" s="188"/>
      <c r="OCM123" s="188"/>
      <c r="OCN123" s="188"/>
      <c r="OCO123" s="188"/>
      <c r="OCP123" s="188"/>
      <c r="OCQ123" s="188"/>
      <c r="OCR123" s="188"/>
      <c r="OCS123" s="188"/>
      <c r="OCT123" s="188"/>
      <c r="OCU123" s="188"/>
      <c r="OCV123" s="188"/>
      <c r="OCW123" s="188"/>
      <c r="OCX123" s="188"/>
      <c r="OCY123" s="188"/>
      <c r="OCZ123" s="188"/>
      <c r="ODA123" s="188"/>
      <c r="ODB123" s="188"/>
      <c r="ODC123" s="188"/>
      <c r="ODD123" s="188"/>
      <c r="ODE123" s="188"/>
      <c r="ODF123" s="188"/>
      <c r="ODG123" s="188"/>
      <c r="ODH123" s="188"/>
      <c r="ODI123" s="188"/>
      <c r="ODJ123" s="188"/>
      <c r="ODK123" s="188"/>
      <c r="ODL123" s="188"/>
      <c r="ODM123" s="188"/>
      <c r="ODN123" s="188"/>
      <c r="ODO123" s="188"/>
      <c r="ODP123" s="188"/>
      <c r="ODQ123" s="188"/>
      <c r="ODR123" s="188"/>
      <c r="ODS123" s="188"/>
      <c r="ODT123" s="188"/>
      <c r="ODU123" s="188"/>
      <c r="ODV123" s="188"/>
      <c r="ODW123" s="188"/>
      <c r="ODX123" s="188"/>
      <c r="ODY123" s="188"/>
      <c r="ODZ123" s="188"/>
      <c r="OEA123" s="188"/>
      <c r="OEB123" s="188"/>
      <c r="OEC123" s="188"/>
      <c r="OED123" s="188"/>
      <c r="OEE123" s="188"/>
      <c r="OEF123" s="188"/>
      <c r="OEG123" s="188"/>
      <c r="OEH123" s="188"/>
      <c r="OEI123" s="188"/>
      <c r="OEJ123" s="188"/>
      <c r="OEK123" s="188"/>
      <c r="OEL123" s="188"/>
      <c r="OEM123" s="188"/>
      <c r="OEN123" s="188"/>
      <c r="OEO123" s="188"/>
      <c r="OEP123" s="188"/>
      <c r="OEQ123" s="188"/>
      <c r="OER123" s="188"/>
      <c r="OES123" s="188"/>
      <c r="OET123" s="188"/>
      <c r="OEU123" s="188"/>
      <c r="OEV123" s="188"/>
      <c r="OEW123" s="188"/>
      <c r="OEX123" s="188"/>
      <c r="OEY123" s="188"/>
      <c r="OEZ123" s="188"/>
      <c r="OFA123" s="188"/>
      <c r="OFB123" s="188"/>
      <c r="OFC123" s="188"/>
      <c r="OFD123" s="188"/>
      <c r="OFE123" s="188"/>
      <c r="OFF123" s="188"/>
      <c r="OFG123" s="188"/>
      <c r="OFH123" s="188"/>
      <c r="OFI123" s="188"/>
      <c r="OFJ123" s="188"/>
      <c r="OFK123" s="188"/>
      <c r="OFL123" s="188"/>
      <c r="OFM123" s="188"/>
      <c r="OFN123" s="188"/>
      <c r="OFO123" s="188"/>
      <c r="OFP123" s="188"/>
      <c r="OFQ123" s="188"/>
      <c r="OFR123" s="188"/>
      <c r="OFS123" s="188"/>
      <c r="OFT123" s="188"/>
      <c r="OFU123" s="188"/>
      <c r="OFV123" s="188"/>
      <c r="OFW123" s="188"/>
      <c r="OFX123" s="188"/>
      <c r="OFY123" s="188"/>
      <c r="OFZ123" s="188"/>
      <c r="OGA123" s="188"/>
      <c r="OGB123" s="188"/>
      <c r="OGC123" s="188"/>
      <c r="OGD123" s="188"/>
      <c r="OGE123" s="188"/>
      <c r="OGF123" s="188"/>
      <c r="OGG123" s="188"/>
      <c r="OGH123" s="188"/>
      <c r="OGI123" s="188"/>
      <c r="OGJ123" s="188"/>
      <c r="OGK123" s="188"/>
      <c r="OGL123" s="188"/>
      <c r="OGM123" s="188"/>
      <c r="OGN123" s="188"/>
      <c r="OGO123" s="188"/>
      <c r="OGP123" s="188"/>
      <c r="OGQ123" s="188"/>
      <c r="OGR123" s="188"/>
      <c r="OGS123" s="188"/>
      <c r="OGT123" s="188"/>
      <c r="OGU123" s="188"/>
      <c r="OGV123" s="188"/>
      <c r="OGW123" s="188"/>
      <c r="OGX123" s="188"/>
      <c r="OGY123" s="188"/>
      <c r="OGZ123" s="188"/>
      <c r="OHA123" s="188"/>
      <c r="OHB123" s="188"/>
      <c r="OHC123" s="188"/>
      <c r="OHD123" s="188"/>
      <c r="OHE123" s="188"/>
      <c r="OHF123" s="188"/>
      <c r="OHG123" s="188"/>
      <c r="OHH123" s="188"/>
      <c r="OHI123" s="188"/>
      <c r="OHJ123" s="188"/>
      <c r="OHK123" s="188"/>
      <c r="OHL123" s="188"/>
      <c r="OHM123" s="188"/>
      <c r="OHN123" s="188"/>
      <c r="OHO123" s="188"/>
      <c r="OHP123" s="188"/>
      <c r="OHQ123" s="188"/>
      <c r="OHR123" s="188"/>
      <c r="OHS123" s="188"/>
      <c r="OHT123" s="188"/>
      <c r="OHU123" s="188"/>
      <c r="OHV123" s="188"/>
      <c r="OHW123" s="188"/>
      <c r="OHX123" s="188"/>
      <c r="OHY123" s="188"/>
      <c r="OHZ123" s="188"/>
      <c r="OIA123" s="188"/>
      <c r="OIB123" s="188"/>
      <c r="OIC123" s="188"/>
      <c r="OID123" s="188"/>
      <c r="OIE123" s="188"/>
      <c r="OIF123" s="188"/>
      <c r="OIG123" s="188"/>
      <c r="OIH123" s="188"/>
      <c r="OII123" s="188"/>
      <c r="OIJ123" s="188"/>
      <c r="OIK123" s="188"/>
      <c r="OIL123" s="188"/>
      <c r="OIM123" s="188"/>
      <c r="OIN123" s="188"/>
      <c r="OIO123" s="188"/>
      <c r="OIP123" s="188"/>
      <c r="OIQ123" s="188"/>
      <c r="OIR123" s="188"/>
      <c r="OIS123" s="188"/>
      <c r="OIT123" s="188"/>
      <c r="OIU123" s="188"/>
      <c r="OIV123" s="188"/>
      <c r="OIW123" s="188"/>
      <c r="OIX123" s="188"/>
      <c r="OIY123" s="188"/>
      <c r="OIZ123" s="188"/>
      <c r="OJA123" s="188"/>
      <c r="OJB123" s="188"/>
      <c r="OJC123" s="188"/>
      <c r="OJD123" s="188"/>
      <c r="OJE123" s="188"/>
      <c r="OJF123" s="188"/>
      <c r="OJG123" s="188"/>
      <c r="OJH123" s="188"/>
      <c r="OJI123" s="188"/>
      <c r="OJJ123" s="188"/>
      <c r="OJK123" s="188"/>
      <c r="OJL123" s="188"/>
      <c r="OJM123" s="188"/>
      <c r="OJN123" s="188"/>
      <c r="OJO123" s="188"/>
      <c r="OJP123" s="188"/>
      <c r="OJQ123" s="188"/>
      <c r="OJR123" s="188"/>
      <c r="OJS123" s="188"/>
      <c r="OJT123" s="188"/>
      <c r="OJU123" s="188"/>
      <c r="OJV123" s="188"/>
      <c r="OJW123" s="188"/>
      <c r="OJX123" s="188"/>
      <c r="OJY123" s="188"/>
      <c r="OJZ123" s="188"/>
      <c r="OKA123" s="188"/>
      <c r="OKB123" s="188"/>
      <c r="OKC123" s="188"/>
      <c r="OKD123" s="188"/>
      <c r="OKE123" s="188"/>
      <c r="OKF123" s="188"/>
      <c r="OKG123" s="188"/>
      <c r="OKH123" s="188"/>
      <c r="OKI123" s="188"/>
      <c r="OKJ123" s="188"/>
      <c r="OKK123" s="188"/>
      <c r="OKL123" s="188"/>
      <c r="OKM123" s="188"/>
      <c r="OKN123" s="188"/>
      <c r="OKO123" s="188"/>
      <c r="OKP123" s="188"/>
      <c r="OKQ123" s="188"/>
      <c r="OKR123" s="188"/>
      <c r="OKS123" s="188"/>
      <c r="OKT123" s="188"/>
      <c r="OKU123" s="188"/>
      <c r="OKV123" s="188"/>
      <c r="OKW123" s="188"/>
      <c r="OKX123" s="188"/>
      <c r="OKY123" s="188"/>
      <c r="OKZ123" s="188"/>
      <c r="OLA123" s="188"/>
      <c r="OLB123" s="188"/>
      <c r="OLC123" s="188"/>
      <c r="OLD123" s="188"/>
      <c r="OLE123" s="188"/>
      <c r="OLF123" s="188"/>
      <c r="OLG123" s="188"/>
      <c r="OLH123" s="188"/>
      <c r="OLI123" s="188"/>
      <c r="OLJ123" s="188"/>
      <c r="OLK123" s="188"/>
      <c r="OLL123" s="188"/>
      <c r="OLM123" s="188"/>
      <c r="OLN123" s="188"/>
      <c r="OLO123" s="188"/>
      <c r="OLP123" s="188"/>
      <c r="OLQ123" s="188"/>
      <c r="OLR123" s="188"/>
      <c r="OLS123" s="188"/>
      <c r="OLT123" s="188"/>
      <c r="OLU123" s="188"/>
      <c r="OLV123" s="188"/>
      <c r="OLW123" s="188"/>
      <c r="OLX123" s="188"/>
      <c r="OLY123" s="188"/>
      <c r="OLZ123" s="188"/>
      <c r="OMA123" s="188"/>
      <c r="OMB123" s="188"/>
      <c r="OMC123" s="188"/>
      <c r="OMD123" s="188"/>
      <c r="OME123" s="188"/>
      <c r="OMF123" s="188"/>
      <c r="OMG123" s="188"/>
      <c r="OMH123" s="188"/>
      <c r="OMI123" s="188"/>
      <c r="OMJ123" s="188"/>
      <c r="OMK123" s="188"/>
      <c r="OML123" s="188"/>
      <c r="OMM123" s="188"/>
      <c r="OMN123" s="188"/>
      <c r="OMO123" s="188"/>
      <c r="OMP123" s="188"/>
      <c r="OMQ123" s="188"/>
      <c r="OMR123" s="188"/>
      <c r="OMS123" s="188"/>
      <c r="OMT123" s="188"/>
      <c r="OMU123" s="188"/>
      <c r="OMV123" s="188"/>
      <c r="OMW123" s="188"/>
      <c r="OMX123" s="188"/>
      <c r="OMY123" s="188"/>
      <c r="OMZ123" s="188"/>
      <c r="ONA123" s="188"/>
      <c r="ONB123" s="188"/>
      <c r="ONC123" s="188"/>
      <c r="OND123" s="188"/>
      <c r="ONE123" s="188"/>
      <c r="ONF123" s="188"/>
      <c r="ONG123" s="188"/>
      <c r="ONH123" s="188"/>
      <c r="ONI123" s="188"/>
      <c r="ONJ123" s="188"/>
      <c r="ONK123" s="188"/>
      <c r="ONL123" s="188"/>
      <c r="ONM123" s="188"/>
      <c r="ONN123" s="188"/>
      <c r="ONO123" s="188"/>
      <c r="ONP123" s="188"/>
      <c r="ONQ123" s="188"/>
      <c r="ONR123" s="188"/>
      <c r="ONS123" s="188"/>
      <c r="ONT123" s="188"/>
      <c r="ONU123" s="188"/>
      <c r="ONV123" s="188"/>
      <c r="ONW123" s="188"/>
      <c r="ONX123" s="188"/>
      <c r="ONY123" s="188"/>
      <c r="ONZ123" s="188"/>
      <c r="OOA123" s="188"/>
      <c r="OOB123" s="188"/>
      <c r="OOC123" s="188"/>
      <c r="OOD123" s="188"/>
      <c r="OOE123" s="188"/>
      <c r="OOF123" s="188"/>
      <c r="OOG123" s="188"/>
      <c r="OOH123" s="188"/>
      <c r="OOI123" s="188"/>
      <c r="OOJ123" s="188"/>
      <c r="OOK123" s="188"/>
      <c r="OOL123" s="188"/>
      <c r="OOM123" s="188"/>
      <c r="OON123" s="188"/>
      <c r="OOO123" s="188"/>
      <c r="OOP123" s="188"/>
      <c r="OOQ123" s="188"/>
      <c r="OOR123" s="188"/>
      <c r="OOS123" s="188"/>
      <c r="OOT123" s="188"/>
      <c r="OOU123" s="188"/>
      <c r="OOV123" s="188"/>
      <c r="OOW123" s="188"/>
      <c r="OOX123" s="188"/>
      <c r="OOY123" s="188"/>
      <c r="OOZ123" s="188"/>
      <c r="OPA123" s="188"/>
      <c r="OPB123" s="188"/>
      <c r="OPC123" s="188"/>
      <c r="OPD123" s="188"/>
      <c r="OPE123" s="188"/>
      <c r="OPF123" s="188"/>
      <c r="OPG123" s="188"/>
      <c r="OPH123" s="188"/>
      <c r="OPI123" s="188"/>
      <c r="OPJ123" s="188"/>
      <c r="OPK123" s="188"/>
      <c r="OPL123" s="188"/>
      <c r="OPM123" s="188"/>
      <c r="OPN123" s="188"/>
      <c r="OPO123" s="188"/>
      <c r="OPP123" s="188"/>
      <c r="OPQ123" s="188"/>
      <c r="OPR123" s="188"/>
      <c r="OPS123" s="188"/>
      <c r="OPT123" s="188"/>
      <c r="OPU123" s="188"/>
      <c r="OPV123" s="188"/>
      <c r="OPW123" s="188"/>
      <c r="OPX123" s="188"/>
      <c r="OPY123" s="188"/>
      <c r="OPZ123" s="188"/>
      <c r="OQA123" s="188"/>
      <c r="OQB123" s="188"/>
      <c r="OQC123" s="188"/>
      <c r="OQD123" s="188"/>
      <c r="OQE123" s="188"/>
      <c r="OQF123" s="188"/>
      <c r="OQG123" s="188"/>
      <c r="OQH123" s="188"/>
      <c r="OQI123" s="188"/>
      <c r="OQJ123" s="188"/>
      <c r="OQK123" s="188"/>
      <c r="OQL123" s="188"/>
      <c r="OQM123" s="188"/>
      <c r="OQN123" s="188"/>
      <c r="OQO123" s="188"/>
      <c r="OQP123" s="188"/>
      <c r="OQQ123" s="188"/>
      <c r="OQR123" s="188"/>
      <c r="OQS123" s="188"/>
      <c r="OQT123" s="188"/>
      <c r="OQU123" s="188"/>
      <c r="OQV123" s="188"/>
      <c r="OQW123" s="188"/>
      <c r="OQX123" s="188"/>
      <c r="OQY123" s="188"/>
      <c r="OQZ123" s="188"/>
      <c r="ORA123" s="188"/>
      <c r="ORB123" s="188"/>
      <c r="ORC123" s="188"/>
      <c r="ORD123" s="188"/>
      <c r="ORE123" s="188"/>
      <c r="ORF123" s="188"/>
      <c r="ORG123" s="188"/>
      <c r="ORH123" s="188"/>
      <c r="ORI123" s="188"/>
      <c r="ORJ123" s="188"/>
      <c r="ORK123" s="188"/>
      <c r="ORL123" s="188"/>
      <c r="ORM123" s="188"/>
      <c r="ORN123" s="188"/>
      <c r="ORO123" s="188"/>
      <c r="ORP123" s="188"/>
      <c r="ORQ123" s="188"/>
      <c r="ORR123" s="188"/>
      <c r="ORS123" s="188"/>
      <c r="ORT123" s="188"/>
      <c r="ORU123" s="188"/>
      <c r="ORV123" s="188"/>
      <c r="ORW123" s="188"/>
      <c r="ORX123" s="188"/>
      <c r="ORY123" s="188"/>
      <c r="ORZ123" s="188"/>
      <c r="OSA123" s="188"/>
      <c r="OSB123" s="188"/>
      <c r="OSC123" s="188"/>
      <c r="OSD123" s="188"/>
      <c r="OSE123" s="188"/>
      <c r="OSF123" s="188"/>
      <c r="OSG123" s="188"/>
      <c r="OSH123" s="188"/>
      <c r="OSI123" s="188"/>
      <c r="OSJ123" s="188"/>
      <c r="OSK123" s="188"/>
      <c r="OSL123" s="188"/>
      <c r="OSM123" s="188"/>
      <c r="OSN123" s="188"/>
      <c r="OSO123" s="188"/>
      <c r="OSP123" s="188"/>
      <c r="OSQ123" s="188"/>
      <c r="OSR123" s="188"/>
      <c r="OSS123" s="188"/>
      <c r="OST123" s="188"/>
      <c r="OSU123" s="188"/>
      <c r="OSV123" s="188"/>
      <c r="OSW123" s="188"/>
      <c r="OSX123" s="188"/>
      <c r="OSY123" s="188"/>
      <c r="OSZ123" s="188"/>
      <c r="OTA123" s="188"/>
      <c r="OTB123" s="188"/>
      <c r="OTC123" s="188"/>
      <c r="OTD123" s="188"/>
      <c r="OTE123" s="188"/>
      <c r="OTF123" s="188"/>
      <c r="OTG123" s="188"/>
      <c r="OTH123" s="188"/>
      <c r="OTI123" s="188"/>
      <c r="OTJ123" s="188"/>
      <c r="OTK123" s="188"/>
      <c r="OTL123" s="188"/>
      <c r="OTM123" s="188"/>
      <c r="OTN123" s="188"/>
      <c r="OTO123" s="188"/>
      <c r="OTP123" s="188"/>
      <c r="OTQ123" s="188"/>
      <c r="OTR123" s="188"/>
      <c r="OTS123" s="188"/>
      <c r="OTT123" s="188"/>
      <c r="OTU123" s="188"/>
      <c r="OTV123" s="188"/>
      <c r="OTW123" s="188"/>
      <c r="OTX123" s="188"/>
      <c r="OTY123" s="188"/>
      <c r="OTZ123" s="188"/>
      <c r="OUA123" s="188"/>
      <c r="OUB123" s="188"/>
      <c r="OUC123" s="188"/>
      <c r="OUD123" s="188"/>
      <c r="OUE123" s="188"/>
      <c r="OUF123" s="188"/>
      <c r="OUG123" s="188"/>
      <c r="OUH123" s="188"/>
      <c r="OUI123" s="188"/>
      <c r="OUJ123" s="188"/>
      <c r="OUK123" s="188"/>
      <c r="OUL123" s="188"/>
      <c r="OUM123" s="188"/>
      <c r="OUN123" s="188"/>
      <c r="OUO123" s="188"/>
      <c r="OUP123" s="188"/>
      <c r="OUQ123" s="188"/>
      <c r="OUR123" s="188"/>
      <c r="OUS123" s="188"/>
      <c r="OUT123" s="188"/>
      <c r="OUU123" s="188"/>
      <c r="OUV123" s="188"/>
      <c r="OUW123" s="188"/>
      <c r="OUX123" s="188"/>
      <c r="OUY123" s="188"/>
      <c r="OUZ123" s="188"/>
      <c r="OVA123" s="188"/>
      <c r="OVB123" s="188"/>
      <c r="OVC123" s="188"/>
      <c r="OVD123" s="188"/>
      <c r="OVE123" s="188"/>
      <c r="OVF123" s="188"/>
      <c r="OVG123" s="188"/>
      <c r="OVH123" s="188"/>
      <c r="OVI123" s="188"/>
      <c r="OVJ123" s="188"/>
      <c r="OVK123" s="188"/>
      <c r="OVL123" s="188"/>
      <c r="OVM123" s="188"/>
      <c r="OVN123" s="188"/>
      <c r="OVO123" s="188"/>
      <c r="OVP123" s="188"/>
      <c r="OVQ123" s="188"/>
      <c r="OVR123" s="188"/>
      <c r="OVS123" s="188"/>
      <c r="OVT123" s="188"/>
      <c r="OVU123" s="188"/>
      <c r="OVV123" s="188"/>
      <c r="OVW123" s="188"/>
      <c r="OVX123" s="188"/>
      <c r="OVY123" s="188"/>
      <c r="OVZ123" s="188"/>
      <c r="OWA123" s="188"/>
      <c r="OWB123" s="188"/>
      <c r="OWC123" s="188"/>
      <c r="OWD123" s="188"/>
      <c r="OWE123" s="188"/>
      <c r="OWF123" s="188"/>
      <c r="OWG123" s="188"/>
      <c r="OWH123" s="188"/>
      <c r="OWI123" s="188"/>
      <c r="OWJ123" s="188"/>
      <c r="OWK123" s="188"/>
      <c r="OWL123" s="188"/>
      <c r="OWM123" s="188"/>
      <c r="OWN123" s="188"/>
      <c r="OWO123" s="188"/>
      <c r="OWP123" s="188"/>
      <c r="OWQ123" s="188"/>
      <c r="OWR123" s="188"/>
      <c r="OWS123" s="188"/>
      <c r="OWT123" s="188"/>
      <c r="OWU123" s="188"/>
      <c r="OWV123" s="188"/>
      <c r="OWW123" s="188"/>
      <c r="OWX123" s="188"/>
      <c r="OWY123" s="188"/>
      <c r="OWZ123" s="188"/>
      <c r="OXA123" s="188"/>
      <c r="OXB123" s="188"/>
      <c r="OXC123" s="188"/>
      <c r="OXD123" s="188"/>
      <c r="OXE123" s="188"/>
      <c r="OXF123" s="188"/>
      <c r="OXG123" s="188"/>
      <c r="OXH123" s="188"/>
      <c r="OXI123" s="188"/>
      <c r="OXJ123" s="188"/>
      <c r="OXK123" s="188"/>
      <c r="OXL123" s="188"/>
      <c r="OXM123" s="188"/>
      <c r="OXN123" s="188"/>
      <c r="OXO123" s="188"/>
      <c r="OXP123" s="188"/>
      <c r="OXQ123" s="188"/>
      <c r="OXR123" s="188"/>
      <c r="OXS123" s="188"/>
      <c r="OXT123" s="188"/>
      <c r="OXU123" s="188"/>
      <c r="OXV123" s="188"/>
      <c r="OXW123" s="188"/>
      <c r="OXX123" s="188"/>
      <c r="OXY123" s="188"/>
      <c r="OXZ123" s="188"/>
      <c r="OYA123" s="188"/>
      <c r="OYB123" s="188"/>
      <c r="OYC123" s="188"/>
      <c r="OYD123" s="188"/>
      <c r="OYE123" s="188"/>
      <c r="OYF123" s="188"/>
      <c r="OYG123" s="188"/>
      <c r="OYH123" s="188"/>
      <c r="OYI123" s="188"/>
      <c r="OYJ123" s="188"/>
      <c r="OYK123" s="188"/>
      <c r="OYL123" s="188"/>
      <c r="OYM123" s="188"/>
      <c r="OYN123" s="188"/>
      <c r="OYO123" s="188"/>
      <c r="OYP123" s="188"/>
      <c r="OYQ123" s="188"/>
      <c r="OYR123" s="188"/>
      <c r="OYS123" s="188"/>
      <c r="OYT123" s="188"/>
      <c r="OYU123" s="188"/>
      <c r="OYV123" s="188"/>
      <c r="OYW123" s="188"/>
      <c r="OYX123" s="188"/>
      <c r="OYY123" s="188"/>
      <c r="OYZ123" s="188"/>
      <c r="OZA123" s="188"/>
      <c r="OZB123" s="188"/>
      <c r="OZC123" s="188"/>
      <c r="OZD123" s="188"/>
      <c r="OZE123" s="188"/>
      <c r="OZF123" s="188"/>
      <c r="OZG123" s="188"/>
      <c r="OZH123" s="188"/>
      <c r="OZI123" s="188"/>
      <c r="OZJ123" s="188"/>
      <c r="OZK123" s="188"/>
      <c r="OZL123" s="188"/>
      <c r="OZM123" s="188"/>
      <c r="OZN123" s="188"/>
      <c r="OZO123" s="188"/>
      <c r="OZP123" s="188"/>
      <c r="OZQ123" s="188"/>
      <c r="OZR123" s="188"/>
      <c r="OZS123" s="188"/>
      <c r="OZT123" s="188"/>
      <c r="OZU123" s="188"/>
      <c r="OZV123" s="188"/>
      <c r="OZW123" s="188"/>
      <c r="OZX123" s="188"/>
      <c r="OZY123" s="188"/>
      <c r="OZZ123" s="188"/>
      <c r="PAA123" s="188"/>
      <c r="PAB123" s="188"/>
      <c r="PAC123" s="188"/>
      <c r="PAD123" s="188"/>
      <c r="PAE123" s="188"/>
      <c r="PAF123" s="188"/>
      <c r="PAG123" s="188"/>
      <c r="PAH123" s="188"/>
      <c r="PAI123" s="188"/>
      <c r="PAJ123" s="188"/>
      <c r="PAK123" s="188"/>
      <c r="PAL123" s="188"/>
      <c r="PAM123" s="188"/>
      <c r="PAN123" s="188"/>
      <c r="PAO123" s="188"/>
      <c r="PAP123" s="188"/>
      <c r="PAQ123" s="188"/>
      <c r="PAR123" s="188"/>
      <c r="PAS123" s="188"/>
      <c r="PAT123" s="188"/>
      <c r="PAU123" s="188"/>
      <c r="PAV123" s="188"/>
      <c r="PAW123" s="188"/>
      <c r="PAX123" s="188"/>
      <c r="PAY123" s="188"/>
      <c r="PAZ123" s="188"/>
      <c r="PBA123" s="188"/>
      <c r="PBB123" s="188"/>
      <c r="PBC123" s="188"/>
      <c r="PBD123" s="188"/>
      <c r="PBE123" s="188"/>
      <c r="PBF123" s="188"/>
      <c r="PBG123" s="188"/>
      <c r="PBH123" s="188"/>
      <c r="PBI123" s="188"/>
      <c r="PBJ123" s="188"/>
      <c r="PBK123" s="188"/>
      <c r="PBL123" s="188"/>
      <c r="PBM123" s="188"/>
      <c r="PBN123" s="188"/>
      <c r="PBO123" s="188"/>
      <c r="PBP123" s="188"/>
      <c r="PBQ123" s="188"/>
      <c r="PBR123" s="188"/>
      <c r="PBS123" s="188"/>
      <c r="PBT123" s="188"/>
      <c r="PBU123" s="188"/>
      <c r="PBV123" s="188"/>
      <c r="PBW123" s="188"/>
      <c r="PBX123" s="188"/>
      <c r="PBY123" s="188"/>
      <c r="PBZ123" s="188"/>
      <c r="PCA123" s="188"/>
      <c r="PCB123" s="188"/>
      <c r="PCC123" s="188"/>
      <c r="PCD123" s="188"/>
      <c r="PCE123" s="188"/>
      <c r="PCF123" s="188"/>
      <c r="PCG123" s="188"/>
      <c r="PCH123" s="188"/>
      <c r="PCI123" s="188"/>
      <c r="PCJ123" s="188"/>
      <c r="PCK123" s="188"/>
      <c r="PCL123" s="188"/>
      <c r="PCM123" s="188"/>
      <c r="PCN123" s="188"/>
      <c r="PCO123" s="188"/>
      <c r="PCP123" s="188"/>
      <c r="PCQ123" s="188"/>
      <c r="PCR123" s="188"/>
      <c r="PCS123" s="188"/>
      <c r="PCT123" s="188"/>
      <c r="PCU123" s="188"/>
      <c r="PCV123" s="188"/>
      <c r="PCW123" s="188"/>
      <c r="PCX123" s="188"/>
      <c r="PCY123" s="188"/>
      <c r="PCZ123" s="188"/>
      <c r="PDA123" s="188"/>
      <c r="PDB123" s="188"/>
      <c r="PDC123" s="188"/>
      <c r="PDD123" s="188"/>
      <c r="PDE123" s="188"/>
      <c r="PDF123" s="188"/>
      <c r="PDG123" s="188"/>
      <c r="PDH123" s="188"/>
      <c r="PDI123" s="188"/>
      <c r="PDJ123" s="188"/>
      <c r="PDK123" s="188"/>
      <c r="PDL123" s="188"/>
      <c r="PDM123" s="188"/>
      <c r="PDN123" s="188"/>
      <c r="PDO123" s="188"/>
      <c r="PDP123" s="188"/>
      <c r="PDQ123" s="188"/>
      <c r="PDR123" s="188"/>
      <c r="PDS123" s="188"/>
      <c r="PDT123" s="188"/>
      <c r="PDU123" s="188"/>
      <c r="PDV123" s="188"/>
      <c r="PDW123" s="188"/>
      <c r="PDX123" s="188"/>
      <c r="PDY123" s="188"/>
      <c r="PDZ123" s="188"/>
      <c r="PEA123" s="188"/>
      <c r="PEB123" s="188"/>
      <c r="PEC123" s="188"/>
      <c r="PED123" s="188"/>
      <c r="PEE123" s="188"/>
      <c r="PEF123" s="188"/>
      <c r="PEG123" s="188"/>
      <c r="PEH123" s="188"/>
      <c r="PEI123" s="188"/>
      <c r="PEJ123" s="188"/>
      <c r="PEK123" s="188"/>
      <c r="PEL123" s="188"/>
      <c r="PEM123" s="188"/>
      <c r="PEN123" s="188"/>
      <c r="PEO123" s="188"/>
      <c r="PEP123" s="188"/>
      <c r="PEQ123" s="188"/>
      <c r="PER123" s="188"/>
      <c r="PES123" s="188"/>
      <c r="PET123" s="188"/>
      <c r="PEU123" s="188"/>
      <c r="PEV123" s="188"/>
      <c r="PEW123" s="188"/>
      <c r="PEX123" s="188"/>
      <c r="PEY123" s="188"/>
      <c r="PEZ123" s="188"/>
      <c r="PFA123" s="188"/>
      <c r="PFB123" s="188"/>
      <c r="PFC123" s="188"/>
      <c r="PFD123" s="188"/>
      <c r="PFE123" s="188"/>
      <c r="PFF123" s="188"/>
      <c r="PFG123" s="188"/>
      <c r="PFH123" s="188"/>
      <c r="PFI123" s="188"/>
      <c r="PFJ123" s="188"/>
      <c r="PFK123" s="188"/>
      <c r="PFL123" s="188"/>
      <c r="PFM123" s="188"/>
      <c r="PFN123" s="188"/>
      <c r="PFO123" s="188"/>
      <c r="PFP123" s="188"/>
      <c r="PFQ123" s="188"/>
      <c r="PFR123" s="188"/>
      <c r="PFS123" s="188"/>
      <c r="PFT123" s="188"/>
      <c r="PFU123" s="188"/>
      <c r="PFV123" s="188"/>
      <c r="PFW123" s="188"/>
      <c r="PFX123" s="188"/>
      <c r="PFY123" s="188"/>
      <c r="PFZ123" s="188"/>
      <c r="PGA123" s="188"/>
      <c r="PGB123" s="188"/>
      <c r="PGC123" s="188"/>
      <c r="PGD123" s="188"/>
      <c r="PGE123" s="188"/>
      <c r="PGF123" s="188"/>
      <c r="PGG123" s="188"/>
      <c r="PGH123" s="188"/>
      <c r="PGI123" s="188"/>
      <c r="PGJ123" s="188"/>
      <c r="PGK123" s="188"/>
      <c r="PGL123" s="188"/>
      <c r="PGM123" s="188"/>
      <c r="PGN123" s="188"/>
      <c r="PGO123" s="188"/>
      <c r="PGP123" s="188"/>
      <c r="PGQ123" s="188"/>
      <c r="PGR123" s="188"/>
      <c r="PGS123" s="188"/>
      <c r="PGT123" s="188"/>
      <c r="PGU123" s="188"/>
      <c r="PGV123" s="188"/>
      <c r="PGW123" s="188"/>
      <c r="PGX123" s="188"/>
      <c r="PGY123" s="188"/>
      <c r="PGZ123" s="188"/>
      <c r="PHA123" s="188"/>
      <c r="PHB123" s="188"/>
      <c r="PHC123" s="188"/>
      <c r="PHD123" s="188"/>
      <c r="PHE123" s="188"/>
      <c r="PHF123" s="188"/>
      <c r="PHG123" s="188"/>
      <c r="PHH123" s="188"/>
      <c r="PHI123" s="188"/>
      <c r="PHJ123" s="188"/>
      <c r="PHK123" s="188"/>
      <c r="PHL123" s="188"/>
      <c r="PHM123" s="188"/>
      <c r="PHN123" s="188"/>
      <c r="PHO123" s="188"/>
      <c r="PHP123" s="188"/>
      <c r="PHQ123" s="188"/>
      <c r="PHR123" s="188"/>
      <c r="PHS123" s="188"/>
      <c r="PHT123" s="188"/>
      <c r="PHU123" s="188"/>
      <c r="PHV123" s="188"/>
      <c r="PHW123" s="188"/>
      <c r="PHX123" s="188"/>
      <c r="PHY123" s="188"/>
      <c r="PHZ123" s="188"/>
      <c r="PIA123" s="188"/>
      <c r="PIB123" s="188"/>
      <c r="PIC123" s="188"/>
      <c r="PID123" s="188"/>
      <c r="PIE123" s="188"/>
      <c r="PIF123" s="188"/>
      <c r="PIG123" s="188"/>
      <c r="PIH123" s="188"/>
      <c r="PII123" s="188"/>
      <c r="PIJ123" s="188"/>
      <c r="PIK123" s="188"/>
      <c r="PIL123" s="188"/>
      <c r="PIM123" s="188"/>
      <c r="PIN123" s="188"/>
      <c r="PIO123" s="188"/>
      <c r="PIP123" s="188"/>
      <c r="PIQ123" s="188"/>
      <c r="PIR123" s="188"/>
      <c r="PIS123" s="188"/>
      <c r="PIT123" s="188"/>
      <c r="PIU123" s="188"/>
      <c r="PIV123" s="188"/>
      <c r="PIW123" s="188"/>
      <c r="PIX123" s="188"/>
      <c r="PIY123" s="188"/>
      <c r="PIZ123" s="188"/>
      <c r="PJA123" s="188"/>
      <c r="PJB123" s="188"/>
      <c r="PJC123" s="188"/>
      <c r="PJD123" s="188"/>
      <c r="PJE123" s="188"/>
      <c r="PJF123" s="188"/>
      <c r="PJG123" s="188"/>
      <c r="PJH123" s="188"/>
      <c r="PJI123" s="188"/>
      <c r="PJJ123" s="188"/>
      <c r="PJK123" s="188"/>
      <c r="PJL123" s="188"/>
      <c r="PJM123" s="188"/>
      <c r="PJN123" s="188"/>
      <c r="PJO123" s="188"/>
      <c r="PJP123" s="188"/>
      <c r="PJQ123" s="188"/>
      <c r="PJR123" s="188"/>
      <c r="PJS123" s="188"/>
      <c r="PJT123" s="188"/>
      <c r="PJU123" s="188"/>
      <c r="PJV123" s="188"/>
      <c r="PJW123" s="188"/>
      <c r="PJX123" s="188"/>
      <c r="PJY123" s="188"/>
      <c r="PJZ123" s="188"/>
      <c r="PKA123" s="188"/>
      <c r="PKB123" s="188"/>
      <c r="PKC123" s="188"/>
      <c r="PKD123" s="188"/>
      <c r="PKE123" s="188"/>
      <c r="PKF123" s="188"/>
      <c r="PKG123" s="188"/>
      <c r="PKH123" s="188"/>
      <c r="PKI123" s="188"/>
      <c r="PKJ123" s="188"/>
      <c r="PKK123" s="188"/>
      <c r="PKL123" s="188"/>
      <c r="PKM123" s="188"/>
      <c r="PKN123" s="188"/>
      <c r="PKO123" s="188"/>
      <c r="PKP123" s="188"/>
      <c r="PKQ123" s="188"/>
      <c r="PKR123" s="188"/>
      <c r="PKS123" s="188"/>
      <c r="PKT123" s="188"/>
      <c r="PKU123" s="188"/>
      <c r="PKV123" s="188"/>
      <c r="PKW123" s="188"/>
      <c r="PKX123" s="188"/>
      <c r="PKY123" s="188"/>
      <c r="PKZ123" s="188"/>
      <c r="PLA123" s="188"/>
      <c r="PLB123" s="188"/>
      <c r="PLC123" s="188"/>
      <c r="PLD123" s="188"/>
      <c r="PLE123" s="188"/>
      <c r="PLF123" s="188"/>
      <c r="PLG123" s="188"/>
      <c r="PLH123" s="188"/>
      <c r="PLI123" s="188"/>
      <c r="PLJ123" s="188"/>
      <c r="PLK123" s="188"/>
      <c r="PLL123" s="188"/>
      <c r="PLM123" s="188"/>
      <c r="PLN123" s="188"/>
      <c r="PLO123" s="188"/>
      <c r="PLP123" s="188"/>
      <c r="PLQ123" s="188"/>
      <c r="PLR123" s="188"/>
      <c r="PLS123" s="188"/>
      <c r="PLT123" s="188"/>
      <c r="PLU123" s="188"/>
      <c r="PLV123" s="188"/>
      <c r="PLW123" s="188"/>
      <c r="PLX123" s="188"/>
      <c r="PLY123" s="188"/>
      <c r="PLZ123" s="188"/>
      <c r="PMA123" s="188"/>
      <c r="PMB123" s="188"/>
      <c r="PMC123" s="188"/>
      <c r="PMD123" s="188"/>
      <c r="PME123" s="188"/>
      <c r="PMF123" s="188"/>
      <c r="PMG123" s="188"/>
      <c r="PMH123" s="188"/>
      <c r="PMI123" s="188"/>
      <c r="PMJ123" s="188"/>
      <c r="PMK123" s="188"/>
      <c r="PML123" s="188"/>
      <c r="PMM123" s="188"/>
      <c r="PMN123" s="188"/>
      <c r="PMO123" s="188"/>
      <c r="PMP123" s="188"/>
      <c r="PMQ123" s="188"/>
      <c r="PMR123" s="188"/>
      <c r="PMS123" s="188"/>
      <c r="PMT123" s="188"/>
      <c r="PMU123" s="188"/>
      <c r="PMV123" s="188"/>
      <c r="PMW123" s="188"/>
      <c r="PMX123" s="188"/>
      <c r="PMY123" s="188"/>
      <c r="PMZ123" s="188"/>
      <c r="PNA123" s="188"/>
      <c r="PNB123" s="188"/>
      <c r="PNC123" s="188"/>
      <c r="PND123" s="188"/>
      <c r="PNE123" s="188"/>
      <c r="PNF123" s="188"/>
      <c r="PNG123" s="188"/>
      <c r="PNH123" s="188"/>
      <c r="PNI123" s="188"/>
      <c r="PNJ123" s="188"/>
      <c r="PNK123" s="188"/>
      <c r="PNL123" s="188"/>
      <c r="PNM123" s="188"/>
      <c r="PNN123" s="188"/>
      <c r="PNO123" s="188"/>
      <c r="PNP123" s="188"/>
      <c r="PNQ123" s="188"/>
      <c r="PNR123" s="188"/>
      <c r="PNS123" s="188"/>
      <c r="PNT123" s="188"/>
      <c r="PNU123" s="188"/>
      <c r="PNV123" s="188"/>
      <c r="PNW123" s="188"/>
      <c r="PNX123" s="188"/>
      <c r="PNY123" s="188"/>
      <c r="PNZ123" s="188"/>
      <c r="POA123" s="188"/>
      <c r="POB123" s="188"/>
      <c r="POC123" s="188"/>
      <c r="POD123" s="188"/>
      <c r="POE123" s="188"/>
      <c r="POF123" s="188"/>
      <c r="POG123" s="188"/>
      <c r="POH123" s="188"/>
      <c r="POI123" s="188"/>
      <c r="POJ123" s="188"/>
      <c r="POK123" s="188"/>
      <c r="POL123" s="188"/>
      <c r="POM123" s="188"/>
      <c r="PON123" s="188"/>
      <c r="POO123" s="188"/>
      <c r="POP123" s="188"/>
      <c r="POQ123" s="188"/>
      <c r="POR123" s="188"/>
      <c r="POS123" s="188"/>
      <c r="POT123" s="188"/>
      <c r="POU123" s="188"/>
      <c r="POV123" s="188"/>
      <c r="POW123" s="188"/>
      <c r="POX123" s="188"/>
      <c r="POY123" s="188"/>
      <c r="POZ123" s="188"/>
      <c r="PPA123" s="188"/>
      <c r="PPB123" s="188"/>
      <c r="PPC123" s="188"/>
      <c r="PPD123" s="188"/>
      <c r="PPE123" s="188"/>
      <c r="PPF123" s="188"/>
      <c r="PPG123" s="188"/>
      <c r="PPH123" s="188"/>
      <c r="PPI123" s="188"/>
      <c r="PPJ123" s="188"/>
      <c r="PPK123" s="188"/>
      <c r="PPL123" s="188"/>
      <c r="PPM123" s="188"/>
      <c r="PPN123" s="188"/>
      <c r="PPO123" s="188"/>
      <c r="PPP123" s="188"/>
      <c r="PPQ123" s="188"/>
      <c r="PPR123" s="188"/>
      <c r="PPS123" s="188"/>
      <c r="PPT123" s="188"/>
      <c r="PPU123" s="188"/>
      <c r="PPV123" s="188"/>
      <c r="PPW123" s="188"/>
      <c r="PPX123" s="188"/>
      <c r="PPY123" s="188"/>
      <c r="PPZ123" s="188"/>
      <c r="PQA123" s="188"/>
      <c r="PQB123" s="188"/>
      <c r="PQC123" s="188"/>
      <c r="PQD123" s="188"/>
      <c r="PQE123" s="188"/>
      <c r="PQF123" s="188"/>
      <c r="PQG123" s="188"/>
      <c r="PQH123" s="188"/>
      <c r="PQI123" s="188"/>
      <c r="PQJ123" s="188"/>
      <c r="PQK123" s="188"/>
      <c r="PQL123" s="188"/>
      <c r="PQM123" s="188"/>
      <c r="PQN123" s="188"/>
      <c r="PQO123" s="188"/>
      <c r="PQP123" s="188"/>
      <c r="PQQ123" s="188"/>
      <c r="PQR123" s="188"/>
      <c r="PQS123" s="188"/>
      <c r="PQT123" s="188"/>
      <c r="PQU123" s="188"/>
      <c r="PQV123" s="188"/>
      <c r="PQW123" s="188"/>
      <c r="PQX123" s="188"/>
      <c r="PQY123" s="188"/>
      <c r="PQZ123" s="188"/>
      <c r="PRA123" s="188"/>
      <c r="PRB123" s="188"/>
      <c r="PRC123" s="188"/>
      <c r="PRD123" s="188"/>
      <c r="PRE123" s="188"/>
      <c r="PRF123" s="188"/>
      <c r="PRG123" s="188"/>
      <c r="PRH123" s="188"/>
      <c r="PRI123" s="188"/>
      <c r="PRJ123" s="188"/>
      <c r="PRK123" s="188"/>
      <c r="PRL123" s="188"/>
      <c r="PRM123" s="188"/>
      <c r="PRN123" s="188"/>
      <c r="PRO123" s="188"/>
      <c r="PRP123" s="188"/>
      <c r="PRQ123" s="188"/>
      <c r="PRR123" s="188"/>
      <c r="PRS123" s="188"/>
      <c r="PRT123" s="188"/>
      <c r="PRU123" s="188"/>
      <c r="PRV123" s="188"/>
      <c r="PRW123" s="188"/>
      <c r="PRX123" s="188"/>
      <c r="PRY123" s="188"/>
      <c r="PRZ123" s="188"/>
      <c r="PSA123" s="188"/>
      <c r="PSB123" s="188"/>
      <c r="PSC123" s="188"/>
      <c r="PSD123" s="188"/>
      <c r="PSE123" s="188"/>
      <c r="PSF123" s="188"/>
      <c r="PSG123" s="188"/>
      <c r="PSH123" s="188"/>
      <c r="PSI123" s="188"/>
      <c r="PSJ123" s="188"/>
      <c r="PSK123" s="188"/>
      <c r="PSL123" s="188"/>
      <c r="PSM123" s="188"/>
      <c r="PSN123" s="188"/>
      <c r="PSO123" s="188"/>
      <c r="PSP123" s="188"/>
      <c r="PSQ123" s="188"/>
      <c r="PSR123" s="188"/>
      <c r="PSS123" s="188"/>
      <c r="PST123" s="188"/>
      <c r="PSU123" s="188"/>
      <c r="PSV123" s="188"/>
      <c r="PSW123" s="188"/>
      <c r="PSX123" s="188"/>
      <c r="PSY123" s="188"/>
      <c r="PSZ123" s="188"/>
      <c r="PTA123" s="188"/>
      <c r="PTB123" s="188"/>
      <c r="PTC123" s="188"/>
      <c r="PTD123" s="188"/>
      <c r="PTE123" s="188"/>
      <c r="PTF123" s="188"/>
      <c r="PTG123" s="188"/>
      <c r="PTH123" s="188"/>
      <c r="PTI123" s="188"/>
      <c r="PTJ123" s="188"/>
      <c r="PTK123" s="188"/>
      <c r="PTL123" s="188"/>
      <c r="PTM123" s="188"/>
      <c r="PTN123" s="188"/>
      <c r="PTO123" s="188"/>
      <c r="PTP123" s="188"/>
      <c r="PTQ123" s="188"/>
      <c r="PTR123" s="188"/>
      <c r="PTS123" s="188"/>
      <c r="PTT123" s="188"/>
      <c r="PTU123" s="188"/>
      <c r="PTV123" s="188"/>
      <c r="PTW123" s="188"/>
      <c r="PTX123" s="188"/>
      <c r="PTY123" s="188"/>
      <c r="PTZ123" s="188"/>
      <c r="PUA123" s="188"/>
      <c r="PUB123" s="188"/>
      <c r="PUC123" s="188"/>
      <c r="PUD123" s="188"/>
      <c r="PUE123" s="188"/>
      <c r="PUF123" s="188"/>
      <c r="PUG123" s="188"/>
      <c r="PUH123" s="188"/>
      <c r="PUI123" s="188"/>
      <c r="PUJ123" s="188"/>
      <c r="PUK123" s="188"/>
      <c r="PUL123" s="188"/>
      <c r="PUM123" s="188"/>
      <c r="PUN123" s="188"/>
      <c r="PUO123" s="188"/>
      <c r="PUP123" s="188"/>
      <c r="PUQ123" s="188"/>
      <c r="PUR123" s="188"/>
      <c r="PUS123" s="188"/>
      <c r="PUT123" s="188"/>
      <c r="PUU123" s="188"/>
      <c r="PUV123" s="188"/>
      <c r="PUW123" s="188"/>
      <c r="PUX123" s="188"/>
      <c r="PUY123" s="188"/>
      <c r="PUZ123" s="188"/>
      <c r="PVA123" s="188"/>
      <c r="PVB123" s="188"/>
      <c r="PVC123" s="188"/>
      <c r="PVD123" s="188"/>
      <c r="PVE123" s="188"/>
      <c r="PVF123" s="188"/>
      <c r="PVG123" s="188"/>
      <c r="PVH123" s="188"/>
      <c r="PVI123" s="188"/>
      <c r="PVJ123" s="188"/>
      <c r="PVK123" s="188"/>
      <c r="PVL123" s="188"/>
      <c r="PVM123" s="188"/>
      <c r="PVN123" s="188"/>
      <c r="PVO123" s="188"/>
      <c r="PVP123" s="188"/>
      <c r="PVQ123" s="188"/>
      <c r="PVR123" s="188"/>
      <c r="PVS123" s="188"/>
      <c r="PVT123" s="188"/>
      <c r="PVU123" s="188"/>
      <c r="PVV123" s="188"/>
      <c r="PVW123" s="188"/>
      <c r="PVX123" s="188"/>
      <c r="PVY123" s="188"/>
      <c r="PVZ123" s="188"/>
      <c r="PWA123" s="188"/>
      <c r="PWB123" s="188"/>
      <c r="PWC123" s="188"/>
      <c r="PWD123" s="188"/>
      <c r="PWE123" s="188"/>
      <c r="PWF123" s="188"/>
      <c r="PWG123" s="188"/>
      <c r="PWH123" s="188"/>
      <c r="PWI123" s="188"/>
      <c r="PWJ123" s="188"/>
      <c r="PWK123" s="188"/>
      <c r="PWL123" s="188"/>
      <c r="PWM123" s="188"/>
      <c r="PWN123" s="188"/>
      <c r="PWO123" s="188"/>
      <c r="PWP123" s="188"/>
      <c r="PWQ123" s="188"/>
      <c r="PWR123" s="188"/>
      <c r="PWS123" s="188"/>
      <c r="PWT123" s="188"/>
      <c r="PWU123" s="188"/>
      <c r="PWV123" s="188"/>
      <c r="PWW123" s="188"/>
      <c r="PWX123" s="188"/>
      <c r="PWY123" s="188"/>
      <c r="PWZ123" s="188"/>
      <c r="PXA123" s="188"/>
      <c r="PXB123" s="188"/>
      <c r="PXC123" s="188"/>
      <c r="PXD123" s="188"/>
      <c r="PXE123" s="188"/>
      <c r="PXF123" s="188"/>
      <c r="PXG123" s="188"/>
      <c r="PXH123" s="188"/>
      <c r="PXI123" s="188"/>
      <c r="PXJ123" s="188"/>
      <c r="PXK123" s="188"/>
      <c r="PXL123" s="188"/>
      <c r="PXM123" s="188"/>
      <c r="PXN123" s="188"/>
      <c r="PXO123" s="188"/>
      <c r="PXP123" s="188"/>
      <c r="PXQ123" s="188"/>
      <c r="PXR123" s="188"/>
      <c r="PXS123" s="188"/>
      <c r="PXT123" s="188"/>
      <c r="PXU123" s="188"/>
      <c r="PXV123" s="188"/>
      <c r="PXW123" s="188"/>
      <c r="PXX123" s="188"/>
      <c r="PXY123" s="188"/>
      <c r="PXZ123" s="188"/>
      <c r="PYA123" s="188"/>
      <c r="PYB123" s="188"/>
      <c r="PYC123" s="188"/>
      <c r="PYD123" s="188"/>
      <c r="PYE123" s="188"/>
      <c r="PYF123" s="188"/>
      <c r="PYG123" s="188"/>
      <c r="PYH123" s="188"/>
      <c r="PYI123" s="188"/>
      <c r="PYJ123" s="188"/>
      <c r="PYK123" s="188"/>
      <c r="PYL123" s="188"/>
      <c r="PYM123" s="188"/>
      <c r="PYN123" s="188"/>
      <c r="PYO123" s="188"/>
      <c r="PYP123" s="188"/>
      <c r="PYQ123" s="188"/>
      <c r="PYR123" s="188"/>
      <c r="PYS123" s="188"/>
      <c r="PYT123" s="188"/>
      <c r="PYU123" s="188"/>
      <c r="PYV123" s="188"/>
      <c r="PYW123" s="188"/>
      <c r="PYX123" s="188"/>
      <c r="PYY123" s="188"/>
      <c r="PYZ123" s="188"/>
      <c r="PZA123" s="188"/>
      <c r="PZB123" s="188"/>
      <c r="PZC123" s="188"/>
      <c r="PZD123" s="188"/>
      <c r="PZE123" s="188"/>
      <c r="PZF123" s="188"/>
      <c r="PZG123" s="188"/>
      <c r="PZH123" s="188"/>
      <c r="PZI123" s="188"/>
      <c r="PZJ123" s="188"/>
      <c r="PZK123" s="188"/>
      <c r="PZL123" s="188"/>
      <c r="PZM123" s="188"/>
      <c r="PZN123" s="188"/>
      <c r="PZO123" s="188"/>
      <c r="PZP123" s="188"/>
      <c r="PZQ123" s="188"/>
      <c r="PZR123" s="188"/>
      <c r="PZS123" s="188"/>
      <c r="PZT123" s="188"/>
      <c r="PZU123" s="188"/>
      <c r="PZV123" s="188"/>
      <c r="PZW123" s="188"/>
      <c r="PZX123" s="188"/>
      <c r="PZY123" s="188"/>
      <c r="PZZ123" s="188"/>
      <c r="QAA123" s="188"/>
      <c r="QAB123" s="188"/>
      <c r="QAC123" s="188"/>
      <c r="QAD123" s="188"/>
      <c r="QAE123" s="188"/>
      <c r="QAF123" s="188"/>
      <c r="QAG123" s="188"/>
      <c r="QAH123" s="188"/>
      <c r="QAI123" s="188"/>
      <c r="QAJ123" s="188"/>
      <c r="QAK123" s="188"/>
      <c r="QAL123" s="188"/>
      <c r="QAM123" s="188"/>
      <c r="QAN123" s="188"/>
      <c r="QAO123" s="188"/>
      <c r="QAP123" s="188"/>
      <c r="QAQ123" s="188"/>
      <c r="QAR123" s="188"/>
      <c r="QAS123" s="188"/>
      <c r="QAT123" s="188"/>
      <c r="QAU123" s="188"/>
      <c r="QAV123" s="188"/>
      <c r="QAW123" s="188"/>
      <c r="QAX123" s="188"/>
      <c r="QAY123" s="188"/>
      <c r="QAZ123" s="188"/>
      <c r="QBA123" s="188"/>
      <c r="QBB123" s="188"/>
      <c r="QBC123" s="188"/>
      <c r="QBD123" s="188"/>
      <c r="QBE123" s="188"/>
      <c r="QBF123" s="188"/>
      <c r="QBG123" s="188"/>
      <c r="QBH123" s="188"/>
      <c r="QBI123" s="188"/>
      <c r="QBJ123" s="188"/>
      <c r="QBK123" s="188"/>
      <c r="QBL123" s="188"/>
      <c r="QBM123" s="188"/>
      <c r="QBN123" s="188"/>
      <c r="QBO123" s="188"/>
      <c r="QBP123" s="188"/>
      <c r="QBQ123" s="188"/>
      <c r="QBR123" s="188"/>
      <c r="QBS123" s="188"/>
      <c r="QBT123" s="188"/>
      <c r="QBU123" s="188"/>
      <c r="QBV123" s="188"/>
      <c r="QBW123" s="188"/>
      <c r="QBX123" s="188"/>
      <c r="QBY123" s="188"/>
      <c r="QBZ123" s="188"/>
      <c r="QCA123" s="188"/>
      <c r="QCB123" s="188"/>
      <c r="QCC123" s="188"/>
      <c r="QCD123" s="188"/>
      <c r="QCE123" s="188"/>
      <c r="QCF123" s="188"/>
      <c r="QCG123" s="188"/>
      <c r="QCH123" s="188"/>
      <c r="QCI123" s="188"/>
      <c r="QCJ123" s="188"/>
      <c r="QCK123" s="188"/>
      <c r="QCL123" s="188"/>
      <c r="QCM123" s="188"/>
      <c r="QCN123" s="188"/>
      <c r="QCO123" s="188"/>
      <c r="QCP123" s="188"/>
      <c r="QCQ123" s="188"/>
      <c r="QCR123" s="188"/>
      <c r="QCS123" s="188"/>
      <c r="QCT123" s="188"/>
      <c r="QCU123" s="188"/>
      <c r="QCV123" s="188"/>
      <c r="QCW123" s="188"/>
      <c r="QCX123" s="188"/>
      <c r="QCY123" s="188"/>
      <c r="QCZ123" s="188"/>
      <c r="QDA123" s="188"/>
      <c r="QDB123" s="188"/>
      <c r="QDC123" s="188"/>
      <c r="QDD123" s="188"/>
      <c r="QDE123" s="188"/>
      <c r="QDF123" s="188"/>
      <c r="QDG123" s="188"/>
      <c r="QDH123" s="188"/>
      <c r="QDI123" s="188"/>
      <c r="QDJ123" s="188"/>
      <c r="QDK123" s="188"/>
      <c r="QDL123" s="188"/>
      <c r="QDM123" s="188"/>
      <c r="QDN123" s="188"/>
      <c r="QDO123" s="188"/>
      <c r="QDP123" s="188"/>
      <c r="QDQ123" s="188"/>
      <c r="QDR123" s="188"/>
      <c r="QDS123" s="188"/>
      <c r="QDT123" s="188"/>
      <c r="QDU123" s="188"/>
      <c r="QDV123" s="188"/>
      <c r="QDW123" s="188"/>
      <c r="QDX123" s="188"/>
      <c r="QDY123" s="188"/>
      <c r="QDZ123" s="188"/>
      <c r="QEA123" s="188"/>
      <c r="QEB123" s="188"/>
      <c r="QEC123" s="188"/>
      <c r="QED123" s="188"/>
      <c r="QEE123" s="188"/>
      <c r="QEF123" s="188"/>
      <c r="QEG123" s="188"/>
      <c r="QEH123" s="188"/>
      <c r="QEI123" s="188"/>
      <c r="QEJ123" s="188"/>
      <c r="QEK123" s="188"/>
      <c r="QEL123" s="188"/>
      <c r="QEM123" s="188"/>
      <c r="QEN123" s="188"/>
      <c r="QEO123" s="188"/>
      <c r="QEP123" s="188"/>
      <c r="QEQ123" s="188"/>
      <c r="QER123" s="188"/>
      <c r="QES123" s="188"/>
      <c r="QET123" s="188"/>
      <c r="QEU123" s="188"/>
      <c r="QEV123" s="188"/>
      <c r="QEW123" s="188"/>
      <c r="QEX123" s="188"/>
      <c r="QEY123" s="188"/>
      <c r="QEZ123" s="188"/>
      <c r="QFA123" s="188"/>
      <c r="QFB123" s="188"/>
      <c r="QFC123" s="188"/>
      <c r="QFD123" s="188"/>
      <c r="QFE123" s="188"/>
      <c r="QFF123" s="188"/>
      <c r="QFG123" s="188"/>
      <c r="QFH123" s="188"/>
      <c r="QFI123" s="188"/>
      <c r="QFJ123" s="188"/>
      <c r="QFK123" s="188"/>
      <c r="QFL123" s="188"/>
      <c r="QFM123" s="188"/>
      <c r="QFN123" s="188"/>
      <c r="QFO123" s="188"/>
      <c r="QFP123" s="188"/>
      <c r="QFQ123" s="188"/>
      <c r="QFR123" s="188"/>
      <c r="QFS123" s="188"/>
      <c r="QFT123" s="188"/>
      <c r="QFU123" s="188"/>
      <c r="QFV123" s="188"/>
      <c r="QFW123" s="188"/>
      <c r="QFX123" s="188"/>
      <c r="QFY123" s="188"/>
      <c r="QFZ123" s="188"/>
      <c r="QGA123" s="188"/>
      <c r="QGB123" s="188"/>
      <c r="QGC123" s="188"/>
      <c r="QGD123" s="188"/>
      <c r="QGE123" s="188"/>
      <c r="QGF123" s="188"/>
      <c r="QGG123" s="188"/>
      <c r="QGH123" s="188"/>
      <c r="QGI123" s="188"/>
      <c r="QGJ123" s="188"/>
      <c r="QGK123" s="188"/>
      <c r="QGL123" s="188"/>
      <c r="QGM123" s="188"/>
      <c r="QGN123" s="188"/>
      <c r="QGO123" s="188"/>
      <c r="QGP123" s="188"/>
      <c r="QGQ123" s="188"/>
      <c r="QGR123" s="188"/>
      <c r="QGS123" s="188"/>
      <c r="QGT123" s="188"/>
      <c r="QGU123" s="188"/>
      <c r="QGV123" s="188"/>
      <c r="QGW123" s="188"/>
      <c r="QGX123" s="188"/>
      <c r="QGY123" s="188"/>
      <c r="QGZ123" s="188"/>
      <c r="QHA123" s="188"/>
      <c r="QHB123" s="188"/>
      <c r="QHC123" s="188"/>
      <c r="QHD123" s="188"/>
      <c r="QHE123" s="188"/>
      <c r="QHF123" s="188"/>
      <c r="QHG123" s="188"/>
      <c r="QHH123" s="188"/>
      <c r="QHI123" s="188"/>
      <c r="QHJ123" s="188"/>
      <c r="QHK123" s="188"/>
      <c r="QHL123" s="188"/>
      <c r="QHM123" s="188"/>
      <c r="QHN123" s="188"/>
      <c r="QHO123" s="188"/>
      <c r="QHP123" s="188"/>
      <c r="QHQ123" s="188"/>
      <c r="QHR123" s="188"/>
      <c r="QHS123" s="188"/>
      <c r="QHT123" s="188"/>
      <c r="QHU123" s="188"/>
      <c r="QHV123" s="188"/>
      <c r="QHW123" s="188"/>
      <c r="QHX123" s="188"/>
      <c r="QHY123" s="188"/>
      <c r="QHZ123" s="188"/>
      <c r="QIA123" s="188"/>
      <c r="QIB123" s="188"/>
      <c r="QIC123" s="188"/>
      <c r="QID123" s="188"/>
      <c r="QIE123" s="188"/>
      <c r="QIF123" s="188"/>
      <c r="QIG123" s="188"/>
      <c r="QIH123" s="188"/>
      <c r="QII123" s="188"/>
      <c r="QIJ123" s="188"/>
      <c r="QIK123" s="188"/>
      <c r="QIL123" s="188"/>
      <c r="QIM123" s="188"/>
      <c r="QIN123" s="188"/>
      <c r="QIO123" s="188"/>
      <c r="QIP123" s="188"/>
      <c r="QIQ123" s="188"/>
      <c r="QIR123" s="188"/>
      <c r="QIS123" s="188"/>
      <c r="QIT123" s="188"/>
      <c r="QIU123" s="188"/>
      <c r="QIV123" s="188"/>
      <c r="QIW123" s="188"/>
      <c r="QIX123" s="188"/>
      <c r="QIY123" s="188"/>
      <c r="QIZ123" s="188"/>
      <c r="QJA123" s="188"/>
      <c r="QJB123" s="188"/>
      <c r="QJC123" s="188"/>
      <c r="QJD123" s="188"/>
      <c r="QJE123" s="188"/>
      <c r="QJF123" s="188"/>
      <c r="QJG123" s="188"/>
      <c r="QJH123" s="188"/>
      <c r="QJI123" s="188"/>
      <c r="QJJ123" s="188"/>
      <c r="QJK123" s="188"/>
      <c r="QJL123" s="188"/>
      <c r="QJM123" s="188"/>
      <c r="QJN123" s="188"/>
      <c r="QJO123" s="188"/>
      <c r="QJP123" s="188"/>
      <c r="QJQ123" s="188"/>
      <c r="QJR123" s="188"/>
      <c r="QJS123" s="188"/>
      <c r="QJT123" s="188"/>
      <c r="QJU123" s="188"/>
      <c r="QJV123" s="188"/>
      <c r="QJW123" s="188"/>
      <c r="QJX123" s="188"/>
      <c r="QJY123" s="188"/>
      <c r="QJZ123" s="188"/>
      <c r="QKA123" s="188"/>
      <c r="QKB123" s="188"/>
      <c r="QKC123" s="188"/>
      <c r="QKD123" s="188"/>
      <c r="QKE123" s="188"/>
      <c r="QKF123" s="188"/>
      <c r="QKG123" s="188"/>
      <c r="QKH123" s="188"/>
      <c r="QKI123" s="188"/>
      <c r="QKJ123" s="188"/>
      <c r="QKK123" s="188"/>
      <c r="QKL123" s="188"/>
      <c r="QKM123" s="188"/>
      <c r="QKN123" s="188"/>
      <c r="QKO123" s="188"/>
      <c r="QKP123" s="188"/>
      <c r="QKQ123" s="188"/>
      <c r="QKR123" s="188"/>
      <c r="QKS123" s="188"/>
      <c r="QKT123" s="188"/>
      <c r="QKU123" s="188"/>
      <c r="QKV123" s="188"/>
      <c r="QKW123" s="188"/>
      <c r="QKX123" s="188"/>
      <c r="QKY123" s="188"/>
      <c r="QKZ123" s="188"/>
      <c r="QLA123" s="188"/>
      <c r="QLB123" s="188"/>
      <c r="QLC123" s="188"/>
      <c r="QLD123" s="188"/>
      <c r="QLE123" s="188"/>
      <c r="QLF123" s="188"/>
      <c r="QLG123" s="188"/>
      <c r="QLH123" s="188"/>
      <c r="QLI123" s="188"/>
      <c r="QLJ123" s="188"/>
      <c r="QLK123" s="188"/>
      <c r="QLL123" s="188"/>
      <c r="QLM123" s="188"/>
      <c r="QLN123" s="188"/>
      <c r="QLO123" s="188"/>
      <c r="QLP123" s="188"/>
      <c r="QLQ123" s="188"/>
      <c r="QLR123" s="188"/>
      <c r="QLS123" s="188"/>
      <c r="QLT123" s="188"/>
      <c r="QLU123" s="188"/>
      <c r="QLV123" s="188"/>
      <c r="QLW123" s="188"/>
      <c r="QLX123" s="188"/>
      <c r="QLY123" s="188"/>
      <c r="QLZ123" s="188"/>
      <c r="QMA123" s="188"/>
      <c r="QMB123" s="188"/>
      <c r="QMC123" s="188"/>
      <c r="QMD123" s="188"/>
      <c r="QME123" s="188"/>
      <c r="QMF123" s="188"/>
      <c r="QMG123" s="188"/>
      <c r="QMH123" s="188"/>
      <c r="QMI123" s="188"/>
      <c r="QMJ123" s="188"/>
      <c r="QMK123" s="188"/>
      <c r="QML123" s="188"/>
      <c r="QMM123" s="188"/>
      <c r="QMN123" s="188"/>
      <c r="QMO123" s="188"/>
      <c r="QMP123" s="188"/>
      <c r="QMQ123" s="188"/>
      <c r="QMR123" s="188"/>
      <c r="QMS123" s="188"/>
      <c r="QMT123" s="188"/>
      <c r="QMU123" s="188"/>
      <c r="QMV123" s="188"/>
      <c r="QMW123" s="188"/>
      <c r="QMX123" s="188"/>
      <c r="QMY123" s="188"/>
      <c r="QMZ123" s="188"/>
      <c r="QNA123" s="188"/>
      <c r="QNB123" s="188"/>
      <c r="QNC123" s="188"/>
      <c r="QND123" s="188"/>
      <c r="QNE123" s="188"/>
      <c r="QNF123" s="188"/>
      <c r="QNG123" s="188"/>
      <c r="QNH123" s="188"/>
      <c r="QNI123" s="188"/>
      <c r="QNJ123" s="188"/>
      <c r="QNK123" s="188"/>
      <c r="QNL123" s="188"/>
      <c r="QNM123" s="188"/>
      <c r="QNN123" s="188"/>
      <c r="QNO123" s="188"/>
      <c r="QNP123" s="188"/>
      <c r="QNQ123" s="188"/>
      <c r="QNR123" s="188"/>
      <c r="QNS123" s="188"/>
      <c r="QNT123" s="188"/>
      <c r="QNU123" s="188"/>
      <c r="QNV123" s="188"/>
      <c r="QNW123" s="188"/>
      <c r="QNX123" s="188"/>
      <c r="QNY123" s="188"/>
      <c r="QNZ123" s="188"/>
      <c r="QOA123" s="188"/>
      <c r="QOB123" s="188"/>
      <c r="QOC123" s="188"/>
      <c r="QOD123" s="188"/>
      <c r="QOE123" s="188"/>
      <c r="QOF123" s="188"/>
      <c r="QOG123" s="188"/>
      <c r="QOH123" s="188"/>
      <c r="QOI123" s="188"/>
      <c r="QOJ123" s="188"/>
      <c r="QOK123" s="188"/>
      <c r="QOL123" s="188"/>
      <c r="QOM123" s="188"/>
      <c r="QON123" s="188"/>
      <c r="QOO123" s="188"/>
      <c r="QOP123" s="188"/>
      <c r="QOQ123" s="188"/>
      <c r="QOR123" s="188"/>
      <c r="QOS123" s="188"/>
      <c r="QOT123" s="188"/>
      <c r="QOU123" s="188"/>
      <c r="QOV123" s="188"/>
      <c r="QOW123" s="188"/>
      <c r="QOX123" s="188"/>
      <c r="QOY123" s="188"/>
      <c r="QOZ123" s="188"/>
      <c r="QPA123" s="188"/>
      <c r="QPB123" s="188"/>
      <c r="QPC123" s="188"/>
      <c r="QPD123" s="188"/>
      <c r="QPE123" s="188"/>
      <c r="QPF123" s="188"/>
      <c r="QPG123" s="188"/>
      <c r="QPH123" s="188"/>
      <c r="QPI123" s="188"/>
      <c r="QPJ123" s="188"/>
      <c r="QPK123" s="188"/>
      <c r="QPL123" s="188"/>
      <c r="QPM123" s="188"/>
      <c r="QPN123" s="188"/>
      <c r="QPO123" s="188"/>
      <c r="QPP123" s="188"/>
      <c r="QPQ123" s="188"/>
      <c r="QPR123" s="188"/>
      <c r="QPS123" s="188"/>
      <c r="QPT123" s="188"/>
      <c r="QPU123" s="188"/>
      <c r="QPV123" s="188"/>
      <c r="QPW123" s="188"/>
      <c r="QPX123" s="188"/>
      <c r="QPY123" s="188"/>
      <c r="QPZ123" s="188"/>
      <c r="QQA123" s="188"/>
      <c r="QQB123" s="188"/>
      <c r="QQC123" s="188"/>
      <c r="QQD123" s="188"/>
      <c r="QQE123" s="188"/>
      <c r="QQF123" s="188"/>
      <c r="QQG123" s="188"/>
      <c r="QQH123" s="188"/>
      <c r="QQI123" s="188"/>
      <c r="QQJ123" s="188"/>
      <c r="QQK123" s="188"/>
      <c r="QQL123" s="188"/>
      <c r="QQM123" s="188"/>
      <c r="QQN123" s="188"/>
      <c r="QQO123" s="188"/>
      <c r="QQP123" s="188"/>
      <c r="QQQ123" s="188"/>
      <c r="QQR123" s="188"/>
      <c r="QQS123" s="188"/>
      <c r="QQT123" s="188"/>
      <c r="QQU123" s="188"/>
      <c r="QQV123" s="188"/>
      <c r="QQW123" s="188"/>
      <c r="QQX123" s="188"/>
      <c r="QQY123" s="188"/>
      <c r="QQZ123" s="188"/>
      <c r="QRA123" s="188"/>
      <c r="QRB123" s="188"/>
      <c r="QRC123" s="188"/>
      <c r="QRD123" s="188"/>
      <c r="QRE123" s="188"/>
      <c r="QRF123" s="188"/>
      <c r="QRG123" s="188"/>
      <c r="QRH123" s="188"/>
      <c r="QRI123" s="188"/>
      <c r="QRJ123" s="188"/>
      <c r="QRK123" s="188"/>
      <c r="QRL123" s="188"/>
      <c r="QRM123" s="188"/>
      <c r="QRN123" s="188"/>
      <c r="QRO123" s="188"/>
      <c r="QRP123" s="188"/>
      <c r="QRQ123" s="188"/>
      <c r="QRR123" s="188"/>
      <c r="QRS123" s="188"/>
      <c r="QRT123" s="188"/>
      <c r="QRU123" s="188"/>
      <c r="QRV123" s="188"/>
      <c r="QRW123" s="188"/>
      <c r="QRX123" s="188"/>
      <c r="QRY123" s="188"/>
      <c r="QRZ123" s="188"/>
      <c r="QSA123" s="188"/>
      <c r="QSB123" s="188"/>
      <c r="QSC123" s="188"/>
      <c r="QSD123" s="188"/>
      <c r="QSE123" s="188"/>
      <c r="QSF123" s="188"/>
      <c r="QSG123" s="188"/>
      <c r="QSH123" s="188"/>
      <c r="QSI123" s="188"/>
      <c r="QSJ123" s="188"/>
      <c r="QSK123" s="188"/>
      <c r="QSL123" s="188"/>
      <c r="QSM123" s="188"/>
      <c r="QSN123" s="188"/>
      <c r="QSO123" s="188"/>
      <c r="QSP123" s="188"/>
      <c r="QSQ123" s="188"/>
      <c r="QSR123" s="188"/>
      <c r="QSS123" s="188"/>
      <c r="QST123" s="188"/>
      <c r="QSU123" s="188"/>
      <c r="QSV123" s="188"/>
      <c r="QSW123" s="188"/>
      <c r="QSX123" s="188"/>
      <c r="QSY123" s="188"/>
      <c r="QSZ123" s="188"/>
      <c r="QTA123" s="188"/>
      <c r="QTB123" s="188"/>
      <c r="QTC123" s="188"/>
      <c r="QTD123" s="188"/>
      <c r="QTE123" s="188"/>
      <c r="QTF123" s="188"/>
      <c r="QTG123" s="188"/>
      <c r="QTH123" s="188"/>
      <c r="QTI123" s="188"/>
      <c r="QTJ123" s="188"/>
      <c r="QTK123" s="188"/>
      <c r="QTL123" s="188"/>
      <c r="QTM123" s="188"/>
      <c r="QTN123" s="188"/>
      <c r="QTO123" s="188"/>
      <c r="QTP123" s="188"/>
      <c r="QTQ123" s="188"/>
      <c r="QTR123" s="188"/>
      <c r="QTS123" s="188"/>
      <c r="QTT123" s="188"/>
      <c r="QTU123" s="188"/>
      <c r="QTV123" s="188"/>
      <c r="QTW123" s="188"/>
      <c r="QTX123" s="188"/>
      <c r="QTY123" s="188"/>
      <c r="QTZ123" s="188"/>
      <c r="QUA123" s="188"/>
      <c r="QUB123" s="188"/>
      <c r="QUC123" s="188"/>
      <c r="QUD123" s="188"/>
      <c r="QUE123" s="188"/>
      <c r="QUF123" s="188"/>
      <c r="QUG123" s="188"/>
      <c r="QUH123" s="188"/>
      <c r="QUI123" s="188"/>
      <c r="QUJ123" s="188"/>
      <c r="QUK123" s="188"/>
      <c r="QUL123" s="188"/>
      <c r="QUM123" s="188"/>
      <c r="QUN123" s="188"/>
      <c r="QUO123" s="188"/>
      <c r="QUP123" s="188"/>
      <c r="QUQ123" s="188"/>
      <c r="QUR123" s="188"/>
      <c r="QUS123" s="188"/>
      <c r="QUT123" s="188"/>
      <c r="QUU123" s="188"/>
      <c r="QUV123" s="188"/>
      <c r="QUW123" s="188"/>
      <c r="QUX123" s="188"/>
      <c r="QUY123" s="188"/>
      <c r="QUZ123" s="188"/>
      <c r="QVA123" s="188"/>
      <c r="QVB123" s="188"/>
      <c r="QVC123" s="188"/>
      <c r="QVD123" s="188"/>
      <c r="QVE123" s="188"/>
      <c r="QVF123" s="188"/>
      <c r="QVG123" s="188"/>
      <c r="QVH123" s="188"/>
      <c r="QVI123" s="188"/>
      <c r="QVJ123" s="188"/>
      <c r="QVK123" s="188"/>
      <c r="QVL123" s="188"/>
      <c r="QVM123" s="188"/>
      <c r="QVN123" s="188"/>
      <c r="QVO123" s="188"/>
      <c r="QVP123" s="188"/>
      <c r="QVQ123" s="188"/>
      <c r="QVR123" s="188"/>
      <c r="QVS123" s="188"/>
      <c r="QVT123" s="188"/>
      <c r="QVU123" s="188"/>
      <c r="QVV123" s="188"/>
      <c r="QVW123" s="188"/>
      <c r="QVX123" s="188"/>
      <c r="QVY123" s="188"/>
      <c r="QVZ123" s="188"/>
      <c r="QWA123" s="188"/>
      <c r="QWB123" s="188"/>
      <c r="QWC123" s="188"/>
      <c r="QWD123" s="188"/>
      <c r="QWE123" s="188"/>
      <c r="QWF123" s="188"/>
      <c r="QWG123" s="188"/>
      <c r="QWH123" s="188"/>
      <c r="QWI123" s="188"/>
      <c r="QWJ123" s="188"/>
      <c r="QWK123" s="188"/>
      <c r="QWL123" s="188"/>
      <c r="QWM123" s="188"/>
      <c r="QWN123" s="188"/>
      <c r="QWO123" s="188"/>
      <c r="QWP123" s="188"/>
      <c r="QWQ123" s="188"/>
      <c r="QWR123" s="188"/>
      <c r="QWS123" s="188"/>
      <c r="QWT123" s="188"/>
      <c r="QWU123" s="188"/>
      <c r="QWV123" s="188"/>
      <c r="QWW123" s="188"/>
      <c r="QWX123" s="188"/>
      <c r="QWY123" s="188"/>
      <c r="QWZ123" s="188"/>
      <c r="QXA123" s="188"/>
      <c r="QXB123" s="188"/>
      <c r="QXC123" s="188"/>
      <c r="QXD123" s="188"/>
      <c r="QXE123" s="188"/>
      <c r="QXF123" s="188"/>
      <c r="QXG123" s="188"/>
      <c r="QXH123" s="188"/>
      <c r="QXI123" s="188"/>
      <c r="QXJ123" s="188"/>
      <c r="QXK123" s="188"/>
      <c r="QXL123" s="188"/>
      <c r="QXM123" s="188"/>
      <c r="QXN123" s="188"/>
      <c r="QXO123" s="188"/>
      <c r="QXP123" s="188"/>
      <c r="QXQ123" s="188"/>
      <c r="QXR123" s="188"/>
      <c r="QXS123" s="188"/>
      <c r="QXT123" s="188"/>
      <c r="QXU123" s="188"/>
      <c r="QXV123" s="188"/>
      <c r="QXW123" s="188"/>
      <c r="QXX123" s="188"/>
      <c r="QXY123" s="188"/>
      <c r="QXZ123" s="188"/>
      <c r="QYA123" s="188"/>
      <c r="QYB123" s="188"/>
      <c r="QYC123" s="188"/>
      <c r="QYD123" s="188"/>
      <c r="QYE123" s="188"/>
      <c r="QYF123" s="188"/>
      <c r="QYG123" s="188"/>
      <c r="QYH123" s="188"/>
      <c r="QYI123" s="188"/>
      <c r="QYJ123" s="188"/>
      <c r="QYK123" s="188"/>
      <c r="QYL123" s="188"/>
      <c r="QYM123" s="188"/>
      <c r="QYN123" s="188"/>
      <c r="QYO123" s="188"/>
      <c r="QYP123" s="188"/>
      <c r="QYQ123" s="188"/>
      <c r="QYR123" s="188"/>
      <c r="QYS123" s="188"/>
      <c r="QYT123" s="188"/>
      <c r="QYU123" s="188"/>
      <c r="QYV123" s="188"/>
      <c r="QYW123" s="188"/>
      <c r="QYX123" s="188"/>
      <c r="QYY123" s="188"/>
      <c r="QYZ123" s="188"/>
      <c r="QZA123" s="188"/>
      <c r="QZB123" s="188"/>
      <c r="QZC123" s="188"/>
      <c r="QZD123" s="188"/>
      <c r="QZE123" s="188"/>
      <c r="QZF123" s="188"/>
      <c r="QZG123" s="188"/>
      <c r="QZH123" s="188"/>
      <c r="QZI123" s="188"/>
      <c r="QZJ123" s="188"/>
      <c r="QZK123" s="188"/>
      <c r="QZL123" s="188"/>
      <c r="QZM123" s="188"/>
      <c r="QZN123" s="188"/>
      <c r="QZO123" s="188"/>
      <c r="QZP123" s="188"/>
      <c r="QZQ123" s="188"/>
      <c r="QZR123" s="188"/>
      <c r="QZS123" s="188"/>
      <c r="QZT123" s="188"/>
      <c r="QZU123" s="188"/>
      <c r="QZV123" s="188"/>
      <c r="QZW123" s="188"/>
      <c r="QZX123" s="188"/>
      <c r="QZY123" s="188"/>
      <c r="QZZ123" s="188"/>
      <c r="RAA123" s="188"/>
      <c r="RAB123" s="188"/>
      <c r="RAC123" s="188"/>
      <c r="RAD123" s="188"/>
      <c r="RAE123" s="188"/>
      <c r="RAF123" s="188"/>
      <c r="RAG123" s="188"/>
      <c r="RAH123" s="188"/>
      <c r="RAI123" s="188"/>
      <c r="RAJ123" s="188"/>
      <c r="RAK123" s="188"/>
      <c r="RAL123" s="188"/>
      <c r="RAM123" s="188"/>
      <c r="RAN123" s="188"/>
      <c r="RAO123" s="188"/>
      <c r="RAP123" s="188"/>
      <c r="RAQ123" s="188"/>
      <c r="RAR123" s="188"/>
      <c r="RAS123" s="188"/>
      <c r="RAT123" s="188"/>
      <c r="RAU123" s="188"/>
      <c r="RAV123" s="188"/>
      <c r="RAW123" s="188"/>
      <c r="RAX123" s="188"/>
      <c r="RAY123" s="188"/>
      <c r="RAZ123" s="188"/>
      <c r="RBA123" s="188"/>
      <c r="RBB123" s="188"/>
      <c r="RBC123" s="188"/>
      <c r="RBD123" s="188"/>
      <c r="RBE123" s="188"/>
      <c r="RBF123" s="188"/>
      <c r="RBG123" s="188"/>
      <c r="RBH123" s="188"/>
      <c r="RBI123" s="188"/>
      <c r="RBJ123" s="188"/>
      <c r="RBK123" s="188"/>
      <c r="RBL123" s="188"/>
      <c r="RBM123" s="188"/>
      <c r="RBN123" s="188"/>
      <c r="RBO123" s="188"/>
      <c r="RBP123" s="188"/>
      <c r="RBQ123" s="188"/>
      <c r="RBR123" s="188"/>
      <c r="RBS123" s="188"/>
      <c r="RBT123" s="188"/>
      <c r="RBU123" s="188"/>
      <c r="RBV123" s="188"/>
      <c r="RBW123" s="188"/>
      <c r="RBX123" s="188"/>
      <c r="RBY123" s="188"/>
      <c r="RBZ123" s="188"/>
      <c r="RCA123" s="188"/>
      <c r="RCB123" s="188"/>
      <c r="RCC123" s="188"/>
      <c r="RCD123" s="188"/>
      <c r="RCE123" s="188"/>
      <c r="RCF123" s="188"/>
      <c r="RCG123" s="188"/>
      <c r="RCH123" s="188"/>
      <c r="RCI123" s="188"/>
      <c r="RCJ123" s="188"/>
      <c r="RCK123" s="188"/>
      <c r="RCL123" s="188"/>
      <c r="RCM123" s="188"/>
      <c r="RCN123" s="188"/>
      <c r="RCO123" s="188"/>
      <c r="RCP123" s="188"/>
      <c r="RCQ123" s="188"/>
      <c r="RCR123" s="188"/>
      <c r="RCS123" s="188"/>
      <c r="RCT123" s="188"/>
      <c r="RCU123" s="188"/>
      <c r="RCV123" s="188"/>
      <c r="RCW123" s="188"/>
      <c r="RCX123" s="188"/>
      <c r="RCY123" s="188"/>
      <c r="RCZ123" s="188"/>
      <c r="RDA123" s="188"/>
      <c r="RDB123" s="188"/>
      <c r="RDC123" s="188"/>
      <c r="RDD123" s="188"/>
      <c r="RDE123" s="188"/>
      <c r="RDF123" s="188"/>
      <c r="RDG123" s="188"/>
      <c r="RDH123" s="188"/>
      <c r="RDI123" s="188"/>
      <c r="RDJ123" s="188"/>
      <c r="RDK123" s="188"/>
      <c r="RDL123" s="188"/>
      <c r="RDM123" s="188"/>
      <c r="RDN123" s="188"/>
      <c r="RDO123" s="188"/>
      <c r="RDP123" s="188"/>
      <c r="RDQ123" s="188"/>
      <c r="RDR123" s="188"/>
      <c r="RDS123" s="188"/>
      <c r="RDT123" s="188"/>
      <c r="RDU123" s="188"/>
      <c r="RDV123" s="188"/>
      <c r="RDW123" s="188"/>
      <c r="RDX123" s="188"/>
      <c r="RDY123" s="188"/>
      <c r="RDZ123" s="188"/>
      <c r="REA123" s="188"/>
      <c r="REB123" s="188"/>
      <c r="REC123" s="188"/>
      <c r="RED123" s="188"/>
      <c r="REE123" s="188"/>
      <c r="REF123" s="188"/>
      <c r="REG123" s="188"/>
      <c r="REH123" s="188"/>
      <c r="REI123" s="188"/>
      <c r="REJ123" s="188"/>
      <c r="REK123" s="188"/>
      <c r="REL123" s="188"/>
      <c r="REM123" s="188"/>
      <c r="REN123" s="188"/>
      <c r="REO123" s="188"/>
      <c r="REP123" s="188"/>
      <c r="REQ123" s="188"/>
      <c r="RER123" s="188"/>
      <c r="RES123" s="188"/>
      <c r="RET123" s="188"/>
      <c r="REU123" s="188"/>
      <c r="REV123" s="188"/>
      <c r="REW123" s="188"/>
      <c r="REX123" s="188"/>
      <c r="REY123" s="188"/>
      <c r="REZ123" s="188"/>
      <c r="RFA123" s="188"/>
      <c r="RFB123" s="188"/>
      <c r="RFC123" s="188"/>
      <c r="RFD123" s="188"/>
      <c r="RFE123" s="188"/>
      <c r="RFF123" s="188"/>
      <c r="RFG123" s="188"/>
      <c r="RFH123" s="188"/>
      <c r="RFI123" s="188"/>
      <c r="RFJ123" s="188"/>
      <c r="RFK123" s="188"/>
      <c r="RFL123" s="188"/>
      <c r="RFM123" s="188"/>
      <c r="RFN123" s="188"/>
      <c r="RFO123" s="188"/>
      <c r="RFP123" s="188"/>
      <c r="RFQ123" s="188"/>
      <c r="RFR123" s="188"/>
      <c r="RFS123" s="188"/>
      <c r="RFT123" s="188"/>
      <c r="RFU123" s="188"/>
      <c r="RFV123" s="188"/>
      <c r="RFW123" s="188"/>
      <c r="RFX123" s="188"/>
      <c r="RFY123" s="188"/>
      <c r="RFZ123" s="188"/>
      <c r="RGA123" s="188"/>
      <c r="RGB123" s="188"/>
      <c r="RGC123" s="188"/>
      <c r="RGD123" s="188"/>
      <c r="RGE123" s="188"/>
      <c r="RGF123" s="188"/>
      <c r="RGG123" s="188"/>
      <c r="RGH123" s="188"/>
      <c r="RGI123" s="188"/>
      <c r="RGJ123" s="188"/>
      <c r="RGK123" s="188"/>
      <c r="RGL123" s="188"/>
      <c r="RGM123" s="188"/>
      <c r="RGN123" s="188"/>
      <c r="RGO123" s="188"/>
      <c r="RGP123" s="188"/>
      <c r="RGQ123" s="188"/>
      <c r="RGR123" s="188"/>
      <c r="RGS123" s="188"/>
      <c r="RGT123" s="188"/>
      <c r="RGU123" s="188"/>
      <c r="RGV123" s="188"/>
      <c r="RGW123" s="188"/>
      <c r="RGX123" s="188"/>
      <c r="RGY123" s="188"/>
      <c r="RGZ123" s="188"/>
      <c r="RHA123" s="188"/>
      <c r="RHB123" s="188"/>
      <c r="RHC123" s="188"/>
      <c r="RHD123" s="188"/>
      <c r="RHE123" s="188"/>
      <c r="RHF123" s="188"/>
      <c r="RHG123" s="188"/>
      <c r="RHH123" s="188"/>
      <c r="RHI123" s="188"/>
      <c r="RHJ123" s="188"/>
      <c r="RHK123" s="188"/>
      <c r="RHL123" s="188"/>
      <c r="RHM123" s="188"/>
      <c r="RHN123" s="188"/>
      <c r="RHO123" s="188"/>
      <c r="RHP123" s="188"/>
      <c r="RHQ123" s="188"/>
      <c r="RHR123" s="188"/>
      <c r="RHS123" s="188"/>
      <c r="RHT123" s="188"/>
      <c r="RHU123" s="188"/>
      <c r="RHV123" s="188"/>
      <c r="RHW123" s="188"/>
      <c r="RHX123" s="188"/>
      <c r="RHY123" s="188"/>
      <c r="RHZ123" s="188"/>
      <c r="RIA123" s="188"/>
      <c r="RIB123" s="188"/>
      <c r="RIC123" s="188"/>
      <c r="RID123" s="188"/>
      <c r="RIE123" s="188"/>
      <c r="RIF123" s="188"/>
      <c r="RIG123" s="188"/>
      <c r="RIH123" s="188"/>
      <c r="RII123" s="188"/>
      <c r="RIJ123" s="188"/>
      <c r="RIK123" s="188"/>
      <c r="RIL123" s="188"/>
      <c r="RIM123" s="188"/>
      <c r="RIN123" s="188"/>
      <c r="RIO123" s="188"/>
      <c r="RIP123" s="188"/>
      <c r="RIQ123" s="188"/>
      <c r="RIR123" s="188"/>
      <c r="RIS123" s="188"/>
      <c r="RIT123" s="188"/>
      <c r="RIU123" s="188"/>
      <c r="RIV123" s="188"/>
      <c r="RIW123" s="188"/>
      <c r="RIX123" s="188"/>
      <c r="RIY123" s="188"/>
      <c r="RIZ123" s="188"/>
      <c r="RJA123" s="188"/>
      <c r="RJB123" s="188"/>
      <c r="RJC123" s="188"/>
      <c r="RJD123" s="188"/>
      <c r="RJE123" s="188"/>
      <c r="RJF123" s="188"/>
      <c r="RJG123" s="188"/>
      <c r="RJH123" s="188"/>
      <c r="RJI123" s="188"/>
      <c r="RJJ123" s="188"/>
      <c r="RJK123" s="188"/>
      <c r="RJL123" s="188"/>
      <c r="RJM123" s="188"/>
      <c r="RJN123" s="188"/>
      <c r="RJO123" s="188"/>
      <c r="RJP123" s="188"/>
      <c r="RJQ123" s="188"/>
      <c r="RJR123" s="188"/>
      <c r="RJS123" s="188"/>
      <c r="RJT123" s="188"/>
      <c r="RJU123" s="188"/>
      <c r="RJV123" s="188"/>
      <c r="RJW123" s="188"/>
      <c r="RJX123" s="188"/>
      <c r="RJY123" s="188"/>
      <c r="RJZ123" s="188"/>
      <c r="RKA123" s="188"/>
      <c r="RKB123" s="188"/>
      <c r="RKC123" s="188"/>
      <c r="RKD123" s="188"/>
      <c r="RKE123" s="188"/>
      <c r="RKF123" s="188"/>
      <c r="RKG123" s="188"/>
      <c r="RKH123" s="188"/>
      <c r="RKI123" s="188"/>
      <c r="RKJ123" s="188"/>
      <c r="RKK123" s="188"/>
      <c r="RKL123" s="188"/>
      <c r="RKM123" s="188"/>
      <c r="RKN123" s="188"/>
      <c r="RKO123" s="188"/>
      <c r="RKP123" s="188"/>
      <c r="RKQ123" s="188"/>
      <c r="RKR123" s="188"/>
      <c r="RKS123" s="188"/>
      <c r="RKT123" s="188"/>
      <c r="RKU123" s="188"/>
      <c r="RKV123" s="188"/>
      <c r="RKW123" s="188"/>
      <c r="RKX123" s="188"/>
      <c r="RKY123" s="188"/>
      <c r="RKZ123" s="188"/>
      <c r="RLA123" s="188"/>
      <c r="RLB123" s="188"/>
      <c r="RLC123" s="188"/>
      <c r="RLD123" s="188"/>
      <c r="RLE123" s="188"/>
      <c r="RLF123" s="188"/>
      <c r="RLG123" s="188"/>
      <c r="RLH123" s="188"/>
      <c r="RLI123" s="188"/>
      <c r="RLJ123" s="188"/>
      <c r="RLK123" s="188"/>
      <c r="RLL123" s="188"/>
      <c r="RLM123" s="188"/>
      <c r="RLN123" s="188"/>
      <c r="RLO123" s="188"/>
      <c r="RLP123" s="188"/>
      <c r="RLQ123" s="188"/>
      <c r="RLR123" s="188"/>
      <c r="RLS123" s="188"/>
      <c r="RLT123" s="188"/>
      <c r="RLU123" s="188"/>
      <c r="RLV123" s="188"/>
      <c r="RLW123" s="188"/>
      <c r="RLX123" s="188"/>
      <c r="RLY123" s="188"/>
      <c r="RLZ123" s="188"/>
      <c r="RMA123" s="188"/>
      <c r="RMB123" s="188"/>
      <c r="RMC123" s="188"/>
      <c r="RMD123" s="188"/>
      <c r="RME123" s="188"/>
      <c r="RMF123" s="188"/>
      <c r="RMG123" s="188"/>
      <c r="RMH123" s="188"/>
      <c r="RMI123" s="188"/>
      <c r="RMJ123" s="188"/>
      <c r="RMK123" s="188"/>
      <c r="RML123" s="188"/>
      <c r="RMM123" s="188"/>
      <c r="RMN123" s="188"/>
      <c r="RMO123" s="188"/>
      <c r="RMP123" s="188"/>
      <c r="RMQ123" s="188"/>
      <c r="RMR123" s="188"/>
      <c r="RMS123" s="188"/>
      <c r="RMT123" s="188"/>
      <c r="RMU123" s="188"/>
      <c r="RMV123" s="188"/>
      <c r="RMW123" s="188"/>
      <c r="RMX123" s="188"/>
      <c r="RMY123" s="188"/>
      <c r="RMZ123" s="188"/>
      <c r="RNA123" s="188"/>
      <c r="RNB123" s="188"/>
      <c r="RNC123" s="188"/>
      <c r="RND123" s="188"/>
      <c r="RNE123" s="188"/>
      <c r="RNF123" s="188"/>
      <c r="RNG123" s="188"/>
      <c r="RNH123" s="188"/>
      <c r="RNI123" s="188"/>
      <c r="RNJ123" s="188"/>
      <c r="RNK123" s="188"/>
      <c r="RNL123" s="188"/>
      <c r="RNM123" s="188"/>
      <c r="RNN123" s="188"/>
      <c r="RNO123" s="188"/>
      <c r="RNP123" s="188"/>
      <c r="RNQ123" s="188"/>
      <c r="RNR123" s="188"/>
      <c r="RNS123" s="188"/>
      <c r="RNT123" s="188"/>
      <c r="RNU123" s="188"/>
      <c r="RNV123" s="188"/>
      <c r="RNW123" s="188"/>
      <c r="RNX123" s="188"/>
      <c r="RNY123" s="188"/>
      <c r="RNZ123" s="188"/>
      <c r="ROA123" s="188"/>
      <c r="ROB123" s="188"/>
      <c r="ROC123" s="188"/>
      <c r="ROD123" s="188"/>
      <c r="ROE123" s="188"/>
      <c r="ROF123" s="188"/>
      <c r="ROG123" s="188"/>
      <c r="ROH123" s="188"/>
      <c r="ROI123" s="188"/>
      <c r="ROJ123" s="188"/>
      <c r="ROK123" s="188"/>
      <c r="ROL123" s="188"/>
      <c r="ROM123" s="188"/>
      <c r="RON123" s="188"/>
      <c r="ROO123" s="188"/>
      <c r="ROP123" s="188"/>
      <c r="ROQ123" s="188"/>
      <c r="ROR123" s="188"/>
      <c r="ROS123" s="188"/>
      <c r="ROT123" s="188"/>
      <c r="ROU123" s="188"/>
      <c r="ROV123" s="188"/>
      <c r="ROW123" s="188"/>
      <c r="ROX123" s="188"/>
      <c r="ROY123" s="188"/>
      <c r="ROZ123" s="188"/>
      <c r="RPA123" s="188"/>
      <c r="RPB123" s="188"/>
      <c r="RPC123" s="188"/>
      <c r="RPD123" s="188"/>
      <c r="RPE123" s="188"/>
      <c r="RPF123" s="188"/>
      <c r="RPG123" s="188"/>
      <c r="RPH123" s="188"/>
      <c r="RPI123" s="188"/>
      <c r="RPJ123" s="188"/>
      <c r="RPK123" s="188"/>
      <c r="RPL123" s="188"/>
      <c r="RPM123" s="188"/>
      <c r="RPN123" s="188"/>
      <c r="RPO123" s="188"/>
      <c r="RPP123" s="188"/>
      <c r="RPQ123" s="188"/>
      <c r="RPR123" s="188"/>
      <c r="RPS123" s="188"/>
      <c r="RPT123" s="188"/>
      <c r="RPU123" s="188"/>
      <c r="RPV123" s="188"/>
      <c r="RPW123" s="188"/>
      <c r="RPX123" s="188"/>
      <c r="RPY123" s="188"/>
      <c r="RPZ123" s="188"/>
      <c r="RQA123" s="188"/>
      <c r="RQB123" s="188"/>
      <c r="RQC123" s="188"/>
      <c r="RQD123" s="188"/>
      <c r="RQE123" s="188"/>
      <c r="RQF123" s="188"/>
      <c r="RQG123" s="188"/>
      <c r="RQH123" s="188"/>
      <c r="RQI123" s="188"/>
      <c r="RQJ123" s="188"/>
      <c r="RQK123" s="188"/>
      <c r="RQL123" s="188"/>
      <c r="RQM123" s="188"/>
      <c r="RQN123" s="188"/>
      <c r="RQO123" s="188"/>
      <c r="RQP123" s="188"/>
      <c r="RQQ123" s="188"/>
      <c r="RQR123" s="188"/>
      <c r="RQS123" s="188"/>
      <c r="RQT123" s="188"/>
      <c r="RQU123" s="188"/>
      <c r="RQV123" s="188"/>
      <c r="RQW123" s="188"/>
      <c r="RQX123" s="188"/>
      <c r="RQY123" s="188"/>
      <c r="RQZ123" s="188"/>
      <c r="RRA123" s="188"/>
      <c r="RRB123" s="188"/>
      <c r="RRC123" s="188"/>
      <c r="RRD123" s="188"/>
      <c r="RRE123" s="188"/>
      <c r="RRF123" s="188"/>
      <c r="RRG123" s="188"/>
      <c r="RRH123" s="188"/>
      <c r="RRI123" s="188"/>
      <c r="RRJ123" s="188"/>
      <c r="RRK123" s="188"/>
      <c r="RRL123" s="188"/>
      <c r="RRM123" s="188"/>
      <c r="RRN123" s="188"/>
      <c r="RRO123" s="188"/>
      <c r="RRP123" s="188"/>
      <c r="RRQ123" s="188"/>
      <c r="RRR123" s="188"/>
      <c r="RRS123" s="188"/>
      <c r="RRT123" s="188"/>
      <c r="RRU123" s="188"/>
      <c r="RRV123" s="188"/>
      <c r="RRW123" s="188"/>
      <c r="RRX123" s="188"/>
      <c r="RRY123" s="188"/>
      <c r="RRZ123" s="188"/>
      <c r="RSA123" s="188"/>
      <c r="RSB123" s="188"/>
      <c r="RSC123" s="188"/>
      <c r="RSD123" s="188"/>
      <c r="RSE123" s="188"/>
      <c r="RSF123" s="188"/>
      <c r="RSG123" s="188"/>
      <c r="RSH123" s="188"/>
      <c r="RSI123" s="188"/>
      <c r="RSJ123" s="188"/>
      <c r="RSK123" s="188"/>
      <c r="RSL123" s="188"/>
      <c r="RSM123" s="188"/>
      <c r="RSN123" s="188"/>
      <c r="RSO123" s="188"/>
      <c r="RSP123" s="188"/>
      <c r="RSQ123" s="188"/>
      <c r="RSR123" s="188"/>
      <c r="RSS123" s="188"/>
      <c r="RST123" s="188"/>
      <c r="RSU123" s="188"/>
      <c r="RSV123" s="188"/>
      <c r="RSW123" s="188"/>
      <c r="RSX123" s="188"/>
      <c r="RSY123" s="188"/>
      <c r="RSZ123" s="188"/>
      <c r="RTA123" s="188"/>
      <c r="RTB123" s="188"/>
      <c r="RTC123" s="188"/>
      <c r="RTD123" s="188"/>
      <c r="RTE123" s="188"/>
      <c r="RTF123" s="188"/>
      <c r="RTG123" s="188"/>
      <c r="RTH123" s="188"/>
      <c r="RTI123" s="188"/>
      <c r="RTJ123" s="188"/>
      <c r="RTK123" s="188"/>
      <c r="RTL123" s="188"/>
      <c r="RTM123" s="188"/>
      <c r="RTN123" s="188"/>
      <c r="RTO123" s="188"/>
      <c r="RTP123" s="188"/>
      <c r="RTQ123" s="188"/>
      <c r="RTR123" s="188"/>
      <c r="RTS123" s="188"/>
      <c r="RTT123" s="188"/>
      <c r="RTU123" s="188"/>
      <c r="RTV123" s="188"/>
      <c r="RTW123" s="188"/>
      <c r="RTX123" s="188"/>
      <c r="RTY123" s="188"/>
      <c r="RTZ123" s="188"/>
      <c r="RUA123" s="188"/>
      <c r="RUB123" s="188"/>
      <c r="RUC123" s="188"/>
      <c r="RUD123" s="188"/>
      <c r="RUE123" s="188"/>
      <c r="RUF123" s="188"/>
      <c r="RUG123" s="188"/>
      <c r="RUH123" s="188"/>
      <c r="RUI123" s="188"/>
      <c r="RUJ123" s="188"/>
      <c r="RUK123" s="188"/>
      <c r="RUL123" s="188"/>
      <c r="RUM123" s="188"/>
      <c r="RUN123" s="188"/>
      <c r="RUO123" s="188"/>
      <c r="RUP123" s="188"/>
      <c r="RUQ123" s="188"/>
      <c r="RUR123" s="188"/>
      <c r="RUS123" s="188"/>
      <c r="RUT123" s="188"/>
      <c r="RUU123" s="188"/>
      <c r="RUV123" s="188"/>
      <c r="RUW123" s="188"/>
      <c r="RUX123" s="188"/>
      <c r="RUY123" s="188"/>
      <c r="RUZ123" s="188"/>
      <c r="RVA123" s="188"/>
      <c r="RVB123" s="188"/>
      <c r="RVC123" s="188"/>
      <c r="RVD123" s="188"/>
      <c r="RVE123" s="188"/>
      <c r="RVF123" s="188"/>
      <c r="RVG123" s="188"/>
      <c r="RVH123" s="188"/>
      <c r="RVI123" s="188"/>
      <c r="RVJ123" s="188"/>
      <c r="RVK123" s="188"/>
      <c r="RVL123" s="188"/>
      <c r="RVM123" s="188"/>
      <c r="RVN123" s="188"/>
      <c r="RVO123" s="188"/>
      <c r="RVP123" s="188"/>
      <c r="RVQ123" s="188"/>
      <c r="RVR123" s="188"/>
      <c r="RVS123" s="188"/>
      <c r="RVT123" s="188"/>
      <c r="RVU123" s="188"/>
      <c r="RVV123" s="188"/>
      <c r="RVW123" s="188"/>
      <c r="RVX123" s="188"/>
      <c r="RVY123" s="188"/>
      <c r="RVZ123" s="188"/>
      <c r="RWA123" s="188"/>
      <c r="RWB123" s="188"/>
      <c r="RWC123" s="188"/>
      <c r="RWD123" s="188"/>
      <c r="RWE123" s="188"/>
      <c r="RWF123" s="188"/>
      <c r="RWG123" s="188"/>
      <c r="RWH123" s="188"/>
      <c r="RWI123" s="188"/>
      <c r="RWJ123" s="188"/>
      <c r="RWK123" s="188"/>
      <c r="RWL123" s="188"/>
      <c r="RWM123" s="188"/>
      <c r="RWN123" s="188"/>
      <c r="RWO123" s="188"/>
      <c r="RWP123" s="188"/>
      <c r="RWQ123" s="188"/>
      <c r="RWR123" s="188"/>
      <c r="RWS123" s="188"/>
      <c r="RWT123" s="188"/>
      <c r="RWU123" s="188"/>
      <c r="RWV123" s="188"/>
      <c r="RWW123" s="188"/>
      <c r="RWX123" s="188"/>
      <c r="RWY123" s="188"/>
      <c r="RWZ123" s="188"/>
      <c r="RXA123" s="188"/>
      <c r="RXB123" s="188"/>
      <c r="RXC123" s="188"/>
      <c r="RXD123" s="188"/>
      <c r="RXE123" s="188"/>
      <c r="RXF123" s="188"/>
      <c r="RXG123" s="188"/>
      <c r="RXH123" s="188"/>
      <c r="RXI123" s="188"/>
      <c r="RXJ123" s="188"/>
      <c r="RXK123" s="188"/>
      <c r="RXL123" s="188"/>
      <c r="RXM123" s="188"/>
      <c r="RXN123" s="188"/>
      <c r="RXO123" s="188"/>
      <c r="RXP123" s="188"/>
      <c r="RXQ123" s="188"/>
      <c r="RXR123" s="188"/>
      <c r="RXS123" s="188"/>
      <c r="RXT123" s="188"/>
      <c r="RXU123" s="188"/>
      <c r="RXV123" s="188"/>
      <c r="RXW123" s="188"/>
      <c r="RXX123" s="188"/>
      <c r="RXY123" s="188"/>
      <c r="RXZ123" s="188"/>
      <c r="RYA123" s="188"/>
      <c r="RYB123" s="188"/>
      <c r="RYC123" s="188"/>
      <c r="RYD123" s="188"/>
      <c r="RYE123" s="188"/>
      <c r="RYF123" s="188"/>
      <c r="RYG123" s="188"/>
      <c r="RYH123" s="188"/>
      <c r="RYI123" s="188"/>
      <c r="RYJ123" s="188"/>
      <c r="RYK123" s="188"/>
      <c r="RYL123" s="188"/>
      <c r="RYM123" s="188"/>
      <c r="RYN123" s="188"/>
      <c r="RYO123" s="188"/>
      <c r="RYP123" s="188"/>
      <c r="RYQ123" s="188"/>
      <c r="RYR123" s="188"/>
      <c r="RYS123" s="188"/>
      <c r="RYT123" s="188"/>
      <c r="RYU123" s="188"/>
      <c r="RYV123" s="188"/>
      <c r="RYW123" s="188"/>
      <c r="RYX123" s="188"/>
      <c r="RYY123" s="188"/>
      <c r="RYZ123" s="188"/>
      <c r="RZA123" s="188"/>
      <c r="RZB123" s="188"/>
      <c r="RZC123" s="188"/>
      <c r="RZD123" s="188"/>
      <c r="RZE123" s="188"/>
      <c r="RZF123" s="188"/>
      <c r="RZG123" s="188"/>
      <c r="RZH123" s="188"/>
      <c r="RZI123" s="188"/>
      <c r="RZJ123" s="188"/>
      <c r="RZK123" s="188"/>
      <c r="RZL123" s="188"/>
      <c r="RZM123" s="188"/>
      <c r="RZN123" s="188"/>
      <c r="RZO123" s="188"/>
      <c r="RZP123" s="188"/>
      <c r="RZQ123" s="188"/>
      <c r="RZR123" s="188"/>
      <c r="RZS123" s="188"/>
      <c r="RZT123" s="188"/>
      <c r="RZU123" s="188"/>
      <c r="RZV123" s="188"/>
      <c r="RZW123" s="188"/>
      <c r="RZX123" s="188"/>
      <c r="RZY123" s="188"/>
      <c r="RZZ123" s="188"/>
      <c r="SAA123" s="188"/>
      <c r="SAB123" s="188"/>
      <c r="SAC123" s="188"/>
      <c r="SAD123" s="188"/>
      <c r="SAE123" s="188"/>
      <c r="SAF123" s="188"/>
      <c r="SAG123" s="188"/>
      <c r="SAH123" s="188"/>
      <c r="SAI123" s="188"/>
      <c r="SAJ123" s="188"/>
      <c r="SAK123" s="188"/>
      <c r="SAL123" s="188"/>
      <c r="SAM123" s="188"/>
      <c r="SAN123" s="188"/>
      <c r="SAO123" s="188"/>
      <c r="SAP123" s="188"/>
      <c r="SAQ123" s="188"/>
      <c r="SAR123" s="188"/>
      <c r="SAS123" s="188"/>
      <c r="SAT123" s="188"/>
      <c r="SAU123" s="188"/>
      <c r="SAV123" s="188"/>
      <c r="SAW123" s="188"/>
      <c r="SAX123" s="188"/>
      <c r="SAY123" s="188"/>
      <c r="SAZ123" s="188"/>
      <c r="SBA123" s="188"/>
      <c r="SBB123" s="188"/>
      <c r="SBC123" s="188"/>
      <c r="SBD123" s="188"/>
      <c r="SBE123" s="188"/>
      <c r="SBF123" s="188"/>
      <c r="SBG123" s="188"/>
      <c r="SBH123" s="188"/>
      <c r="SBI123" s="188"/>
      <c r="SBJ123" s="188"/>
      <c r="SBK123" s="188"/>
      <c r="SBL123" s="188"/>
      <c r="SBM123" s="188"/>
      <c r="SBN123" s="188"/>
      <c r="SBO123" s="188"/>
      <c r="SBP123" s="188"/>
      <c r="SBQ123" s="188"/>
      <c r="SBR123" s="188"/>
      <c r="SBS123" s="188"/>
      <c r="SBT123" s="188"/>
      <c r="SBU123" s="188"/>
      <c r="SBV123" s="188"/>
      <c r="SBW123" s="188"/>
      <c r="SBX123" s="188"/>
      <c r="SBY123" s="188"/>
      <c r="SBZ123" s="188"/>
      <c r="SCA123" s="188"/>
      <c r="SCB123" s="188"/>
      <c r="SCC123" s="188"/>
      <c r="SCD123" s="188"/>
      <c r="SCE123" s="188"/>
      <c r="SCF123" s="188"/>
      <c r="SCG123" s="188"/>
      <c r="SCH123" s="188"/>
      <c r="SCI123" s="188"/>
      <c r="SCJ123" s="188"/>
      <c r="SCK123" s="188"/>
      <c r="SCL123" s="188"/>
      <c r="SCM123" s="188"/>
      <c r="SCN123" s="188"/>
      <c r="SCO123" s="188"/>
      <c r="SCP123" s="188"/>
      <c r="SCQ123" s="188"/>
      <c r="SCR123" s="188"/>
      <c r="SCS123" s="188"/>
      <c r="SCT123" s="188"/>
      <c r="SCU123" s="188"/>
      <c r="SCV123" s="188"/>
      <c r="SCW123" s="188"/>
      <c r="SCX123" s="188"/>
      <c r="SCY123" s="188"/>
      <c r="SCZ123" s="188"/>
      <c r="SDA123" s="188"/>
      <c r="SDB123" s="188"/>
      <c r="SDC123" s="188"/>
      <c r="SDD123" s="188"/>
      <c r="SDE123" s="188"/>
      <c r="SDF123" s="188"/>
      <c r="SDG123" s="188"/>
      <c r="SDH123" s="188"/>
      <c r="SDI123" s="188"/>
      <c r="SDJ123" s="188"/>
      <c r="SDK123" s="188"/>
      <c r="SDL123" s="188"/>
      <c r="SDM123" s="188"/>
      <c r="SDN123" s="188"/>
      <c r="SDO123" s="188"/>
      <c r="SDP123" s="188"/>
      <c r="SDQ123" s="188"/>
      <c r="SDR123" s="188"/>
      <c r="SDS123" s="188"/>
      <c r="SDT123" s="188"/>
      <c r="SDU123" s="188"/>
      <c r="SDV123" s="188"/>
      <c r="SDW123" s="188"/>
      <c r="SDX123" s="188"/>
      <c r="SDY123" s="188"/>
      <c r="SDZ123" s="188"/>
      <c r="SEA123" s="188"/>
      <c r="SEB123" s="188"/>
      <c r="SEC123" s="188"/>
      <c r="SED123" s="188"/>
      <c r="SEE123" s="188"/>
      <c r="SEF123" s="188"/>
      <c r="SEG123" s="188"/>
      <c r="SEH123" s="188"/>
      <c r="SEI123" s="188"/>
      <c r="SEJ123" s="188"/>
      <c r="SEK123" s="188"/>
      <c r="SEL123" s="188"/>
      <c r="SEM123" s="188"/>
      <c r="SEN123" s="188"/>
      <c r="SEO123" s="188"/>
      <c r="SEP123" s="188"/>
      <c r="SEQ123" s="188"/>
      <c r="SER123" s="188"/>
      <c r="SES123" s="188"/>
      <c r="SET123" s="188"/>
      <c r="SEU123" s="188"/>
      <c r="SEV123" s="188"/>
      <c r="SEW123" s="188"/>
      <c r="SEX123" s="188"/>
      <c r="SEY123" s="188"/>
      <c r="SEZ123" s="188"/>
      <c r="SFA123" s="188"/>
      <c r="SFB123" s="188"/>
      <c r="SFC123" s="188"/>
      <c r="SFD123" s="188"/>
      <c r="SFE123" s="188"/>
      <c r="SFF123" s="188"/>
      <c r="SFG123" s="188"/>
      <c r="SFH123" s="188"/>
      <c r="SFI123" s="188"/>
      <c r="SFJ123" s="188"/>
      <c r="SFK123" s="188"/>
      <c r="SFL123" s="188"/>
      <c r="SFM123" s="188"/>
      <c r="SFN123" s="188"/>
      <c r="SFO123" s="188"/>
      <c r="SFP123" s="188"/>
      <c r="SFQ123" s="188"/>
      <c r="SFR123" s="188"/>
      <c r="SFS123" s="188"/>
      <c r="SFT123" s="188"/>
      <c r="SFU123" s="188"/>
      <c r="SFV123" s="188"/>
      <c r="SFW123" s="188"/>
      <c r="SFX123" s="188"/>
      <c r="SFY123" s="188"/>
      <c r="SFZ123" s="188"/>
      <c r="SGA123" s="188"/>
      <c r="SGB123" s="188"/>
      <c r="SGC123" s="188"/>
      <c r="SGD123" s="188"/>
      <c r="SGE123" s="188"/>
      <c r="SGF123" s="188"/>
      <c r="SGG123" s="188"/>
      <c r="SGH123" s="188"/>
      <c r="SGI123" s="188"/>
      <c r="SGJ123" s="188"/>
      <c r="SGK123" s="188"/>
      <c r="SGL123" s="188"/>
      <c r="SGM123" s="188"/>
      <c r="SGN123" s="188"/>
      <c r="SGO123" s="188"/>
      <c r="SGP123" s="188"/>
      <c r="SGQ123" s="188"/>
      <c r="SGR123" s="188"/>
      <c r="SGS123" s="188"/>
      <c r="SGT123" s="188"/>
      <c r="SGU123" s="188"/>
      <c r="SGV123" s="188"/>
      <c r="SGW123" s="188"/>
      <c r="SGX123" s="188"/>
      <c r="SGY123" s="188"/>
      <c r="SGZ123" s="188"/>
      <c r="SHA123" s="188"/>
      <c r="SHB123" s="188"/>
      <c r="SHC123" s="188"/>
      <c r="SHD123" s="188"/>
      <c r="SHE123" s="188"/>
      <c r="SHF123" s="188"/>
      <c r="SHG123" s="188"/>
      <c r="SHH123" s="188"/>
      <c r="SHI123" s="188"/>
      <c r="SHJ123" s="188"/>
      <c r="SHK123" s="188"/>
      <c r="SHL123" s="188"/>
      <c r="SHM123" s="188"/>
      <c r="SHN123" s="188"/>
      <c r="SHO123" s="188"/>
      <c r="SHP123" s="188"/>
      <c r="SHQ123" s="188"/>
      <c r="SHR123" s="188"/>
      <c r="SHS123" s="188"/>
      <c r="SHT123" s="188"/>
      <c r="SHU123" s="188"/>
      <c r="SHV123" s="188"/>
      <c r="SHW123" s="188"/>
      <c r="SHX123" s="188"/>
      <c r="SHY123" s="188"/>
      <c r="SHZ123" s="188"/>
      <c r="SIA123" s="188"/>
      <c r="SIB123" s="188"/>
      <c r="SIC123" s="188"/>
      <c r="SID123" s="188"/>
      <c r="SIE123" s="188"/>
      <c r="SIF123" s="188"/>
      <c r="SIG123" s="188"/>
      <c r="SIH123" s="188"/>
      <c r="SII123" s="188"/>
      <c r="SIJ123" s="188"/>
      <c r="SIK123" s="188"/>
      <c r="SIL123" s="188"/>
      <c r="SIM123" s="188"/>
      <c r="SIN123" s="188"/>
      <c r="SIO123" s="188"/>
      <c r="SIP123" s="188"/>
      <c r="SIQ123" s="188"/>
      <c r="SIR123" s="188"/>
      <c r="SIS123" s="188"/>
      <c r="SIT123" s="188"/>
      <c r="SIU123" s="188"/>
      <c r="SIV123" s="188"/>
      <c r="SIW123" s="188"/>
      <c r="SIX123" s="188"/>
      <c r="SIY123" s="188"/>
      <c r="SIZ123" s="188"/>
      <c r="SJA123" s="188"/>
      <c r="SJB123" s="188"/>
      <c r="SJC123" s="188"/>
      <c r="SJD123" s="188"/>
      <c r="SJE123" s="188"/>
      <c r="SJF123" s="188"/>
      <c r="SJG123" s="188"/>
      <c r="SJH123" s="188"/>
      <c r="SJI123" s="188"/>
      <c r="SJJ123" s="188"/>
      <c r="SJK123" s="188"/>
      <c r="SJL123" s="188"/>
      <c r="SJM123" s="188"/>
      <c r="SJN123" s="188"/>
      <c r="SJO123" s="188"/>
      <c r="SJP123" s="188"/>
      <c r="SJQ123" s="188"/>
      <c r="SJR123" s="188"/>
      <c r="SJS123" s="188"/>
      <c r="SJT123" s="188"/>
      <c r="SJU123" s="188"/>
      <c r="SJV123" s="188"/>
      <c r="SJW123" s="188"/>
      <c r="SJX123" s="188"/>
      <c r="SJY123" s="188"/>
      <c r="SJZ123" s="188"/>
      <c r="SKA123" s="188"/>
      <c r="SKB123" s="188"/>
      <c r="SKC123" s="188"/>
      <c r="SKD123" s="188"/>
      <c r="SKE123" s="188"/>
      <c r="SKF123" s="188"/>
      <c r="SKG123" s="188"/>
      <c r="SKH123" s="188"/>
      <c r="SKI123" s="188"/>
      <c r="SKJ123" s="188"/>
      <c r="SKK123" s="188"/>
      <c r="SKL123" s="188"/>
      <c r="SKM123" s="188"/>
      <c r="SKN123" s="188"/>
      <c r="SKO123" s="188"/>
      <c r="SKP123" s="188"/>
      <c r="SKQ123" s="188"/>
      <c r="SKR123" s="188"/>
      <c r="SKS123" s="188"/>
      <c r="SKT123" s="188"/>
      <c r="SKU123" s="188"/>
      <c r="SKV123" s="188"/>
      <c r="SKW123" s="188"/>
      <c r="SKX123" s="188"/>
      <c r="SKY123" s="188"/>
      <c r="SKZ123" s="188"/>
      <c r="SLA123" s="188"/>
      <c r="SLB123" s="188"/>
      <c r="SLC123" s="188"/>
      <c r="SLD123" s="188"/>
      <c r="SLE123" s="188"/>
      <c r="SLF123" s="188"/>
      <c r="SLG123" s="188"/>
      <c r="SLH123" s="188"/>
      <c r="SLI123" s="188"/>
      <c r="SLJ123" s="188"/>
      <c r="SLK123" s="188"/>
      <c r="SLL123" s="188"/>
      <c r="SLM123" s="188"/>
      <c r="SLN123" s="188"/>
      <c r="SLO123" s="188"/>
      <c r="SLP123" s="188"/>
      <c r="SLQ123" s="188"/>
      <c r="SLR123" s="188"/>
      <c r="SLS123" s="188"/>
      <c r="SLT123" s="188"/>
      <c r="SLU123" s="188"/>
      <c r="SLV123" s="188"/>
      <c r="SLW123" s="188"/>
      <c r="SLX123" s="188"/>
      <c r="SLY123" s="188"/>
      <c r="SLZ123" s="188"/>
      <c r="SMA123" s="188"/>
      <c r="SMB123" s="188"/>
      <c r="SMC123" s="188"/>
      <c r="SMD123" s="188"/>
      <c r="SME123" s="188"/>
      <c r="SMF123" s="188"/>
      <c r="SMG123" s="188"/>
      <c r="SMH123" s="188"/>
      <c r="SMI123" s="188"/>
      <c r="SMJ123" s="188"/>
      <c r="SMK123" s="188"/>
      <c r="SML123" s="188"/>
      <c r="SMM123" s="188"/>
      <c r="SMN123" s="188"/>
      <c r="SMO123" s="188"/>
      <c r="SMP123" s="188"/>
      <c r="SMQ123" s="188"/>
      <c r="SMR123" s="188"/>
      <c r="SMS123" s="188"/>
      <c r="SMT123" s="188"/>
      <c r="SMU123" s="188"/>
      <c r="SMV123" s="188"/>
      <c r="SMW123" s="188"/>
      <c r="SMX123" s="188"/>
      <c r="SMY123" s="188"/>
      <c r="SMZ123" s="188"/>
      <c r="SNA123" s="188"/>
      <c r="SNB123" s="188"/>
      <c r="SNC123" s="188"/>
      <c r="SND123" s="188"/>
      <c r="SNE123" s="188"/>
      <c r="SNF123" s="188"/>
      <c r="SNG123" s="188"/>
      <c r="SNH123" s="188"/>
      <c r="SNI123" s="188"/>
      <c r="SNJ123" s="188"/>
      <c r="SNK123" s="188"/>
      <c r="SNL123" s="188"/>
      <c r="SNM123" s="188"/>
      <c r="SNN123" s="188"/>
      <c r="SNO123" s="188"/>
      <c r="SNP123" s="188"/>
      <c r="SNQ123" s="188"/>
      <c r="SNR123" s="188"/>
      <c r="SNS123" s="188"/>
      <c r="SNT123" s="188"/>
      <c r="SNU123" s="188"/>
      <c r="SNV123" s="188"/>
      <c r="SNW123" s="188"/>
      <c r="SNX123" s="188"/>
      <c r="SNY123" s="188"/>
      <c r="SNZ123" s="188"/>
      <c r="SOA123" s="188"/>
      <c r="SOB123" s="188"/>
      <c r="SOC123" s="188"/>
      <c r="SOD123" s="188"/>
      <c r="SOE123" s="188"/>
      <c r="SOF123" s="188"/>
      <c r="SOG123" s="188"/>
      <c r="SOH123" s="188"/>
      <c r="SOI123" s="188"/>
      <c r="SOJ123" s="188"/>
      <c r="SOK123" s="188"/>
      <c r="SOL123" s="188"/>
      <c r="SOM123" s="188"/>
      <c r="SON123" s="188"/>
      <c r="SOO123" s="188"/>
      <c r="SOP123" s="188"/>
      <c r="SOQ123" s="188"/>
      <c r="SOR123" s="188"/>
      <c r="SOS123" s="188"/>
      <c r="SOT123" s="188"/>
      <c r="SOU123" s="188"/>
      <c r="SOV123" s="188"/>
      <c r="SOW123" s="188"/>
      <c r="SOX123" s="188"/>
      <c r="SOY123" s="188"/>
      <c r="SOZ123" s="188"/>
      <c r="SPA123" s="188"/>
      <c r="SPB123" s="188"/>
      <c r="SPC123" s="188"/>
      <c r="SPD123" s="188"/>
      <c r="SPE123" s="188"/>
      <c r="SPF123" s="188"/>
      <c r="SPG123" s="188"/>
      <c r="SPH123" s="188"/>
      <c r="SPI123" s="188"/>
      <c r="SPJ123" s="188"/>
      <c r="SPK123" s="188"/>
      <c r="SPL123" s="188"/>
      <c r="SPM123" s="188"/>
      <c r="SPN123" s="188"/>
      <c r="SPO123" s="188"/>
      <c r="SPP123" s="188"/>
      <c r="SPQ123" s="188"/>
      <c r="SPR123" s="188"/>
      <c r="SPS123" s="188"/>
      <c r="SPT123" s="188"/>
      <c r="SPU123" s="188"/>
      <c r="SPV123" s="188"/>
      <c r="SPW123" s="188"/>
      <c r="SPX123" s="188"/>
      <c r="SPY123" s="188"/>
      <c r="SPZ123" s="188"/>
      <c r="SQA123" s="188"/>
      <c r="SQB123" s="188"/>
      <c r="SQC123" s="188"/>
      <c r="SQD123" s="188"/>
      <c r="SQE123" s="188"/>
      <c r="SQF123" s="188"/>
      <c r="SQG123" s="188"/>
      <c r="SQH123" s="188"/>
      <c r="SQI123" s="188"/>
      <c r="SQJ123" s="188"/>
      <c r="SQK123" s="188"/>
      <c r="SQL123" s="188"/>
      <c r="SQM123" s="188"/>
      <c r="SQN123" s="188"/>
      <c r="SQO123" s="188"/>
      <c r="SQP123" s="188"/>
      <c r="SQQ123" s="188"/>
      <c r="SQR123" s="188"/>
      <c r="SQS123" s="188"/>
      <c r="SQT123" s="188"/>
      <c r="SQU123" s="188"/>
      <c r="SQV123" s="188"/>
      <c r="SQW123" s="188"/>
      <c r="SQX123" s="188"/>
      <c r="SQY123" s="188"/>
      <c r="SQZ123" s="188"/>
      <c r="SRA123" s="188"/>
      <c r="SRB123" s="188"/>
      <c r="SRC123" s="188"/>
      <c r="SRD123" s="188"/>
      <c r="SRE123" s="188"/>
      <c r="SRF123" s="188"/>
      <c r="SRG123" s="188"/>
      <c r="SRH123" s="188"/>
      <c r="SRI123" s="188"/>
      <c r="SRJ123" s="188"/>
      <c r="SRK123" s="188"/>
      <c r="SRL123" s="188"/>
      <c r="SRM123" s="188"/>
      <c r="SRN123" s="188"/>
      <c r="SRO123" s="188"/>
      <c r="SRP123" s="188"/>
      <c r="SRQ123" s="188"/>
      <c r="SRR123" s="188"/>
      <c r="SRS123" s="188"/>
      <c r="SRT123" s="188"/>
      <c r="SRU123" s="188"/>
      <c r="SRV123" s="188"/>
      <c r="SRW123" s="188"/>
      <c r="SRX123" s="188"/>
      <c r="SRY123" s="188"/>
      <c r="SRZ123" s="188"/>
      <c r="SSA123" s="188"/>
      <c r="SSB123" s="188"/>
      <c r="SSC123" s="188"/>
      <c r="SSD123" s="188"/>
      <c r="SSE123" s="188"/>
      <c r="SSF123" s="188"/>
      <c r="SSG123" s="188"/>
      <c r="SSH123" s="188"/>
      <c r="SSI123" s="188"/>
      <c r="SSJ123" s="188"/>
      <c r="SSK123" s="188"/>
      <c r="SSL123" s="188"/>
      <c r="SSM123" s="188"/>
      <c r="SSN123" s="188"/>
      <c r="SSO123" s="188"/>
      <c r="SSP123" s="188"/>
      <c r="SSQ123" s="188"/>
      <c r="SSR123" s="188"/>
      <c r="SSS123" s="188"/>
      <c r="SST123" s="188"/>
      <c r="SSU123" s="188"/>
      <c r="SSV123" s="188"/>
      <c r="SSW123" s="188"/>
      <c r="SSX123" s="188"/>
      <c r="SSY123" s="188"/>
      <c r="SSZ123" s="188"/>
      <c r="STA123" s="188"/>
      <c r="STB123" s="188"/>
      <c r="STC123" s="188"/>
      <c r="STD123" s="188"/>
      <c r="STE123" s="188"/>
      <c r="STF123" s="188"/>
      <c r="STG123" s="188"/>
      <c r="STH123" s="188"/>
      <c r="STI123" s="188"/>
      <c r="STJ123" s="188"/>
      <c r="STK123" s="188"/>
      <c r="STL123" s="188"/>
      <c r="STM123" s="188"/>
      <c r="STN123" s="188"/>
      <c r="STO123" s="188"/>
      <c r="STP123" s="188"/>
      <c r="STQ123" s="188"/>
      <c r="STR123" s="188"/>
      <c r="STS123" s="188"/>
      <c r="STT123" s="188"/>
      <c r="STU123" s="188"/>
      <c r="STV123" s="188"/>
      <c r="STW123" s="188"/>
      <c r="STX123" s="188"/>
      <c r="STY123" s="188"/>
      <c r="STZ123" s="188"/>
      <c r="SUA123" s="188"/>
      <c r="SUB123" s="188"/>
      <c r="SUC123" s="188"/>
      <c r="SUD123" s="188"/>
      <c r="SUE123" s="188"/>
      <c r="SUF123" s="188"/>
      <c r="SUG123" s="188"/>
      <c r="SUH123" s="188"/>
      <c r="SUI123" s="188"/>
      <c r="SUJ123" s="188"/>
      <c r="SUK123" s="188"/>
      <c r="SUL123" s="188"/>
      <c r="SUM123" s="188"/>
      <c r="SUN123" s="188"/>
      <c r="SUO123" s="188"/>
      <c r="SUP123" s="188"/>
      <c r="SUQ123" s="188"/>
      <c r="SUR123" s="188"/>
      <c r="SUS123" s="188"/>
      <c r="SUT123" s="188"/>
      <c r="SUU123" s="188"/>
      <c r="SUV123" s="188"/>
      <c r="SUW123" s="188"/>
      <c r="SUX123" s="188"/>
      <c r="SUY123" s="188"/>
      <c r="SUZ123" s="188"/>
      <c r="SVA123" s="188"/>
      <c r="SVB123" s="188"/>
      <c r="SVC123" s="188"/>
      <c r="SVD123" s="188"/>
      <c r="SVE123" s="188"/>
      <c r="SVF123" s="188"/>
      <c r="SVG123" s="188"/>
      <c r="SVH123" s="188"/>
      <c r="SVI123" s="188"/>
      <c r="SVJ123" s="188"/>
      <c r="SVK123" s="188"/>
      <c r="SVL123" s="188"/>
      <c r="SVM123" s="188"/>
      <c r="SVN123" s="188"/>
      <c r="SVO123" s="188"/>
      <c r="SVP123" s="188"/>
      <c r="SVQ123" s="188"/>
      <c r="SVR123" s="188"/>
      <c r="SVS123" s="188"/>
      <c r="SVT123" s="188"/>
      <c r="SVU123" s="188"/>
      <c r="SVV123" s="188"/>
      <c r="SVW123" s="188"/>
      <c r="SVX123" s="188"/>
      <c r="SVY123" s="188"/>
      <c r="SVZ123" s="188"/>
      <c r="SWA123" s="188"/>
      <c r="SWB123" s="188"/>
      <c r="SWC123" s="188"/>
      <c r="SWD123" s="188"/>
      <c r="SWE123" s="188"/>
      <c r="SWF123" s="188"/>
      <c r="SWG123" s="188"/>
      <c r="SWH123" s="188"/>
      <c r="SWI123" s="188"/>
      <c r="SWJ123" s="188"/>
      <c r="SWK123" s="188"/>
      <c r="SWL123" s="188"/>
      <c r="SWM123" s="188"/>
      <c r="SWN123" s="188"/>
      <c r="SWO123" s="188"/>
      <c r="SWP123" s="188"/>
      <c r="SWQ123" s="188"/>
      <c r="SWR123" s="188"/>
      <c r="SWS123" s="188"/>
      <c r="SWT123" s="188"/>
      <c r="SWU123" s="188"/>
      <c r="SWV123" s="188"/>
      <c r="SWW123" s="188"/>
      <c r="SWX123" s="188"/>
      <c r="SWY123" s="188"/>
      <c r="SWZ123" s="188"/>
      <c r="SXA123" s="188"/>
      <c r="SXB123" s="188"/>
      <c r="SXC123" s="188"/>
      <c r="SXD123" s="188"/>
      <c r="SXE123" s="188"/>
      <c r="SXF123" s="188"/>
      <c r="SXG123" s="188"/>
      <c r="SXH123" s="188"/>
      <c r="SXI123" s="188"/>
      <c r="SXJ123" s="188"/>
      <c r="SXK123" s="188"/>
      <c r="SXL123" s="188"/>
      <c r="SXM123" s="188"/>
      <c r="SXN123" s="188"/>
      <c r="SXO123" s="188"/>
      <c r="SXP123" s="188"/>
      <c r="SXQ123" s="188"/>
      <c r="SXR123" s="188"/>
      <c r="SXS123" s="188"/>
      <c r="SXT123" s="188"/>
      <c r="SXU123" s="188"/>
      <c r="SXV123" s="188"/>
      <c r="SXW123" s="188"/>
      <c r="SXX123" s="188"/>
      <c r="SXY123" s="188"/>
      <c r="SXZ123" s="188"/>
      <c r="SYA123" s="188"/>
      <c r="SYB123" s="188"/>
      <c r="SYC123" s="188"/>
      <c r="SYD123" s="188"/>
      <c r="SYE123" s="188"/>
      <c r="SYF123" s="188"/>
      <c r="SYG123" s="188"/>
      <c r="SYH123" s="188"/>
      <c r="SYI123" s="188"/>
      <c r="SYJ123" s="188"/>
      <c r="SYK123" s="188"/>
      <c r="SYL123" s="188"/>
      <c r="SYM123" s="188"/>
      <c r="SYN123" s="188"/>
      <c r="SYO123" s="188"/>
      <c r="SYP123" s="188"/>
      <c r="SYQ123" s="188"/>
      <c r="SYR123" s="188"/>
      <c r="SYS123" s="188"/>
      <c r="SYT123" s="188"/>
      <c r="SYU123" s="188"/>
      <c r="SYV123" s="188"/>
      <c r="SYW123" s="188"/>
      <c r="SYX123" s="188"/>
      <c r="SYY123" s="188"/>
      <c r="SYZ123" s="188"/>
      <c r="SZA123" s="188"/>
      <c r="SZB123" s="188"/>
      <c r="SZC123" s="188"/>
      <c r="SZD123" s="188"/>
      <c r="SZE123" s="188"/>
      <c r="SZF123" s="188"/>
      <c r="SZG123" s="188"/>
      <c r="SZH123" s="188"/>
      <c r="SZI123" s="188"/>
      <c r="SZJ123" s="188"/>
      <c r="SZK123" s="188"/>
      <c r="SZL123" s="188"/>
      <c r="SZM123" s="188"/>
      <c r="SZN123" s="188"/>
      <c r="SZO123" s="188"/>
      <c r="SZP123" s="188"/>
      <c r="SZQ123" s="188"/>
      <c r="SZR123" s="188"/>
      <c r="SZS123" s="188"/>
      <c r="SZT123" s="188"/>
      <c r="SZU123" s="188"/>
      <c r="SZV123" s="188"/>
      <c r="SZW123" s="188"/>
      <c r="SZX123" s="188"/>
      <c r="SZY123" s="188"/>
      <c r="SZZ123" s="188"/>
      <c r="TAA123" s="188"/>
      <c r="TAB123" s="188"/>
      <c r="TAC123" s="188"/>
      <c r="TAD123" s="188"/>
      <c r="TAE123" s="188"/>
      <c r="TAF123" s="188"/>
      <c r="TAG123" s="188"/>
      <c r="TAH123" s="188"/>
      <c r="TAI123" s="188"/>
      <c r="TAJ123" s="188"/>
      <c r="TAK123" s="188"/>
      <c r="TAL123" s="188"/>
      <c r="TAM123" s="188"/>
      <c r="TAN123" s="188"/>
      <c r="TAO123" s="188"/>
      <c r="TAP123" s="188"/>
      <c r="TAQ123" s="188"/>
      <c r="TAR123" s="188"/>
      <c r="TAS123" s="188"/>
      <c r="TAT123" s="188"/>
      <c r="TAU123" s="188"/>
      <c r="TAV123" s="188"/>
      <c r="TAW123" s="188"/>
      <c r="TAX123" s="188"/>
      <c r="TAY123" s="188"/>
      <c r="TAZ123" s="188"/>
      <c r="TBA123" s="188"/>
      <c r="TBB123" s="188"/>
      <c r="TBC123" s="188"/>
      <c r="TBD123" s="188"/>
      <c r="TBE123" s="188"/>
      <c r="TBF123" s="188"/>
      <c r="TBG123" s="188"/>
      <c r="TBH123" s="188"/>
      <c r="TBI123" s="188"/>
      <c r="TBJ123" s="188"/>
      <c r="TBK123" s="188"/>
      <c r="TBL123" s="188"/>
      <c r="TBM123" s="188"/>
      <c r="TBN123" s="188"/>
      <c r="TBO123" s="188"/>
      <c r="TBP123" s="188"/>
      <c r="TBQ123" s="188"/>
      <c r="TBR123" s="188"/>
      <c r="TBS123" s="188"/>
      <c r="TBT123" s="188"/>
      <c r="TBU123" s="188"/>
      <c r="TBV123" s="188"/>
      <c r="TBW123" s="188"/>
      <c r="TBX123" s="188"/>
      <c r="TBY123" s="188"/>
      <c r="TBZ123" s="188"/>
      <c r="TCA123" s="188"/>
      <c r="TCB123" s="188"/>
      <c r="TCC123" s="188"/>
      <c r="TCD123" s="188"/>
      <c r="TCE123" s="188"/>
      <c r="TCF123" s="188"/>
      <c r="TCG123" s="188"/>
      <c r="TCH123" s="188"/>
      <c r="TCI123" s="188"/>
      <c r="TCJ123" s="188"/>
      <c r="TCK123" s="188"/>
      <c r="TCL123" s="188"/>
      <c r="TCM123" s="188"/>
      <c r="TCN123" s="188"/>
      <c r="TCO123" s="188"/>
      <c r="TCP123" s="188"/>
      <c r="TCQ123" s="188"/>
      <c r="TCR123" s="188"/>
      <c r="TCS123" s="188"/>
      <c r="TCT123" s="188"/>
      <c r="TCU123" s="188"/>
      <c r="TCV123" s="188"/>
      <c r="TCW123" s="188"/>
      <c r="TCX123" s="188"/>
      <c r="TCY123" s="188"/>
      <c r="TCZ123" s="188"/>
      <c r="TDA123" s="188"/>
      <c r="TDB123" s="188"/>
      <c r="TDC123" s="188"/>
      <c r="TDD123" s="188"/>
      <c r="TDE123" s="188"/>
      <c r="TDF123" s="188"/>
      <c r="TDG123" s="188"/>
      <c r="TDH123" s="188"/>
      <c r="TDI123" s="188"/>
      <c r="TDJ123" s="188"/>
      <c r="TDK123" s="188"/>
      <c r="TDL123" s="188"/>
      <c r="TDM123" s="188"/>
      <c r="TDN123" s="188"/>
      <c r="TDO123" s="188"/>
      <c r="TDP123" s="188"/>
      <c r="TDQ123" s="188"/>
      <c r="TDR123" s="188"/>
      <c r="TDS123" s="188"/>
      <c r="TDT123" s="188"/>
      <c r="TDU123" s="188"/>
      <c r="TDV123" s="188"/>
      <c r="TDW123" s="188"/>
      <c r="TDX123" s="188"/>
      <c r="TDY123" s="188"/>
      <c r="TDZ123" s="188"/>
      <c r="TEA123" s="188"/>
      <c r="TEB123" s="188"/>
      <c r="TEC123" s="188"/>
      <c r="TED123" s="188"/>
      <c r="TEE123" s="188"/>
      <c r="TEF123" s="188"/>
      <c r="TEG123" s="188"/>
      <c r="TEH123" s="188"/>
      <c r="TEI123" s="188"/>
      <c r="TEJ123" s="188"/>
      <c r="TEK123" s="188"/>
      <c r="TEL123" s="188"/>
      <c r="TEM123" s="188"/>
      <c r="TEN123" s="188"/>
      <c r="TEO123" s="188"/>
      <c r="TEP123" s="188"/>
      <c r="TEQ123" s="188"/>
      <c r="TER123" s="188"/>
      <c r="TES123" s="188"/>
      <c r="TET123" s="188"/>
      <c r="TEU123" s="188"/>
      <c r="TEV123" s="188"/>
      <c r="TEW123" s="188"/>
      <c r="TEX123" s="188"/>
      <c r="TEY123" s="188"/>
      <c r="TEZ123" s="188"/>
      <c r="TFA123" s="188"/>
      <c r="TFB123" s="188"/>
      <c r="TFC123" s="188"/>
      <c r="TFD123" s="188"/>
      <c r="TFE123" s="188"/>
      <c r="TFF123" s="188"/>
      <c r="TFG123" s="188"/>
      <c r="TFH123" s="188"/>
      <c r="TFI123" s="188"/>
      <c r="TFJ123" s="188"/>
      <c r="TFK123" s="188"/>
      <c r="TFL123" s="188"/>
      <c r="TFM123" s="188"/>
      <c r="TFN123" s="188"/>
      <c r="TFO123" s="188"/>
      <c r="TFP123" s="188"/>
      <c r="TFQ123" s="188"/>
      <c r="TFR123" s="188"/>
      <c r="TFS123" s="188"/>
      <c r="TFT123" s="188"/>
      <c r="TFU123" s="188"/>
      <c r="TFV123" s="188"/>
      <c r="TFW123" s="188"/>
      <c r="TFX123" s="188"/>
      <c r="TFY123" s="188"/>
      <c r="TFZ123" s="188"/>
      <c r="TGA123" s="188"/>
      <c r="TGB123" s="188"/>
      <c r="TGC123" s="188"/>
      <c r="TGD123" s="188"/>
      <c r="TGE123" s="188"/>
      <c r="TGF123" s="188"/>
      <c r="TGG123" s="188"/>
      <c r="TGH123" s="188"/>
      <c r="TGI123" s="188"/>
      <c r="TGJ123" s="188"/>
      <c r="TGK123" s="188"/>
      <c r="TGL123" s="188"/>
      <c r="TGM123" s="188"/>
      <c r="TGN123" s="188"/>
      <c r="TGO123" s="188"/>
      <c r="TGP123" s="188"/>
      <c r="TGQ123" s="188"/>
      <c r="TGR123" s="188"/>
      <c r="TGS123" s="188"/>
      <c r="TGT123" s="188"/>
      <c r="TGU123" s="188"/>
      <c r="TGV123" s="188"/>
      <c r="TGW123" s="188"/>
      <c r="TGX123" s="188"/>
      <c r="TGY123" s="188"/>
      <c r="TGZ123" s="188"/>
      <c r="THA123" s="188"/>
      <c r="THB123" s="188"/>
      <c r="THC123" s="188"/>
      <c r="THD123" s="188"/>
      <c r="THE123" s="188"/>
      <c r="THF123" s="188"/>
      <c r="THG123" s="188"/>
      <c r="THH123" s="188"/>
      <c r="THI123" s="188"/>
      <c r="THJ123" s="188"/>
      <c r="THK123" s="188"/>
      <c r="THL123" s="188"/>
      <c r="THM123" s="188"/>
      <c r="THN123" s="188"/>
      <c r="THO123" s="188"/>
      <c r="THP123" s="188"/>
      <c r="THQ123" s="188"/>
      <c r="THR123" s="188"/>
      <c r="THS123" s="188"/>
      <c r="THT123" s="188"/>
      <c r="THU123" s="188"/>
      <c r="THV123" s="188"/>
      <c r="THW123" s="188"/>
      <c r="THX123" s="188"/>
      <c r="THY123" s="188"/>
      <c r="THZ123" s="188"/>
      <c r="TIA123" s="188"/>
      <c r="TIB123" s="188"/>
      <c r="TIC123" s="188"/>
      <c r="TID123" s="188"/>
      <c r="TIE123" s="188"/>
      <c r="TIF123" s="188"/>
      <c r="TIG123" s="188"/>
      <c r="TIH123" s="188"/>
      <c r="TII123" s="188"/>
      <c r="TIJ123" s="188"/>
      <c r="TIK123" s="188"/>
      <c r="TIL123" s="188"/>
      <c r="TIM123" s="188"/>
      <c r="TIN123" s="188"/>
      <c r="TIO123" s="188"/>
      <c r="TIP123" s="188"/>
      <c r="TIQ123" s="188"/>
      <c r="TIR123" s="188"/>
      <c r="TIS123" s="188"/>
      <c r="TIT123" s="188"/>
      <c r="TIU123" s="188"/>
      <c r="TIV123" s="188"/>
      <c r="TIW123" s="188"/>
      <c r="TIX123" s="188"/>
      <c r="TIY123" s="188"/>
      <c r="TIZ123" s="188"/>
      <c r="TJA123" s="188"/>
      <c r="TJB123" s="188"/>
      <c r="TJC123" s="188"/>
      <c r="TJD123" s="188"/>
      <c r="TJE123" s="188"/>
      <c r="TJF123" s="188"/>
      <c r="TJG123" s="188"/>
      <c r="TJH123" s="188"/>
      <c r="TJI123" s="188"/>
      <c r="TJJ123" s="188"/>
      <c r="TJK123" s="188"/>
      <c r="TJL123" s="188"/>
      <c r="TJM123" s="188"/>
      <c r="TJN123" s="188"/>
      <c r="TJO123" s="188"/>
      <c r="TJP123" s="188"/>
      <c r="TJQ123" s="188"/>
      <c r="TJR123" s="188"/>
      <c r="TJS123" s="188"/>
      <c r="TJT123" s="188"/>
      <c r="TJU123" s="188"/>
      <c r="TJV123" s="188"/>
      <c r="TJW123" s="188"/>
      <c r="TJX123" s="188"/>
      <c r="TJY123" s="188"/>
      <c r="TJZ123" s="188"/>
      <c r="TKA123" s="188"/>
      <c r="TKB123" s="188"/>
      <c r="TKC123" s="188"/>
      <c r="TKD123" s="188"/>
      <c r="TKE123" s="188"/>
      <c r="TKF123" s="188"/>
      <c r="TKG123" s="188"/>
      <c r="TKH123" s="188"/>
      <c r="TKI123" s="188"/>
      <c r="TKJ123" s="188"/>
      <c r="TKK123" s="188"/>
      <c r="TKL123" s="188"/>
      <c r="TKM123" s="188"/>
      <c r="TKN123" s="188"/>
      <c r="TKO123" s="188"/>
      <c r="TKP123" s="188"/>
      <c r="TKQ123" s="188"/>
      <c r="TKR123" s="188"/>
      <c r="TKS123" s="188"/>
      <c r="TKT123" s="188"/>
      <c r="TKU123" s="188"/>
      <c r="TKV123" s="188"/>
      <c r="TKW123" s="188"/>
      <c r="TKX123" s="188"/>
      <c r="TKY123" s="188"/>
      <c r="TKZ123" s="188"/>
      <c r="TLA123" s="188"/>
      <c r="TLB123" s="188"/>
      <c r="TLC123" s="188"/>
      <c r="TLD123" s="188"/>
      <c r="TLE123" s="188"/>
      <c r="TLF123" s="188"/>
      <c r="TLG123" s="188"/>
      <c r="TLH123" s="188"/>
      <c r="TLI123" s="188"/>
      <c r="TLJ123" s="188"/>
      <c r="TLK123" s="188"/>
      <c r="TLL123" s="188"/>
      <c r="TLM123" s="188"/>
      <c r="TLN123" s="188"/>
      <c r="TLO123" s="188"/>
      <c r="TLP123" s="188"/>
      <c r="TLQ123" s="188"/>
      <c r="TLR123" s="188"/>
      <c r="TLS123" s="188"/>
      <c r="TLT123" s="188"/>
      <c r="TLU123" s="188"/>
      <c r="TLV123" s="188"/>
      <c r="TLW123" s="188"/>
      <c r="TLX123" s="188"/>
      <c r="TLY123" s="188"/>
      <c r="TLZ123" s="188"/>
      <c r="TMA123" s="188"/>
      <c r="TMB123" s="188"/>
      <c r="TMC123" s="188"/>
      <c r="TMD123" s="188"/>
      <c r="TME123" s="188"/>
      <c r="TMF123" s="188"/>
      <c r="TMG123" s="188"/>
      <c r="TMH123" s="188"/>
      <c r="TMI123" s="188"/>
      <c r="TMJ123" s="188"/>
      <c r="TMK123" s="188"/>
      <c r="TML123" s="188"/>
      <c r="TMM123" s="188"/>
      <c r="TMN123" s="188"/>
      <c r="TMO123" s="188"/>
      <c r="TMP123" s="188"/>
      <c r="TMQ123" s="188"/>
      <c r="TMR123" s="188"/>
      <c r="TMS123" s="188"/>
      <c r="TMT123" s="188"/>
      <c r="TMU123" s="188"/>
      <c r="TMV123" s="188"/>
      <c r="TMW123" s="188"/>
      <c r="TMX123" s="188"/>
      <c r="TMY123" s="188"/>
      <c r="TMZ123" s="188"/>
      <c r="TNA123" s="188"/>
      <c r="TNB123" s="188"/>
      <c r="TNC123" s="188"/>
      <c r="TND123" s="188"/>
      <c r="TNE123" s="188"/>
      <c r="TNF123" s="188"/>
      <c r="TNG123" s="188"/>
      <c r="TNH123" s="188"/>
      <c r="TNI123" s="188"/>
      <c r="TNJ123" s="188"/>
      <c r="TNK123" s="188"/>
      <c r="TNL123" s="188"/>
      <c r="TNM123" s="188"/>
      <c r="TNN123" s="188"/>
      <c r="TNO123" s="188"/>
      <c r="TNP123" s="188"/>
      <c r="TNQ123" s="188"/>
      <c r="TNR123" s="188"/>
      <c r="TNS123" s="188"/>
      <c r="TNT123" s="188"/>
      <c r="TNU123" s="188"/>
      <c r="TNV123" s="188"/>
      <c r="TNW123" s="188"/>
      <c r="TNX123" s="188"/>
      <c r="TNY123" s="188"/>
      <c r="TNZ123" s="188"/>
      <c r="TOA123" s="188"/>
      <c r="TOB123" s="188"/>
      <c r="TOC123" s="188"/>
      <c r="TOD123" s="188"/>
      <c r="TOE123" s="188"/>
      <c r="TOF123" s="188"/>
      <c r="TOG123" s="188"/>
      <c r="TOH123" s="188"/>
      <c r="TOI123" s="188"/>
      <c r="TOJ123" s="188"/>
      <c r="TOK123" s="188"/>
      <c r="TOL123" s="188"/>
      <c r="TOM123" s="188"/>
      <c r="TON123" s="188"/>
      <c r="TOO123" s="188"/>
      <c r="TOP123" s="188"/>
      <c r="TOQ123" s="188"/>
      <c r="TOR123" s="188"/>
      <c r="TOS123" s="188"/>
      <c r="TOT123" s="188"/>
      <c r="TOU123" s="188"/>
      <c r="TOV123" s="188"/>
      <c r="TOW123" s="188"/>
      <c r="TOX123" s="188"/>
      <c r="TOY123" s="188"/>
      <c r="TOZ123" s="188"/>
      <c r="TPA123" s="188"/>
      <c r="TPB123" s="188"/>
      <c r="TPC123" s="188"/>
      <c r="TPD123" s="188"/>
      <c r="TPE123" s="188"/>
      <c r="TPF123" s="188"/>
      <c r="TPG123" s="188"/>
      <c r="TPH123" s="188"/>
      <c r="TPI123" s="188"/>
      <c r="TPJ123" s="188"/>
      <c r="TPK123" s="188"/>
      <c r="TPL123" s="188"/>
      <c r="TPM123" s="188"/>
      <c r="TPN123" s="188"/>
      <c r="TPO123" s="188"/>
      <c r="TPP123" s="188"/>
      <c r="TPQ123" s="188"/>
      <c r="TPR123" s="188"/>
      <c r="TPS123" s="188"/>
      <c r="TPT123" s="188"/>
      <c r="TPU123" s="188"/>
      <c r="TPV123" s="188"/>
      <c r="TPW123" s="188"/>
      <c r="TPX123" s="188"/>
      <c r="TPY123" s="188"/>
      <c r="TPZ123" s="188"/>
      <c r="TQA123" s="188"/>
      <c r="TQB123" s="188"/>
      <c r="TQC123" s="188"/>
      <c r="TQD123" s="188"/>
      <c r="TQE123" s="188"/>
      <c r="TQF123" s="188"/>
      <c r="TQG123" s="188"/>
      <c r="TQH123" s="188"/>
      <c r="TQI123" s="188"/>
      <c r="TQJ123" s="188"/>
      <c r="TQK123" s="188"/>
      <c r="TQL123" s="188"/>
      <c r="TQM123" s="188"/>
      <c r="TQN123" s="188"/>
      <c r="TQO123" s="188"/>
      <c r="TQP123" s="188"/>
      <c r="TQQ123" s="188"/>
      <c r="TQR123" s="188"/>
      <c r="TQS123" s="188"/>
      <c r="TQT123" s="188"/>
      <c r="TQU123" s="188"/>
      <c r="TQV123" s="188"/>
      <c r="TQW123" s="188"/>
      <c r="TQX123" s="188"/>
      <c r="TQY123" s="188"/>
      <c r="TQZ123" s="188"/>
      <c r="TRA123" s="188"/>
      <c r="TRB123" s="188"/>
      <c r="TRC123" s="188"/>
      <c r="TRD123" s="188"/>
      <c r="TRE123" s="188"/>
      <c r="TRF123" s="188"/>
      <c r="TRG123" s="188"/>
      <c r="TRH123" s="188"/>
      <c r="TRI123" s="188"/>
      <c r="TRJ123" s="188"/>
      <c r="TRK123" s="188"/>
      <c r="TRL123" s="188"/>
      <c r="TRM123" s="188"/>
      <c r="TRN123" s="188"/>
      <c r="TRO123" s="188"/>
      <c r="TRP123" s="188"/>
      <c r="TRQ123" s="188"/>
      <c r="TRR123" s="188"/>
      <c r="TRS123" s="188"/>
      <c r="TRT123" s="188"/>
      <c r="TRU123" s="188"/>
      <c r="TRV123" s="188"/>
      <c r="TRW123" s="188"/>
      <c r="TRX123" s="188"/>
      <c r="TRY123" s="188"/>
      <c r="TRZ123" s="188"/>
      <c r="TSA123" s="188"/>
      <c r="TSB123" s="188"/>
      <c r="TSC123" s="188"/>
      <c r="TSD123" s="188"/>
      <c r="TSE123" s="188"/>
      <c r="TSF123" s="188"/>
      <c r="TSG123" s="188"/>
      <c r="TSH123" s="188"/>
      <c r="TSI123" s="188"/>
      <c r="TSJ123" s="188"/>
      <c r="TSK123" s="188"/>
      <c r="TSL123" s="188"/>
      <c r="TSM123" s="188"/>
      <c r="TSN123" s="188"/>
      <c r="TSO123" s="188"/>
      <c r="TSP123" s="188"/>
      <c r="TSQ123" s="188"/>
      <c r="TSR123" s="188"/>
      <c r="TSS123" s="188"/>
      <c r="TST123" s="188"/>
      <c r="TSU123" s="188"/>
      <c r="TSV123" s="188"/>
      <c r="TSW123" s="188"/>
      <c r="TSX123" s="188"/>
      <c r="TSY123" s="188"/>
      <c r="TSZ123" s="188"/>
      <c r="TTA123" s="188"/>
      <c r="TTB123" s="188"/>
      <c r="TTC123" s="188"/>
      <c r="TTD123" s="188"/>
      <c r="TTE123" s="188"/>
      <c r="TTF123" s="188"/>
      <c r="TTG123" s="188"/>
      <c r="TTH123" s="188"/>
      <c r="TTI123" s="188"/>
      <c r="TTJ123" s="188"/>
      <c r="TTK123" s="188"/>
      <c r="TTL123" s="188"/>
      <c r="TTM123" s="188"/>
      <c r="TTN123" s="188"/>
      <c r="TTO123" s="188"/>
      <c r="TTP123" s="188"/>
      <c r="TTQ123" s="188"/>
      <c r="TTR123" s="188"/>
      <c r="TTS123" s="188"/>
      <c r="TTT123" s="188"/>
      <c r="TTU123" s="188"/>
      <c r="TTV123" s="188"/>
      <c r="TTW123" s="188"/>
      <c r="TTX123" s="188"/>
      <c r="TTY123" s="188"/>
      <c r="TTZ123" s="188"/>
      <c r="TUA123" s="188"/>
      <c r="TUB123" s="188"/>
      <c r="TUC123" s="188"/>
      <c r="TUD123" s="188"/>
      <c r="TUE123" s="188"/>
      <c r="TUF123" s="188"/>
      <c r="TUG123" s="188"/>
      <c r="TUH123" s="188"/>
      <c r="TUI123" s="188"/>
      <c r="TUJ123" s="188"/>
      <c r="TUK123" s="188"/>
      <c r="TUL123" s="188"/>
      <c r="TUM123" s="188"/>
      <c r="TUN123" s="188"/>
      <c r="TUO123" s="188"/>
      <c r="TUP123" s="188"/>
      <c r="TUQ123" s="188"/>
      <c r="TUR123" s="188"/>
      <c r="TUS123" s="188"/>
      <c r="TUT123" s="188"/>
      <c r="TUU123" s="188"/>
      <c r="TUV123" s="188"/>
      <c r="TUW123" s="188"/>
      <c r="TUX123" s="188"/>
      <c r="TUY123" s="188"/>
      <c r="TUZ123" s="188"/>
      <c r="TVA123" s="188"/>
      <c r="TVB123" s="188"/>
      <c r="TVC123" s="188"/>
      <c r="TVD123" s="188"/>
      <c r="TVE123" s="188"/>
      <c r="TVF123" s="188"/>
      <c r="TVG123" s="188"/>
      <c r="TVH123" s="188"/>
      <c r="TVI123" s="188"/>
      <c r="TVJ123" s="188"/>
      <c r="TVK123" s="188"/>
      <c r="TVL123" s="188"/>
      <c r="TVM123" s="188"/>
      <c r="TVN123" s="188"/>
      <c r="TVO123" s="188"/>
      <c r="TVP123" s="188"/>
      <c r="TVQ123" s="188"/>
      <c r="TVR123" s="188"/>
      <c r="TVS123" s="188"/>
      <c r="TVT123" s="188"/>
      <c r="TVU123" s="188"/>
      <c r="TVV123" s="188"/>
      <c r="TVW123" s="188"/>
      <c r="TVX123" s="188"/>
      <c r="TVY123" s="188"/>
      <c r="TVZ123" s="188"/>
      <c r="TWA123" s="188"/>
      <c r="TWB123" s="188"/>
      <c r="TWC123" s="188"/>
      <c r="TWD123" s="188"/>
      <c r="TWE123" s="188"/>
      <c r="TWF123" s="188"/>
      <c r="TWG123" s="188"/>
      <c r="TWH123" s="188"/>
      <c r="TWI123" s="188"/>
      <c r="TWJ123" s="188"/>
      <c r="TWK123" s="188"/>
      <c r="TWL123" s="188"/>
      <c r="TWM123" s="188"/>
      <c r="TWN123" s="188"/>
      <c r="TWO123" s="188"/>
      <c r="TWP123" s="188"/>
      <c r="TWQ123" s="188"/>
      <c r="TWR123" s="188"/>
      <c r="TWS123" s="188"/>
      <c r="TWT123" s="188"/>
      <c r="TWU123" s="188"/>
      <c r="TWV123" s="188"/>
      <c r="TWW123" s="188"/>
      <c r="TWX123" s="188"/>
      <c r="TWY123" s="188"/>
      <c r="TWZ123" s="188"/>
      <c r="TXA123" s="188"/>
      <c r="TXB123" s="188"/>
      <c r="TXC123" s="188"/>
      <c r="TXD123" s="188"/>
      <c r="TXE123" s="188"/>
      <c r="TXF123" s="188"/>
      <c r="TXG123" s="188"/>
      <c r="TXH123" s="188"/>
      <c r="TXI123" s="188"/>
      <c r="TXJ123" s="188"/>
      <c r="TXK123" s="188"/>
      <c r="TXL123" s="188"/>
      <c r="TXM123" s="188"/>
      <c r="TXN123" s="188"/>
      <c r="TXO123" s="188"/>
      <c r="TXP123" s="188"/>
      <c r="TXQ123" s="188"/>
      <c r="TXR123" s="188"/>
      <c r="TXS123" s="188"/>
      <c r="TXT123" s="188"/>
      <c r="TXU123" s="188"/>
      <c r="TXV123" s="188"/>
      <c r="TXW123" s="188"/>
      <c r="TXX123" s="188"/>
      <c r="TXY123" s="188"/>
      <c r="TXZ123" s="188"/>
      <c r="TYA123" s="188"/>
      <c r="TYB123" s="188"/>
      <c r="TYC123" s="188"/>
      <c r="TYD123" s="188"/>
      <c r="TYE123" s="188"/>
      <c r="TYF123" s="188"/>
      <c r="TYG123" s="188"/>
      <c r="TYH123" s="188"/>
      <c r="TYI123" s="188"/>
      <c r="TYJ123" s="188"/>
      <c r="TYK123" s="188"/>
      <c r="TYL123" s="188"/>
      <c r="TYM123" s="188"/>
      <c r="TYN123" s="188"/>
      <c r="TYO123" s="188"/>
      <c r="TYP123" s="188"/>
      <c r="TYQ123" s="188"/>
      <c r="TYR123" s="188"/>
      <c r="TYS123" s="188"/>
      <c r="TYT123" s="188"/>
      <c r="TYU123" s="188"/>
      <c r="TYV123" s="188"/>
      <c r="TYW123" s="188"/>
      <c r="TYX123" s="188"/>
      <c r="TYY123" s="188"/>
      <c r="TYZ123" s="188"/>
      <c r="TZA123" s="188"/>
      <c r="TZB123" s="188"/>
      <c r="TZC123" s="188"/>
      <c r="TZD123" s="188"/>
      <c r="TZE123" s="188"/>
      <c r="TZF123" s="188"/>
      <c r="TZG123" s="188"/>
      <c r="TZH123" s="188"/>
      <c r="TZI123" s="188"/>
      <c r="TZJ123" s="188"/>
      <c r="TZK123" s="188"/>
      <c r="TZL123" s="188"/>
      <c r="TZM123" s="188"/>
      <c r="TZN123" s="188"/>
      <c r="TZO123" s="188"/>
      <c r="TZP123" s="188"/>
      <c r="TZQ123" s="188"/>
      <c r="TZR123" s="188"/>
      <c r="TZS123" s="188"/>
      <c r="TZT123" s="188"/>
      <c r="TZU123" s="188"/>
      <c r="TZV123" s="188"/>
      <c r="TZW123" s="188"/>
      <c r="TZX123" s="188"/>
      <c r="TZY123" s="188"/>
      <c r="TZZ123" s="188"/>
      <c r="UAA123" s="188"/>
      <c r="UAB123" s="188"/>
      <c r="UAC123" s="188"/>
      <c r="UAD123" s="188"/>
      <c r="UAE123" s="188"/>
      <c r="UAF123" s="188"/>
      <c r="UAG123" s="188"/>
      <c r="UAH123" s="188"/>
      <c r="UAI123" s="188"/>
      <c r="UAJ123" s="188"/>
      <c r="UAK123" s="188"/>
      <c r="UAL123" s="188"/>
      <c r="UAM123" s="188"/>
      <c r="UAN123" s="188"/>
      <c r="UAO123" s="188"/>
      <c r="UAP123" s="188"/>
      <c r="UAQ123" s="188"/>
      <c r="UAR123" s="188"/>
      <c r="UAS123" s="188"/>
      <c r="UAT123" s="188"/>
      <c r="UAU123" s="188"/>
      <c r="UAV123" s="188"/>
      <c r="UAW123" s="188"/>
      <c r="UAX123" s="188"/>
      <c r="UAY123" s="188"/>
      <c r="UAZ123" s="188"/>
      <c r="UBA123" s="188"/>
      <c r="UBB123" s="188"/>
      <c r="UBC123" s="188"/>
      <c r="UBD123" s="188"/>
      <c r="UBE123" s="188"/>
      <c r="UBF123" s="188"/>
      <c r="UBG123" s="188"/>
      <c r="UBH123" s="188"/>
      <c r="UBI123" s="188"/>
      <c r="UBJ123" s="188"/>
      <c r="UBK123" s="188"/>
      <c r="UBL123" s="188"/>
      <c r="UBM123" s="188"/>
      <c r="UBN123" s="188"/>
      <c r="UBO123" s="188"/>
      <c r="UBP123" s="188"/>
      <c r="UBQ123" s="188"/>
      <c r="UBR123" s="188"/>
      <c r="UBS123" s="188"/>
      <c r="UBT123" s="188"/>
      <c r="UBU123" s="188"/>
      <c r="UBV123" s="188"/>
      <c r="UBW123" s="188"/>
      <c r="UBX123" s="188"/>
      <c r="UBY123" s="188"/>
      <c r="UBZ123" s="188"/>
      <c r="UCA123" s="188"/>
      <c r="UCB123" s="188"/>
      <c r="UCC123" s="188"/>
      <c r="UCD123" s="188"/>
      <c r="UCE123" s="188"/>
      <c r="UCF123" s="188"/>
      <c r="UCG123" s="188"/>
      <c r="UCH123" s="188"/>
      <c r="UCI123" s="188"/>
      <c r="UCJ123" s="188"/>
      <c r="UCK123" s="188"/>
      <c r="UCL123" s="188"/>
      <c r="UCM123" s="188"/>
      <c r="UCN123" s="188"/>
      <c r="UCO123" s="188"/>
      <c r="UCP123" s="188"/>
      <c r="UCQ123" s="188"/>
      <c r="UCR123" s="188"/>
      <c r="UCS123" s="188"/>
      <c r="UCT123" s="188"/>
      <c r="UCU123" s="188"/>
      <c r="UCV123" s="188"/>
      <c r="UCW123" s="188"/>
      <c r="UCX123" s="188"/>
      <c r="UCY123" s="188"/>
      <c r="UCZ123" s="188"/>
      <c r="UDA123" s="188"/>
      <c r="UDB123" s="188"/>
      <c r="UDC123" s="188"/>
      <c r="UDD123" s="188"/>
      <c r="UDE123" s="188"/>
      <c r="UDF123" s="188"/>
      <c r="UDG123" s="188"/>
      <c r="UDH123" s="188"/>
      <c r="UDI123" s="188"/>
      <c r="UDJ123" s="188"/>
      <c r="UDK123" s="188"/>
      <c r="UDL123" s="188"/>
      <c r="UDM123" s="188"/>
      <c r="UDN123" s="188"/>
      <c r="UDO123" s="188"/>
      <c r="UDP123" s="188"/>
      <c r="UDQ123" s="188"/>
      <c r="UDR123" s="188"/>
      <c r="UDS123" s="188"/>
      <c r="UDT123" s="188"/>
      <c r="UDU123" s="188"/>
      <c r="UDV123" s="188"/>
      <c r="UDW123" s="188"/>
      <c r="UDX123" s="188"/>
      <c r="UDY123" s="188"/>
      <c r="UDZ123" s="188"/>
      <c r="UEA123" s="188"/>
      <c r="UEB123" s="188"/>
      <c r="UEC123" s="188"/>
      <c r="UED123" s="188"/>
      <c r="UEE123" s="188"/>
      <c r="UEF123" s="188"/>
      <c r="UEG123" s="188"/>
      <c r="UEH123" s="188"/>
      <c r="UEI123" s="188"/>
      <c r="UEJ123" s="188"/>
      <c r="UEK123" s="188"/>
      <c r="UEL123" s="188"/>
      <c r="UEM123" s="188"/>
      <c r="UEN123" s="188"/>
      <c r="UEO123" s="188"/>
      <c r="UEP123" s="188"/>
      <c r="UEQ123" s="188"/>
      <c r="UER123" s="188"/>
      <c r="UES123" s="188"/>
      <c r="UET123" s="188"/>
      <c r="UEU123" s="188"/>
      <c r="UEV123" s="188"/>
      <c r="UEW123" s="188"/>
      <c r="UEX123" s="188"/>
      <c r="UEY123" s="188"/>
      <c r="UEZ123" s="188"/>
      <c r="UFA123" s="188"/>
      <c r="UFB123" s="188"/>
      <c r="UFC123" s="188"/>
      <c r="UFD123" s="188"/>
      <c r="UFE123" s="188"/>
      <c r="UFF123" s="188"/>
      <c r="UFG123" s="188"/>
      <c r="UFH123" s="188"/>
      <c r="UFI123" s="188"/>
      <c r="UFJ123" s="188"/>
      <c r="UFK123" s="188"/>
      <c r="UFL123" s="188"/>
      <c r="UFM123" s="188"/>
      <c r="UFN123" s="188"/>
      <c r="UFO123" s="188"/>
      <c r="UFP123" s="188"/>
      <c r="UFQ123" s="188"/>
      <c r="UFR123" s="188"/>
      <c r="UFS123" s="188"/>
      <c r="UFT123" s="188"/>
      <c r="UFU123" s="188"/>
      <c r="UFV123" s="188"/>
      <c r="UFW123" s="188"/>
      <c r="UFX123" s="188"/>
      <c r="UFY123" s="188"/>
      <c r="UFZ123" s="188"/>
      <c r="UGA123" s="188"/>
      <c r="UGB123" s="188"/>
      <c r="UGC123" s="188"/>
      <c r="UGD123" s="188"/>
      <c r="UGE123" s="188"/>
      <c r="UGF123" s="188"/>
      <c r="UGG123" s="188"/>
      <c r="UGH123" s="188"/>
      <c r="UGI123" s="188"/>
      <c r="UGJ123" s="188"/>
      <c r="UGK123" s="188"/>
      <c r="UGL123" s="188"/>
      <c r="UGM123" s="188"/>
      <c r="UGN123" s="188"/>
      <c r="UGO123" s="188"/>
      <c r="UGP123" s="188"/>
      <c r="UGQ123" s="188"/>
      <c r="UGR123" s="188"/>
      <c r="UGS123" s="188"/>
      <c r="UGT123" s="188"/>
      <c r="UGU123" s="188"/>
      <c r="UGV123" s="188"/>
      <c r="UGW123" s="188"/>
      <c r="UGX123" s="188"/>
      <c r="UGY123" s="188"/>
      <c r="UGZ123" s="188"/>
      <c r="UHA123" s="188"/>
      <c r="UHB123" s="188"/>
      <c r="UHC123" s="188"/>
      <c r="UHD123" s="188"/>
      <c r="UHE123" s="188"/>
      <c r="UHF123" s="188"/>
      <c r="UHG123" s="188"/>
      <c r="UHH123" s="188"/>
      <c r="UHI123" s="188"/>
      <c r="UHJ123" s="188"/>
      <c r="UHK123" s="188"/>
      <c r="UHL123" s="188"/>
      <c r="UHM123" s="188"/>
      <c r="UHN123" s="188"/>
      <c r="UHO123" s="188"/>
      <c r="UHP123" s="188"/>
      <c r="UHQ123" s="188"/>
      <c r="UHR123" s="188"/>
      <c r="UHS123" s="188"/>
      <c r="UHT123" s="188"/>
      <c r="UHU123" s="188"/>
      <c r="UHV123" s="188"/>
      <c r="UHW123" s="188"/>
      <c r="UHX123" s="188"/>
      <c r="UHY123" s="188"/>
      <c r="UHZ123" s="188"/>
      <c r="UIA123" s="188"/>
      <c r="UIB123" s="188"/>
      <c r="UIC123" s="188"/>
      <c r="UID123" s="188"/>
      <c r="UIE123" s="188"/>
      <c r="UIF123" s="188"/>
      <c r="UIG123" s="188"/>
      <c r="UIH123" s="188"/>
      <c r="UII123" s="188"/>
      <c r="UIJ123" s="188"/>
      <c r="UIK123" s="188"/>
      <c r="UIL123" s="188"/>
      <c r="UIM123" s="188"/>
      <c r="UIN123" s="188"/>
      <c r="UIO123" s="188"/>
      <c r="UIP123" s="188"/>
      <c r="UIQ123" s="188"/>
      <c r="UIR123" s="188"/>
      <c r="UIS123" s="188"/>
      <c r="UIT123" s="188"/>
      <c r="UIU123" s="188"/>
      <c r="UIV123" s="188"/>
      <c r="UIW123" s="188"/>
      <c r="UIX123" s="188"/>
      <c r="UIY123" s="188"/>
      <c r="UIZ123" s="188"/>
      <c r="UJA123" s="188"/>
      <c r="UJB123" s="188"/>
      <c r="UJC123" s="188"/>
      <c r="UJD123" s="188"/>
      <c r="UJE123" s="188"/>
      <c r="UJF123" s="188"/>
      <c r="UJG123" s="188"/>
      <c r="UJH123" s="188"/>
      <c r="UJI123" s="188"/>
      <c r="UJJ123" s="188"/>
      <c r="UJK123" s="188"/>
      <c r="UJL123" s="188"/>
      <c r="UJM123" s="188"/>
      <c r="UJN123" s="188"/>
      <c r="UJO123" s="188"/>
      <c r="UJP123" s="188"/>
      <c r="UJQ123" s="188"/>
      <c r="UJR123" s="188"/>
      <c r="UJS123" s="188"/>
      <c r="UJT123" s="188"/>
      <c r="UJU123" s="188"/>
      <c r="UJV123" s="188"/>
      <c r="UJW123" s="188"/>
      <c r="UJX123" s="188"/>
      <c r="UJY123" s="188"/>
      <c r="UJZ123" s="188"/>
      <c r="UKA123" s="188"/>
      <c r="UKB123" s="188"/>
      <c r="UKC123" s="188"/>
      <c r="UKD123" s="188"/>
      <c r="UKE123" s="188"/>
      <c r="UKF123" s="188"/>
      <c r="UKG123" s="188"/>
      <c r="UKH123" s="188"/>
      <c r="UKI123" s="188"/>
      <c r="UKJ123" s="188"/>
      <c r="UKK123" s="188"/>
      <c r="UKL123" s="188"/>
      <c r="UKM123" s="188"/>
      <c r="UKN123" s="188"/>
      <c r="UKO123" s="188"/>
      <c r="UKP123" s="188"/>
      <c r="UKQ123" s="188"/>
      <c r="UKR123" s="188"/>
      <c r="UKS123" s="188"/>
      <c r="UKT123" s="188"/>
      <c r="UKU123" s="188"/>
      <c r="UKV123" s="188"/>
      <c r="UKW123" s="188"/>
      <c r="UKX123" s="188"/>
      <c r="UKY123" s="188"/>
      <c r="UKZ123" s="188"/>
      <c r="ULA123" s="188"/>
      <c r="ULB123" s="188"/>
      <c r="ULC123" s="188"/>
      <c r="ULD123" s="188"/>
      <c r="ULE123" s="188"/>
      <c r="ULF123" s="188"/>
      <c r="ULG123" s="188"/>
      <c r="ULH123" s="188"/>
      <c r="ULI123" s="188"/>
      <c r="ULJ123" s="188"/>
      <c r="ULK123" s="188"/>
      <c r="ULL123" s="188"/>
      <c r="ULM123" s="188"/>
      <c r="ULN123" s="188"/>
      <c r="ULO123" s="188"/>
      <c r="ULP123" s="188"/>
      <c r="ULQ123" s="188"/>
      <c r="ULR123" s="188"/>
      <c r="ULS123" s="188"/>
      <c r="ULT123" s="188"/>
      <c r="ULU123" s="188"/>
      <c r="ULV123" s="188"/>
      <c r="ULW123" s="188"/>
      <c r="ULX123" s="188"/>
      <c r="ULY123" s="188"/>
      <c r="ULZ123" s="188"/>
      <c r="UMA123" s="188"/>
      <c r="UMB123" s="188"/>
      <c r="UMC123" s="188"/>
      <c r="UMD123" s="188"/>
      <c r="UME123" s="188"/>
      <c r="UMF123" s="188"/>
      <c r="UMG123" s="188"/>
      <c r="UMH123" s="188"/>
      <c r="UMI123" s="188"/>
      <c r="UMJ123" s="188"/>
      <c r="UMK123" s="188"/>
      <c r="UML123" s="188"/>
      <c r="UMM123" s="188"/>
      <c r="UMN123" s="188"/>
      <c r="UMO123" s="188"/>
      <c r="UMP123" s="188"/>
      <c r="UMQ123" s="188"/>
      <c r="UMR123" s="188"/>
      <c r="UMS123" s="188"/>
      <c r="UMT123" s="188"/>
      <c r="UMU123" s="188"/>
      <c r="UMV123" s="188"/>
      <c r="UMW123" s="188"/>
      <c r="UMX123" s="188"/>
      <c r="UMY123" s="188"/>
      <c r="UMZ123" s="188"/>
      <c r="UNA123" s="188"/>
      <c r="UNB123" s="188"/>
      <c r="UNC123" s="188"/>
      <c r="UND123" s="188"/>
      <c r="UNE123" s="188"/>
      <c r="UNF123" s="188"/>
      <c r="UNG123" s="188"/>
      <c r="UNH123" s="188"/>
      <c r="UNI123" s="188"/>
      <c r="UNJ123" s="188"/>
      <c r="UNK123" s="188"/>
      <c r="UNL123" s="188"/>
      <c r="UNM123" s="188"/>
      <c r="UNN123" s="188"/>
      <c r="UNO123" s="188"/>
      <c r="UNP123" s="188"/>
      <c r="UNQ123" s="188"/>
      <c r="UNR123" s="188"/>
      <c r="UNS123" s="188"/>
      <c r="UNT123" s="188"/>
      <c r="UNU123" s="188"/>
      <c r="UNV123" s="188"/>
      <c r="UNW123" s="188"/>
      <c r="UNX123" s="188"/>
      <c r="UNY123" s="188"/>
      <c r="UNZ123" s="188"/>
      <c r="UOA123" s="188"/>
      <c r="UOB123" s="188"/>
      <c r="UOC123" s="188"/>
      <c r="UOD123" s="188"/>
      <c r="UOE123" s="188"/>
      <c r="UOF123" s="188"/>
      <c r="UOG123" s="188"/>
      <c r="UOH123" s="188"/>
      <c r="UOI123" s="188"/>
      <c r="UOJ123" s="188"/>
      <c r="UOK123" s="188"/>
      <c r="UOL123" s="188"/>
      <c r="UOM123" s="188"/>
      <c r="UON123" s="188"/>
      <c r="UOO123" s="188"/>
      <c r="UOP123" s="188"/>
      <c r="UOQ123" s="188"/>
      <c r="UOR123" s="188"/>
      <c r="UOS123" s="188"/>
      <c r="UOT123" s="188"/>
      <c r="UOU123" s="188"/>
      <c r="UOV123" s="188"/>
      <c r="UOW123" s="188"/>
      <c r="UOX123" s="188"/>
      <c r="UOY123" s="188"/>
      <c r="UOZ123" s="188"/>
      <c r="UPA123" s="188"/>
      <c r="UPB123" s="188"/>
      <c r="UPC123" s="188"/>
      <c r="UPD123" s="188"/>
      <c r="UPE123" s="188"/>
      <c r="UPF123" s="188"/>
      <c r="UPG123" s="188"/>
      <c r="UPH123" s="188"/>
      <c r="UPI123" s="188"/>
      <c r="UPJ123" s="188"/>
      <c r="UPK123" s="188"/>
      <c r="UPL123" s="188"/>
      <c r="UPM123" s="188"/>
      <c r="UPN123" s="188"/>
      <c r="UPO123" s="188"/>
      <c r="UPP123" s="188"/>
      <c r="UPQ123" s="188"/>
      <c r="UPR123" s="188"/>
      <c r="UPS123" s="188"/>
      <c r="UPT123" s="188"/>
      <c r="UPU123" s="188"/>
      <c r="UPV123" s="188"/>
      <c r="UPW123" s="188"/>
      <c r="UPX123" s="188"/>
      <c r="UPY123" s="188"/>
      <c r="UPZ123" s="188"/>
      <c r="UQA123" s="188"/>
      <c r="UQB123" s="188"/>
      <c r="UQC123" s="188"/>
      <c r="UQD123" s="188"/>
      <c r="UQE123" s="188"/>
      <c r="UQF123" s="188"/>
      <c r="UQG123" s="188"/>
      <c r="UQH123" s="188"/>
      <c r="UQI123" s="188"/>
      <c r="UQJ123" s="188"/>
      <c r="UQK123" s="188"/>
      <c r="UQL123" s="188"/>
      <c r="UQM123" s="188"/>
      <c r="UQN123" s="188"/>
      <c r="UQO123" s="188"/>
      <c r="UQP123" s="188"/>
      <c r="UQQ123" s="188"/>
      <c r="UQR123" s="188"/>
      <c r="UQS123" s="188"/>
      <c r="UQT123" s="188"/>
      <c r="UQU123" s="188"/>
      <c r="UQV123" s="188"/>
      <c r="UQW123" s="188"/>
      <c r="UQX123" s="188"/>
      <c r="UQY123" s="188"/>
      <c r="UQZ123" s="188"/>
      <c r="URA123" s="188"/>
      <c r="URB123" s="188"/>
      <c r="URC123" s="188"/>
      <c r="URD123" s="188"/>
      <c r="URE123" s="188"/>
      <c r="URF123" s="188"/>
      <c r="URG123" s="188"/>
      <c r="URH123" s="188"/>
      <c r="URI123" s="188"/>
      <c r="URJ123" s="188"/>
      <c r="URK123" s="188"/>
      <c r="URL123" s="188"/>
      <c r="URM123" s="188"/>
      <c r="URN123" s="188"/>
      <c r="URO123" s="188"/>
      <c r="URP123" s="188"/>
      <c r="URQ123" s="188"/>
      <c r="URR123" s="188"/>
      <c r="URS123" s="188"/>
      <c r="URT123" s="188"/>
      <c r="URU123" s="188"/>
      <c r="URV123" s="188"/>
      <c r="URW123" s="188"/>
      <c r="URX123" s="188"/>
      <c r="URY123" s="188"/>
      <c r="URZ123" s="188"/>
      <c r="USA123" s="188"/>
      <c r="USB123" s="188"/>
      <c r="USC123" s="188"/>
      <c r="USD123" s="188"/>
      <c r="USE123" s="188"/>
      <c r="USF123" s="188"/>
      <c r="USG123" s="188"/>
      <c r="USH123" s="188"/>
      <c r="USI123" s="188"/>
      <c r="USJ123" s="188"/>
      <c r="USK123" s="188"/>
      <c r="USL123" s="188"/>
      <c r="USM123" s="188"/>
      <c r="USN123" s="188"/>
      <c r="USO123" s="188"/>
      <c r="USP123" s="188"/>
      <c r="USQ123" s="188"/>
      <c r="USR123" s="188"/>
      <c r="USS123" s="188"/>
      <c r="UST123" s="188"/>
      <c r="USU123" s="188"/>
      <c r="USV123" s="188"/>
      <c r="USW123" s="188"/>
      <c r="USX123" s="188"/>
      <c r="USY123" s="188"/>
      <c r="USZ123" s="188"/>
      <c r="UTA123" s="188"/>
      <c r="UTB123" s="188"/>
      <c r="UTC123" s="188"/>
      <c r="UTD123" s="188"/>
      <c r="UTE123" s="188"/>
      <c r="UTF123" s="188"/>
      <c r="UTG123" s="188"/>
      <c r="UTH123" s="188"/>
      <c r="UTI123" s="188"/>
      <c r="UTJ123" s="188"/>
      <c r="UTK123" s="188"/>
      <c r="UTL123" s="188"/>
      <c r="UTM123" s="188"/>
      <c r="UTN123" s="188"/>
      <c r="UTO123" s="188"/>
      <c r="UTP123" s="188"/>
      <c r="UTQ123" s="188"/>
      <c r="UTR123" s="188"/>
      <c r="UTS123" s="188"/>
      <c r="UTT123" s="188"/>
      <c r="UTU123" s="188"/>
      <c r="UTV123" s="188"/>
      <c r="UTW123" s="188"/>
      <c r="UTX123" s="188"/>
      <c r="UTY123" s="188"/>
      <c r="UTZ123" s="188"/>
      <c r="UUA123" s="188"/>
      <c r="UUB123" s="188"/>
      <c r="UUC123" s="188"/>
      <c r="UUD123" s="188"/>
      <c r="UUE123" s="188"/>
      <c r="UUF123" s="188"/>
      <c r="UUG123" s="188"/>
      <c r="UUH123" s="188"/>
      <c r="UUI123" s="188"/>
      <c r="UUJ123" s="188"/>
      <c r="UUK123" s="188"/>
      <c r="UUL123" s="188"/>
      <c r="UUM123" s="188"/>
      <c r="UUN123" s="188"/>
      <c r="UUO123" s="188"/>
      <c r="UUP123" s="188"/>
      <c r="UUQ123" s="188"/>
      <c r="UUR123" s="188"/>
      <c r="UUS123" s="188"/>
      <c r="UUT123" s="188"/>
      <c r="UUU123" s="188"/>
      <c r="UUV123" s="188"/>
      <c r="UUW123" s="188"/>
      <c r="UUX123" s="188"/>
      <c r="UUY123" s="188"/>
      <c r="UUZ123" s="188"/>
      <c r="UVA123" s="188"/>
      <c r="UVB123" s="188"/>
      <c r="UVC123" s="188"/>
      <c r="UVD123" s="188"/>
      <c r="UVE123" s="188"/>
      <c r="UVF123" s="188"/>
      <c r="UVG123" s="188"/>
      <c r="UVH123" s="188"/>
      <c r="UVI123" s="188"/>
      <c r="UVJ123" s="188"/>
      <c r="UVK123" s="188"/>
      <c r="UVL123" s="188"/>
      <c r="UVM123" s="188"/>
      <c r="UVN123" s="188"/>
      <c r="UVO123" s="188"/>
      <c r="UVP123" s="188"/>
      <c r="UVQ123" s="188"/>
      <c r="UVR123" s="188"/>
      <c r="UVS123" s="188"/>
      <c r="UVT123" s="188"/>
      <c r="UVU123" s="188"/>
      <c r="UVV123" s="188"/>
      <c r="UVW123" s="188"/>
      <c r="UVX123" s="188"/>
      <c r="UVY123" s="188"/>
      <c r="UVZ123" s="188"/>
      <c r="UWA123" s="188"/>
      <c r="UWB123" s="188"/>
      <c r="UWC123" s="188"/>
      <c r="UWD123" s="188"/>
      <c r="UWE123" s="188"/>
      <c r="UWF123" s="188"/>
      <c r="UWG123" s="188"/>
      <c r="UWH123" s="188"/>
      <c r="UWI123" s="188"/>
      <c r="UWJ123" s="188"/>
      <c r="UWK123" s="188"/>
      <c r="UWL123" s="188"/>
      <c r="UWM123" s="188"/>
      <c r="UWN123" s="188"/>
      <c r="UWO123" s="188"/>
      <c r="UWP123" s="188"/>
      <c r="UWQ123" s="188"/>
      <c r="UWR123" s="188"/>
      <c r="UWS123" s="188"/>
      <c r="UWT123" s="188"/>
      <c r="UWU123" s="188"/>
      <c r="UWV123" s="188"/>
      <c r="UWW123" s="188"/>
      <c r="UWX123" s="188"/>
      <c r="UWY123" s="188"/>
      <c r="UWZ123" s="188"/>
      <c r="UXA123" s="188"/>
      <c r="UXB123" s="188"/>
      <c r="UXC123" s="188"/>
      <c r="UXD123" s="188"/>
      <c r="UXE123" s="188"/>
      <c r="UXF123" s="188"/>
      <c r="UXG123" s="188"/>
      <c r="UXH123" s="188"/>
      <c r="UXI123" s="188"/>
      <c r="UXJ123" s="188"/>
      <c r="UXK123" s="188"/>
      <c r="UXL123" s="188"/>
      <c r="UXM123" s="188"/>
      <c r="UXN123" s="188"/>
      <c r="UXO123" s="188"/>
      <c r="UXP123" s="188"/>
      <c r="UXQ123" s="188"/>
      <c r="UXR123" s="188"/>
      <c r="UXS123" s="188"/>
      <c r="UXT123" s="188"/>
      <c r="UXU123" s="188"/>
      <c r="UXV123" s="188"/>
      <c r="UXW123" s="188"/>
      <c r="UXX123" s="188"/>
      <c r="UXY123" s="188"/>
      <c r="UXZ123" s="188"/>
      <c r="UYA123" s="188"/>
      <c r="UYB123" s="188"/>
      <c r="UYC123" s="188"/>
      <c r="UYD123" s="188"/>
      <c r="UYE123" s="188"/>
      <c r="UYF123" s="188"/>
      <c r="UYG123" s="188"/>
      <c r="UYH123" s="188"/>
      <c r="UYI123" s="188"/>
      <c r="UYJ123" s="188"/>
      <c r="UYK123" s="188"/>
      <c r="UYL123" s="188"/>
      <c r="UYM123" s="188"/>
      <c r="UYN123" s="188"/>
      <c r="UYO123" s="188"/>
      <c r="UYP123" s="188"/>
      <c r="UYQ123" s="188"/>
      <c r="UYR123" s="188"/>
      <c r="UYS123" s="188"/>
      <c r="UYT123" s="188"/>
      <c r="UYU123" s="188"/>
      <c r="UYV123" s="188"/>
      <c r="UYW123" s="188"/>
      <c r="UYX123" s="188"/>
      <c r="UYY123" s="188"/>
      <c r="UYZ123" s="188"/>
      <c r="UZA123" s="188"/>
      <c r="UZB123" s="188"/>
      <c r="UZC123" s="188"/>
      <c r="UZD123" s="188"/>
      <c r="UZE123" s="188"/>
      <c r="UZF123" s="188"/>
      <c r="UZG123" s="188"/>
      <c r="UZH123" s="188"/>
      <c r="UZI123" s="188"/>
      <c r="UZJ123" s="188"/>
      <c r="UZK123" s="188"/>
      <c r="UZL123" s="188"/>
      <c r="UZM123" s="188"/>
      <c r="UZN123" s="188"/>
      <c r="UZO123" s="188"/>
      <c r="UZP123" s="188"/>
      <c r="UZQ123" s="188"/>
      <c r="UZR123" s="188"/>
      <c r="UZS123" s="188"/>
      <c r="UZT123" s="188"/>
      <c r="UZU123" s="188"/>
      <c r="UZV123" s="188"/>
      <c r="UZW123" s="188"/>
      <c r="UZX123" s="188"/>
      <c r="UZY123" s="188"/>
      <c r="UZZ123" s="188"/>
      <c r="VAA123" s="188"/>
      <c r="VAB123" s="188"/>
      <c r="VAC123" s="188"/>
      <c r="VAD123" s="188"/>
      <c r="VAE123" s="188"/>
      <c r="VAF123" s="188"/>
      <c r="VAG123" s="188"/>
      <c r="VAH123" s="188"/>
      <c r="VAI123" s="188"/>
      <c r="VAJ123" s="188"/>
      <c r="VAK123" s="188"/>
      <c r="VAL123" s="188"/>
      <c r="VAM123" s="188"/>
      <c r="VAN123" s="188"/>
      <c r="VAO123" s="188"/>
      <c r="VAP123" s="188"/>
      <c r="VAQ123" s="188"/>
      <c r="VAR123" s="188"/>
      <c r="VAS123" s="188"/>
      <c r="VAT123" s="188"/>
      <c r="VAU123" s="188"/>
      <c r="VAV123" s="188"/>
      <c r="VAW123" s="188"/>
      <c r="VAX123" s="188"/>
      <c r="VAY123" s="188"/>
      <c r="VAZ123" s="188"/>
      <c r="VBA123" s="188"/>
      <c r="VBB123" s="188"/>
      <c r="VBC123" s="188"/>
      <c r="VBD123" s="188"/>
      <c r="VBE123" s="188"/>
      <c r="VBF123" s="188"/>
      <c r="VBG123" s="188"/>
      <c r="VBH123" s="188"/>
      <c r="VBI123" s="188"/>
      <c r="VBJ123" s="188"/>
      <c r="VBK123" s="188"/>
      <c r="VBL123" s="188"/>
      <c r="VBM123" s="188"/>
      <c r="VBN123" s="188"/>
      <c r="VBO123" s="188"/>
      <c r="VBP123" s="188"/>
      <c r="VBQ123" s="188"/>
      <c r="VBR123" s="188"/>
      <c r="VBS123" s="188"/>
      <c r="VBT123" s="188"/>
      <c r="VBU123" s="188"/>
      <c r="VBV123" s="188"/>
      <c r="VBW123" s="188"/>
      <c r="VBX123" s="188"/>
      <c r="VBY123" s="188"/>
      <c r="VBZ123" s="188"/>
      <c r="VCA123" s="188"/>
      <c r="VCB123" s="188"/>
      <c r="VCC123" s="188"/>
      <c r="VCD123" s="188"/>
      <c r="VCE123" s="188"/>
      <c r="VCF123" s="188"/>
      <c r="VCG123" s="188"/>
      <c r="VCH123" s="188"/>
      <c r="VCI123" s="188"/>
      <c r="VCJ123" s="188"/>
      <c r="VCK123" s="188"/>
      <c r="VCL123" s="188"/>
      <c r="VCM123" s="188"/>
      <c r="VCN123" s="188"/>
      <c r="VCO123" s="188"/>
      <c r="VCP123" s="188"/>
      <c r="VCQ123" s="188"/>
      <c r="VCR123" s="188"/>
      <c r="VCS123" s="188"/>
      <c r="VCT123" s="188"/>
      <c r="VCU123" s="188"/>
      <c r="VCV123" s="188"/>
      <c r="VCW123" s="188"/>
      <c r="VCX123" s="188"/>
      <c r="VCY123" s="188"/>
      <c r="VCZ123" s="188"/>
      <c r="VDA123" s="188"/>
      <c r="VDB123" s="188"/>
      <c r="VDC123" s="188"/>
      <c r="VDD123" s="188"/>
      <c r="VDE123" s="188"/>
      <c r="VDF123" s="188"/>
      <c r="VDG123" s="188"/>
      <c r="VDH123" s="188"/>
      <c r="VDI123" s="188"/>
      <c r="VDJ123" s="188"/>
      <c r="VDK123" s="188"/>
      <c r="VDL123" s="188"/>
      <c r="VDM123" s="188"/>
      <c r="VDN123" s="188"/>
      <c r="VDO123" s="188"/>
      <c r="VDP123" s="188"/>
      <c r="VDQ123" s="188"/>
      <c r="VDR123" s="188"/>
      <c r="VDS123" s="188"/>
      <c r="VDT123" s="188"/>
      <c r="VDU123" s="188"/>
      <c r="VDV123" s="188"/>
      <c r="VDW123" s="188"/>
      <c r="VDX123" s="188"/>
      <c r="VDY123" s="188"/>
      <c r="VDZ123" s="188"/>
      <c r="VEA123" s="188"/>
      <c r="VEB123" s="188"/>
      <c r="VEC123" s="188"/>
      <c r="VED123" s="188"/>
      <c r="VEE123" s="188"/>
      <c r="VEF123" s="188"/>
      <c r="VEG123" s="188"/>
      <c r="VEH123" s="188"/>
      <c r="VEI123" s="188"/>
      <c r="VEJ123" s="188"/>
      <c r="VEK123" s="188"/>
      <c r="VEL123" s="188"/>
      <c r="VEM123" s="188"/>
      <c r="VEN123" s="188"/>
      <c r="VEO123" s="188"/>
      <c r="VEP123" s="188"/>
      <c r="VEQ123" s="188"/>
      <c r="VER123" s="188"/>
      <c r="VES123" s="188"/>
      <c r="VET123" s="188"/>
      <c r="VEU123" s="188"/>
      <c r="VEV123" s="188"/>
      <c r="VEW123" s="188"/>
      <c r="VEX123" s="188"/>
      <c r="VEY123" s="188"/>
      <c r="VEZ123" s="188"/>
      <c r="VFA123" s="188"/>
      <c r="VFB123" s="188"/>
      <c r="VFC123" s="188"/>
      <c r="VFD123" s="188"/>
      <c r="VFE123" s="188"/>
      <c r="VFF123" s="188"/>
      <c r="VFG123" s="188"/>
      <c r="VFH123" s="188"/>
      <c r="VFI123" s="188"/>
      <c r="VFJ123" s="188"/>
      <c r="VFK123" s="188"/>
      <c r="VFL123" s="188"/>
      <c r="VFM123" s="188"/>
      <c r="VFN123" s="188"/>
      <c r="VFO123" s="188"/>
      <c r="VFP123" s="188"/>
      <c r="VFQ123" s="188"/>
      <c r="VFR123" s="188"/>
      <c r="VFS123" s="188"/>
      <c r="VFT123" s="188"/>
      <c r="VFU123" s="188"/>
      <c r="VFV123" s="188"/>
      <c r="VFW123" s="188"/>
      <c r="VFX123" s="188"/>
      <c r="VFY123" s="188"/>
      <c r="VFZ123" s="188"/>
      <c r="VGA123" s="188"/>
      <c r="VGB123" s="188"/>
      <c r="VGC123" s="188"/>
      <c r="VGD123" s="188"/>
      <c r="VGE123" s="188"/>
      <c r="VGF123" s="188"/>
      <c r="VGG123" s="188"/>
      <c r="VGH123" s="188"/>
      <c r="VGI123" s="188"/>
      <c r="VGJ123" s="188"/>
      <c r="VGK123" s="188"/>
      <c r="VGL123" s="188"/>
      <c r="VGM123" s="188"/>
      <c r="VGN123" s="188"/>
      <c r="VGO123" s="188"/>
      <c r="VGP123" s="188"/>
      <c r="VGQ123" s="188"/>
      <c r="VGR123" s="188"/>
      <c r="VGS123" s="188"/>
      <c r="VGT123" s="188"/>
      <c r="VGU123" s="188"/>
      <c r="VGV123" s="188"/>
      <c r="VGW123" s="188"/>
      <c r="VGX123" s="188"/>
      <c r="VGY123" s="188"/>
      <c r="VGZ123" s="188"/>
      <c r="VHA123" s="188"/>
      <c r="VHB123" s="188"/>
      <c r="VHC123" s="188"/>
      <c r="VHD123" s="188"/>
      <c r="VHE123" s="188"/>
      <c r="VHF123" s="188"/>
      <c r="VHG123" s="188"/>
      <c r="VHH123" s="188"/>
      <c r="VHI123" s="188"/>
      <c r="VHJ123" s="188"/>
      <c r="VHK123" s="188"/>
      <c r="VHL123" s="188"/>
      <c r="VHM123" s="188"/>
      <c r="VHN123" s="188"/>
      <c r="VHO123" s="188"/>
      <c r="VHP123" s="188"/>
      <c r="VHQ123" s="188"/>
      <c r="VHR123" s="188"/>
      <c r="VHS123" s="188"/>
      <c r="VHT123" s="188"/>
      <c r="VHU123" s="188"/>
      <c r="VHV123" s="188"/>
      <c r="VHW123" s="188"/>
      <c r="VHX123" s="188"/>
      <c r="VHY123" s="188"/>
      <c r="VHZ123" s="188"/>
      <c r="VIA123" s="188"/>
      <c r="VIB123" s="188"/>
      <c r="VIC123" s="188"/>
      <c r="VID123" s="188"/>
      <c r="VIE123" s="188"/>
      <c r="VIF123" s="188"/>
      <c r="VIG123" s="188"/>
      <c r="VIH123" s="188"/>
      <c r="VII123" s="188"/>
      <c r="VIJ123" s="188"/>
      <c r="VIK123" s="188"/>
      <c r="VIL123" s="188"/>
      <c r="VIM123" s="188"/>
      <c r="VIN123" s="188"/>
      <c r="VIO123" s="188"/>
      <c r="VIP123" s="188"/>
      <c r="VIQ123" s="188"/>
      <c r="VIR123" s="188"/>
      <c r="VIS123" s="188"/>
      <c r="VIT123" s="188"/>
      <c r="VIU123" s="188"/>
      <c r="VIV123" s="188"/>
      <c r="VIW123" s="188"/>
      <c r="VIX123" s="188"/>
      <c r="VIY123" s="188"/>
      <c r="VIZ123" s="188"/>
      <c r="VJA123" s="188"/>
      <c r="VJB123" s="188"/>
      <c r="VJC123" s="188"/>
      <c r="VJD123" s="188"/>
      <c r="VJE123" s="188"/>
      <c r="VJF123" s="188"/>
      <c r="VJG123" s="188"/>
      <c r="VJH123" s="188"/>
      <c r="VJI123" s="188"/>
      <c r="VJJ123" s="188"/>
      <c r="VJK123" s="188"/>
      <c r="VJL123" s="188"/>
      <c r="VJM123" s="188"/>
      <c r="VJN123" s="188"/>
      <c r="VJO123" s="188"/>
      <c r="VJP123" s="188"/>
      <c r="VJQ123" s="188"/>
      <c r="VJR123" s="188"/>
      <c r="VJS123" s="188"/>
      <c r="VJT123" s="188"/>
      <c r="VJU123" s="188"/>
      <c r="VJV123" s="188"/>
      <c r="VJW123" s="188"/>
      <c r="VJX123" s="188"/>
      <c r="VJY123" s="188"/>
      <c r="VJZ123" s="188"/>
      <c r="VKA123" s="188"/>
      <c r="VKB123" s="188"/>
      <c r="VKC123" s="188"/>
      <c r="VKD123" s="188"/>
      <c r="VKE123" s="188"/>
      <c r="VKF123" s="188"/>
      <c r="VKG123" s="188"/>
      <c r="VKH123" s="188"/>
      <c r="VKI123" s="188"/>
      <c r="VKJ123" s="188"/>
      <c r="VKK123" s="188"/>
      <c r="VKL123" s="188"/>
      <c r="VKM123" s="188"/>
      <c r="VKN123" s="188"/>
      <c r="VKO123" s="188"/>
      <c r="VKP123" s="188"/>
      <c r="VKQ123" s="188"/>
      <c r="VKR123" s="188"/>
      <c r="VKS123" s="188"/>
      <c r="VKT123" s="188"/>
      <c r="VKU123" s="188"/>
      <c r="VKV123" s="188"/>
      <c r="VKW123" s="188"/>
      <c r="VKX123" s="188"/>
      <c r="VKY123" s="188"/>
      <c r="VKZ123" s="188"/>
      <c r="VLA123" s="188"/>
      <c r="VLB123" s="188"/>
      <c r="VLC123" s="188"/>
      <c r="VLD123" s="188"/>
      <c r="VLE123" s="188"/>
      <c r="VLF123" s="188"/>
      <c r="VLG123" s="188"/>
      <c r="VLH123" s="188"/>
      <c r="VLI123" s="188"/>
      <c r="VLJ123" s="188"/>
      <c r="VLK123" s="188"/>
      <c r="VLL123" s="188"/>
      <c r="VLM123" s="188"/>
      <c r="VLN123" s="188"/>
      <c r="VLO123" s="188"/>
      <c r="VLP123" s="188"/>
      <c r="VLQ123" s="188"/>
      <c r="VLR123" s="188"/>
      <c r="VLS123" s="188"/>
      <c r="VLT123" s="188"/>
      <c r="VLU123" s="188"/>
      <c r="VLV123" s="188"/>
      <c r="VLW123" s="188"/>
      <c r="VLX123" s="188"/>
      <c r="VLY123" s="188"/>
      <c r="VLZ123" s="188"/>
      <c r="VMA123" s="188"/>
      <c r="VMB123" s="188"/>
      <c r="VMC123" s="188"/>
      <c r="VMD123" s="188"/>
      <c r="VME123" s="188"/>
      <c r="VMF123" s="188"/>
      <c r="VMG123" s="188"/>
      <c r="VMH123" s="188"/>
      <c r="VMI123" s="188"/>
      <c r="VMJ123" s="188"/>
      <c r="VMK123" s="188"/>
      <c r="VML123" s="188"/>
      <c r="VMM123" s="188"/>
      <c r="VMN123" s="188"/>
      <c r="VMO123" s="188"/>
      <c r="VMP123" s="188"/>
      <c r="VMQ123" s="188"/>
      <c r="VMR123" s="188"/>
      <c r="VMS123" s="188"/>
      <c r="VMT123" s="188"/>
      <c r="VMU123" s="188"/>
      <c r="VMV123" s="188"/>
      <c r="VMW123" s="188"/>
      <c r="VMX123" s="188"/>
      <c r="VMY123" s="188"/>
      <c r="VMZ123" s="188"/>
      <c r="VNA123" s="188"/>
      <c r="VNB123" s="188"/>
      <c r="VNC123" s="188"/>
      <c r="VND123" s="188"/>
      <c r="VNE123" s="188"/>
      <c r="VNF123" s="188"/>
      <c r="VNG123" s="188"/>
      <c r="VNH123" s="188"/>
      <c r="VNI123" s="188"/>
      <c r="VNJ123" s="188"/>
      <c r="VNK123" s="188"/>
      <c r="VNL123" s="188"/>
      <c r="VNM123" s="188"/>
      <c r="VNN123" s="188"/>
      <c r="VNO123" s="188"/>
      <c r="VNP123" s="188"/>
      <c r="VNQ123" s="188"/>
      <c r="VNR123" s="188"/>
      <c r="VNS123" s="188"/>
      <c r="VNT123" s="188"/>
      <c r="VNU123" s="188"/>
      <c r="VNV123" s="188"/>
      <c r="VNW123" s="188"/>
      <c r="VNX123" s="188"/>
      <c r="VNY123" s="188"/>
      <c r="VNZ123" s="188"/>
      <c r="VOA123" s="188"/>
      <c r="VOB123" s="188"/>
      <c r="VOC123" s="188"/>
      <c r="VOD123" s="188"/>
      <c r="VOE123" s="188"/>
      <c r="VOF123" s="188"/>
      <c r="VOG123" s="188"/>
      <c r="VOH123" s="188"/>
      <c r="VOI123" s="188"/>
      <c r="VOJ123" s="188"/>
      <c r="VOK123" s="188"/>
      <c r="VOL123" s="188"/>
      <c r="VOM123" s="188"/>
      <c r="VON123" s="188"/>
      <c r="VOO123" s="188"/>
      <c r="VOP123" s="188"/>
      <c r="VOQ123" s="188"/>
      <c r="VOR123" s="188"/>
      <c r="VOS123" s="188"/>
      <c r="VOT123" s="188"/>
      <c r="VOU123" s="188"/>
      <c r="VOV123" s="188"/>
      <c r="VOW123" s="188"/>
      <c r="VOX123" s="188"/>
      <c r="VOY123" s="188"/>
      <c r="VOZ123" s="188"/>
      <c r="VPA123" s="188"/>
      <c r="VPB123" s="188"/>
      <c r="VPC123" s="188"/>
      <c r="VPD123" s="188"/>
      <c r="VPE123" s="188"/>
      <c r="VPF123" s="188"/>
      <c r="VPG123" s="188"/>
      <c r="VPH123" s="188"/>
      <c r="VPI123" s="188"/>
      <c r="VPJ123" s="188"/>
      <c r="VPK123" s="188"/>
      <c r="VPL123" s="188"/>
      <c r="VPM123" s="188"/>
      <c r="VPN123" s="188"/>
      <c r="VPO123" s="188"/>
      <c r="VPP123" s="188"/>
      <c r="VPQ123" s="188"/>
      <c r="VPR123" s="188"/>
      <c r="VPS123" s="188"/>
      <c r="VPT123" s="188"/>
      <c r="VPU123" s="188"/>
      <c r="VPV123" s="188"/>
      <c r="VPW123" s="188"/>
      <c r="VPX123" s="188"/>
      <c r="VPY123" s="188"/>
      <c r="VPZ123" s="188"/>
      <c r="VQA123" s="188"/>
      <c r="VQB123" s="188"/>
      <c r="VQC123" s="188"/>
      <c r="VQD123" s="188"/>
      <c r="VQE123" s="188"/>
      <c r="VQF123" s="188"/>
      <c r="VQG123" s="188"/>
      <c r="VQH123" s="188"/>
      <c r="VQI123" s="188"/>
      <c r="VQJ123" s="188"/>
      <c r="VQK123" s="188"/>
      <c r="VQL123" s="188"/>
      <c r="VQM123" s="188"/>
      <c r="VQN123" s="188"/>
      <c r="VQO123" s="188"/>
      <c r="VQP123" s="188"/>
      <c r="VQQ123" s="188"/>
      <c r="VQR123" s="188"/>
      <c r="VQS123" s="188"/>
      <c r="VQT123" s="188"/>
      <c r="VQU123" s="188"/>
      <c r="VQV123" s="188"/>
      <c r="VQW123" s="188"/>
      <c r="VQX123" s="188"/>
      <c r="VQY123" s="188"/>
      <c r="VQZ123" s="188"/>
      <c r="VRA123" s="188"/>
      <c r="VRB123" s="188"/>
      <c r="VRC123" s="188"/>
      <c r="VRD123" s="188"/>
      <c r="VRE123" s="188"/>
      <c r="VRF123" s="188"/>
      <c r="VRG123" s="188"/>
      <c r="VRH123" s="188"/>
      <c r="VRI123" s="188"/>
      <c r="VRJ123" s="188"/>
      <c r="VRK123" s="188"/>
      <c r="VRL123" s="188"/>
      <c r="VRM123" s="188"/>
      <c r="VRN123" s="188"/>
      <c r="VRO123" s="188"/>
      <c r="VRP123" s="188"/>
      <c r="VRQ123" s="188"/>
      <c r="VRR123" s="188"/>
      <c r="VRS123" s="188"/>
      <c r="VRT123" s="188"/>
      <c r="VRU123" s="188"/>
      <c r="VRV123" s="188"/>
      <c r="VRW123" s="188"/>
      <c r="VRX123" s="188"/>
      <c r="VRY123" s="188"/>
      <c r="VRZ123" s="188"/>
      <c r="VSA123" s="188"/>
      <c r="VSB123" s="188"/>
      <c r="VSC123" s="188"/>
      <c r="VSD123" s="188"/>
      <c r="VSE123" s="188"/>
      <c r="VSF123" s="188"/>
      <c r="VSG123" s="188"/>
      <c r="VSH123" s="188"/>
      <c r="VSI123" s="188"/>
      <c r="VSJ123" s="188"/>
      <c r="VSK123" s="188"/>
      <c r="VSL123" s="188"/>
      <c r="VSM123" s="188"/>
      <c r="VSN123" s="188"/>
      <c r="VSO123" s="188"/>
      <c r="VSP123" s="188"/>
      <c r="VSQ123" s="188"/>
      <c r="VSR123" s="188"/>
      <c r="VSS123" s="188"/>
      <c r="VST123" s="188"/>
      <c r="VSU123" s="188"/>
      <c r="VSV123" s="188"/>
      <c r="VSW123" s="188"/>
      <c r="VSX123" s="188"/>
      <c r="VSY123" s="188"/>
      <c r="VSZ123" s="188"/>
      <c r="VTA123" s="188"/>
      <c r="VTB123" s="188"/>
      <c r="VTC123" s="188"/>
      <c r="VTD123" s="188"/>
      <c r="VTE123" s="188"/>
      <c r="VTF123" s="188"/>
      <c r="VTG123" s="188"/>
      <c r="VTH123" s="188"/>
      <c r="VTI123" s="188"/>
      <c r="VTJ123" s="188"/>
      <c r="VTK123" s="188"/>
      <c r="VTL123" s="188"/>
      <c r="VTM123" s="188"/>
      <c r="VTN123" s="188"/>
      <c r="VTO123" s="188"/>
      <c r="VTP123" s="188"/>
      <c r="VTQ123" s="188"/>
      <c r="VTR123" s="188"/>
      <c r="VTS123" s="188"/>
      <c r="VTT123" s="188"/>
      <c r="VTU123" s="188"/>
      <c r="VTV123" s="188"/>
      <c r="VTW123" s="188"/>
      <c r="VTX123" s="188"/>
      <c r="VTY123" s="188"/>
      <c r="VTZ123" s="188"/>
      <c r="VUA123" s="188"/>
      <c r="VUB123" s="188"/>
      <c r="VUC123" s="188"/>
      <c r="VUD123" s="188"/>
      <c r="VUE123" s="188"/>
      <c r="VUF123" s="188"/>
      <c r="VUG123" s="188"/>
      <c r="VUH123" s="188"/>
      <c r="VUI123" s="188"/>
      <c r="VUJ123" s="188"/>
      <c r="VUK123" s="188"/>
      <c r="VUL123" s="188"/>
      <c r="VUM123" s="188"/>
      <c r="VUN123" s="188"/>
      <c r="VUO123" s="188"/>
      <c r="VUP123" s="188"/>
      <c r="VUQ123" s="188"/>
      <c r="VUR123" s="188"/>
      <c r="VUS123" s="188"/>
      <c r="VUT123" s="188"/>
      <c r="VUU123" s="188"/>
      <c r="VUV123" s="188"/>
      <c r="VUW123" s="188"/>
      <c r="VUX123" s="188"/>
      <c r="VUY123" s="188"/>
      <c r="VUZ123" s="188"/>
      <c r="VVA123" s="188"/>
      <c r="VVB123" s="188"/>
      <c r="VVC123" s="188"/>
      <c r="VVD123" s="188"/>
      <c r="VVE123" s="188"/>
      <c r="VVF123" s="188"/>
      <c r="VVG123" s="188"/>
      <c r="VVH123" s="188"/>
      <c r="VVI123" s="188"/>
      <c r="VVJ123" s="188"/>
      <c r="VVK123" s="188"/>
      <c r="VVL123" s="188"/>
      <c r="VVM123" s="188"/>
      <c r="VVN123" s="188"/>
      <c r="VVO123" s="188"/>
      <c r="VVP123" s="188"/>
      <c r="VVQ123" s="188"/>
      <c r="VVR123" s="188"/>
      <c r="VVS123" s="188"/>
      <c r="VVT123" s="188"/>
      <c r="VVU123" s="188"/>
      <c r="VVV123" s="188"/>
      <c r="VVW123" s="188"/>
      <c r="VVX123" s="188"/>
      <c r="VVY123" s="188"/>
      <c r="VVZ123" s="188"/>
      <c r="VWA123" s="188"/>
      <c r="VWB123" s="188"/>
      <c r="VWC123" s="188"/>
      <c r="VWD123" s="188"/>
      <c r="VWE123" s="188"/>
      <c r="VWF123" s="188"/>
      <c r="VWG123" s="188"/>
      <c r="VWH123" s="188"/>
      <c r="VWI123" s="188"/>
      <c r="VWJ123" s="188"/>
      <c r="VWK123" s="188"/>
      <c r="VWL123" s="188"/>
      <c r="VWM123" s="188"/>
      <c r="VWN123" s="188"/>
      <c r="VWO123" s="188"/>
      <c r="VWP123" s="188"/>
      <c r="VWQ123" s="188"/>
      <c r="VWR123" s="188"/>
      <c r="VWS123" s="188"/>
      <c r="VWT123" s="188"/>
      <c r="VWU123" s="188"/>
      <c r="VWV123" s="188"/>
      <c r="VWW123" s="188"/>
      <c r="VWX123" s="188"/>
      <c r="VWY123" s="188"/>
      <c r="VWZ123" s="188"/>
      <c r="VXA123" s="188"/>
      <c r="VXB123" s="188"/>
      <c r="VXC123" s="188"/>
      <c r="VXD123" s="188"/>
      <c r="VXE123" s="188"/>
      <c r="VXF123" s="188"/>
      <c r="VXG123" s="188"/>
      <c r="VXH123" s="188"/>
      <c r="VXI123" s="188"/>
      <c r="VXJ123" s="188"/>
      <c r="VXK123" s="188"/>
      <c r="VXL123" s="188"/>
      <c r="VXM123" s="188"/>
      <c r="VXN123" s="188"/>
      <c r="VXO123" s="188"/>
      <c r="VXP123" s="188"/>
      <c r="VXQ123" s="188"/>
      <c r="VXR123" s="188"/>
      <c r="VXS123" s="188"/>
      <c r="VXT123" s="188"/>
      <c r="VXU123" s="188"/>
      <c r="VXV123" s="188"/>
      <c r="VXW123" s="188"/>
      <c r="VXX123" s="188"/>
      <c r="VXY123" s="188"/>
      <c r="VXZ123" s="188"/>
      <c r="VYA123" s="188"/>
      <c r="VYB123" s="188"/>
      <c r="VYC123" s="188"/>
      <c r="VYD123" s="188"/>
      <c r="VYE123" s="188"/>
      <c r="VYF123" s="188"/>
      <c r="VYG123" s="188"/>
      <c r="VYH123" s="188"/>
      <c r="VYI123" s="188"/>
      <c r="VYJ123" s="188"/>
      <c r="VYK123" s="188"/>
      <c r="VYL123" s="188"/>
      <c r="VYM123" s="188"/>
      <c r="VYN123" s="188"/>
      <c r="VYO123" s="188"/>
      <c r="VYP123" s="188"/>
      <c r="VYQ123" s="188"/>
      <c r="VYR123" s="188"/>
      <c r="VYS123" s="188"/>
      <c r="VYT123" s="188"/>
      <c r="VYU123" s="188"/>
      <c r="VYV123" s="188"/>
      <c r="VYW123" s="188"/>
      <c r="VYX123" s="188"/>
      <c r="VYY123" s="188"/>
      <c r="VYZ123" s="188"/>
      <c r="VZA123" s="188"/>
      <c r="VZB123" s="188"/>
      <c r="VZC123" s="188"/>
      <c r="VZD123" s="188"/>
      <c r="VZE123" s="188"/>
      <c r="VZF123" s="188"/>
      <c r="VZG123" s="188"/>
      <c r="VZH123" s="188"/>
      <c r="VZI123" s="188"/>
      <c r="VZJ123" s="188"/>
      <c r="VZK123" s="188"/>
      <c r="VZL123" s="188"/>
      <c r="VZM123" s="188"/>
      <c r="VZN123" s="188"/>
      <c r="VZO123" s="188"/>
      <c r="VZP123" s="188"/>
      <c r="VZQ123" s="188"/>
      <c r="VZR123" s="188"/>
      <c r="VZS123" s="188"/>
      <c r="VZT123" s="188"/>
      <c r="VZU123" s="188"/>
      <c r="VZV123" s="188"/>
      <c r="VZW123" s="188"/>
      <c r="VZX123" s="188"/>
      <c r="VZY123" s="188"/>
      <c r="VZZ123" s="188"/>
      <c r="WAA123" s="188"/>
      <c r="WAB123" s="188"/>
      <c r="WAC123" s="188"/>
      <c r="WAD123" s="188"/>
      <c r="WAE123" s="188"/>
      <c r="WAF123" s="188"/>
      <c r="WAG123" s="188"/>
      <c r="WAH123" s="188"/>
      <c r="WAI123" s="188"/>
      <c r="WAJ123" s="188"/>
      <c r="WAK123" s="188"/>
      <c r="WAL123" s="188"/>
      <c r="WAM123" s="188"/>
      <c r="WAN123" s="188"/>
      <c r="WAO123" s="188"/>
      <c r="WAP123" s="188"/>
      <c r="WAQ123" s="188"/>
      <c r="WAR123" s="188"/>
      <c r="WAS123" s="188"/>
      <c r="WAT123" s="188"/>
      <c r="WAU123" s="188"/>
      <c r="WAV123" s="188"/>
      <c r="WAW123" s="188"/>
      <c r="WAX123" s="188"/>
      <c r="WAY123" s="188"/>
      <c r="WAZ123" s="188"/>
      <c r="WBA123" s="188"/>
      <c r="WBB123" s="188"/>
      <c r="WBC123" s="188"/>
      <c r="WBD123" s="188"/>
      <c r="WBE123" s="188"/>
      <c r="WBF123" s="188"/>
      <c r="WBG123" s="188"/>
      <c r="WBH123" s="188"/>
      <c r="WBI123" s="188"/>
      <c r="WBJ123" s="188"/>
      <c r="WBK123" s="188"/>
      <c r="WBL123" s="188"/>
      <c r="WBM123" s="188"/>
      <c r="WBN123" s="188"/>
      <c r="WBO123" s="188"/>
      <c r="WBP123" s="188"/>
      <c r="WBQ123" s="188"/>
      <c r="WBR123" s="188"/>
      <c r="WBS123" s="188"/>
      <c r="WBT123" s="188"/>
      <c r="WBU123" s="188"/>
      <c r="WBV123" s="188"/>
      <c r="WBW123" s="188"/>
      <c r="WBX123" s="188"/>
      <c r="WBY123" s="188"/>
      <c r="WBZ123" s="188"/>
      <c r="WCA123" s="188"/>
      <c r="WCB123" s="188"/>
      <c r="WCC123" s="188"/>
      <c r="WCD123" s="188"/>
      <c r="WCE123" s="188"/>
      <c r="WCF123" s="188"/>
      <c r="WCG123" s="188"/>
      <c r="WCH123" s="188"/>
      <c r="WCI123" s="188"/>
      <c r="WCJ123" s="188"/>
      <c r="WCK123" s="188"/>
      <c r="WCL123" s="188"/>
      <c r="WCM123" s="188"/>
      <c r="WCN123" s="188"/>
      <c r="WCO123" s="188"/>
      <c r="WCP123" s="188"/>
      <c r="WCQ123" s="188"/>
      <c r="WCR123" s="188"/>
      <c r="WCS123" s="188"/>
      <c r="WCT123" s="188"/>
      <c r="WCU123" s="188"/>
      <c r="WCV123" s="188"/>
      <c r="WCW123" s="188"/>
      <c r="WCX123" s="188"/>
      <c r="WCY123" s="188"/>
      <c r="WCZ123" s="188"/>
      <c r="WDA123" s="188"/>
      <c r="WDB123" s="188"/>
      <c r="WDC123" s="188"/>
      <c r="WDD123" s="188"/>
      <c r="WDE123" s="188"/>
      <c r="WDF123" s="188"/>
      <c r="WDG123" s="188"/>
      <c r="WDH123" s="188"/>
      <c r="WDI123" s="188"/>
      <c r="WDJ123" s="188"/>
      <c r="WDK123" s="188"/>
      <c r="WDL123" s="188"/>
      <c r="WDM123" s="188"/>
      <c r="WDN123" s="188"/>
      <c r="WDO123" s="188"/>
      <c r="WDP123" s="188"/>
      <c r="WDQ123" s="188"/>
      <c r="WDR123" s="188"/>
      <c r="WDS123" s="188"/>
      <c r="WDT123" s="188"/>
      <c r="WDU123" s="188"/>
      <c r="WDV123" s="188"/>
      <c r="WDW123" s="188"/>
      <c r="WDX123" s="188"/>
      <c r="WDY123" s="188"/>
      <c r="WDZ123" s="188"/>
      <c r="WEA123" s="188"/>
      <c r="WEB123" s="188"/>
      <c r="WEC123" s="188"/>
      <c r="WED123" s="188"/>
      <c r="WEE123" s="188"/>
      <c r="WEF123" s="188"/>
      <c r="WEG123" s="188"/>
      <c r="WEH123" s="188"/>
      <c r="WEI123" s="188"/>
      <c r="WEJ123" s="188"/>
      <c r="WEK123" s="188"/>
      <c r="WEL123" s="188"/>
      <c r="WEM123" s="188"/>
      <c r="WEN123" s="188"/>
      <c r="WEO123" s="188"/>
      <c r="WEP123" s="188"/>
      <c r="WEQ123" s="188"/>
      <c r="WER123" s="188"/>
      <c r="WES123" s="188"/>
      <c r="WET123" s="188"/>
      <c r="WEU123" s="188"/>
      <c r="WEV123" s="188"/>
      <c r="WEW123" s="188"/>
      <c r="WEX123" s="188"/>
      <c r="WEY123" s="188"/>
      <c r="WEZ123" s="188"/>
      <c r="WFA123" s="188"/>
      <c r="WFB123" s="188"/>
      <c r="WFC123" s="188"/>
      <c r="WFD123" s="188"/>
      <c r="WFE123" s="188"/>
      <c r="WFF123" s="188"/>
      <c r="WFG123" s="188"/>
      <c r="WFH123" s="188"/>
      <c r="WFI123" s="188"/>
      <c r="WFJ123" s="188"/>
      <c r="WFK123" s="188"/>
      <c r="WFL123" s="188"/>
      <c r="WFM123" s="188"/>
      <c r="WFN123" s="188"/>
      <c r="WFO123" s="188"/>
      <c r="WFP123" s="188"/>
      <c r="WFQ123" s="188"/>
      <c r="WFR123" s="188"/>
      <c r="WFS123" s="188"/>
      <c r="WFT123" s="188"/>
      <c r="WFU123" s="188"/>
      <c r="WFV123" s="188"/>
      <c r="WFW123" s="188"/>
      <c r="WFX123" s="188"/>
      <c r="WFY123" s="188"/>
      <c r="WFZ123" s="188"/>
      <c r="WGA123" s="188"/>
      <c r="WGB123" s="188"/>
      <c r="WGC123" s="188"/>
      <c r="WGD123" s="188"/>
      <c r="WGE123" s="188"/>
      <c r="WGF123" s="188"/>
      <c r="WGG123" s="188"/>
      <c r="WGH123" s="188"/>
      <c r="WGI123" s="188"/>
      <c r="WGJ123" s="188"/>
      <c r="WGK123" s="188"/>
      <c r="WGL123" s="188"/>
      <c r="WGM123" s="188"/>
      <c r="WGN123" s="188"/>
      <c r="WGO123" s="188"/>
      <c r="WGP123" s="188"/>
      <c r="WGQ123" s="188"/>
      <c r="WGR123" s="188"/>
      <c r="WGS123" s="188"/>
      <c r="WGT123" s="188"/>
      <c r="WGU123" s="188"/>
      <c r="WGV123" s="188"/>
      <c r="WGW123" s="188"/>
      <c r="WGX123" s="188"/>
      <c r="WGY123" s="188"/>
      <c r="WGZ123" s="188"/>
      <c r="WHA123" s="188"/>
      <c r="WHB123" s="188"/>
      <c r="WHC123" s="188"/>
      <c r="WHD123" s="188"/>
      <c r="WHE123" s="188"/>
      <c r="WHF123" s="188"/>
      <c r="WHG123" s="188"/>
      <c r="WHH123" s="188"/>
      <c r="WHI123" s="188"/>
      <c r="WHJ123" s="188"/>
      <c r="WHK123" s="188"/>
      <c r="WHL123" s="188"/>
      <c r="WHM123" s="188"/>
      <c r="WHN123" s="188"/>
      <c r="WHO123" s="188"/>
      <c r="WHP123" s="188"/>
      <c r="WHQ123" s="188"/>
      <c r="WHR123" s="188"/>
      <c r="WHS123" s="188"/>
      <c r="WHT123" s="188"/>
      <c r="WHU123" s="188"/>
      <c r="WHV123" s="188"/>
      <c r="WHW123" s="188"/>
      <c r="WHX123" s="188"/>
      <c r="WHY123" s="188"/>
      <c r="WHZ123" s="188"/>
      <c r="WIA123" s="188"/>
      <c r="WIB123" s="188"/>
      <c r="WIC123" s="188"/>
      <c r="WID123" s="188"/>
      <c r="WIE123" s="188"/>
      <c r="WIF123" s="188"/>
      <c r="WIG123" s="188"/>
      <c r="WIH123" s="188"/>
      <c r="WII123" s="188"/>
      <c r="WIJ123" s="188"/>
      <c r="WIK123" s="188"/>
      <c r="WIL123" s="188"/>
      <c r="WIM123" s="188"/>
      <c r="WIN123" s="188"/>
      <c r="WIO123" s="188"/>
      <c r="WIP123" s="188"/>
      <c r="WIQ123" s="188"/>
      <c r="WIR123" s="188"/>
      <c r="WIS123" s="188"/>
      <c r="WIT123" s="188"/>
      <c r="WIU123" s="188"/>
      <c r="WIV123" s="188"/>
      <c r="WIW123" s="188"/>
      <c r="WIX123" s="188"/>
      <c r="WIY123" s="188"/>
      <c r="WIZ123" s="188"/>
      <c r="WJA123" s="188"/>
      <c r="WJB123" s="188"/>
      <c r="WJC123" s="188"/>
      <c r="WJD123" s="188"/>
      <c r="WJE123" s="188"/>
      <c r="WJF123" s="188"/>
      <c r="WJG123" s="188"/>
      <c r="WJH123" s="188"/>
      <c r="WJI123" s="188"/>
      <c r="WJJ123" s="188"/>
      <c r="WJK123" s="188"/>
      <c r="WJL123" s="188"/>
      <c r="WJM123" s="188"/>
      <c r="WJN123" s="188"/>
      <c r="WJO123" s="188"/>
      <c r="WJP123" s="188"/>
      <c r="WJQ123" s="188"/>
      <c r="WJR123" s="188"/>
      <c r="WJS123" s="188"/>
      <c r="WJT123" s="188"/>
      <c r="WJU123" s="188"/>
      <c r="WJV123" s="188"/>
      <c r="WJW123" s="188"/>
      <c r="WJX123" s="188"/>
      <c r="WJY123" s="188"/>
      <c r="WJZ123" s="188"/>
      <c r="WKA123" s="188"/>
      <c r="WKB123" s="188"/>
      <c r="WKC123" s="188"/>
      <c r="WKD123" s="188"/>
      <c r="WKE123" s="188"/>
      <c r="WKF123" s="188"/>
      <c r="WKG123" s="188"/>
      <c r="WKH123" s="188"/>
      <c r="WKI123" s="188"/>
      <c r="WKJ123" s="188"/>
      <c r="WKK123" s="188"/>
      <c r="WKL123" s="188"/>
      <c r="WKM123" s="188"/>
      <c r="WKN123" s="188"/>
      <c r="WKO123" s="188"/>
      <c r="WKP123" s="188"/>
      <c r="WKQ123" s="188"/>
      <c r="WKR123" s="188"/>
      <c r="WKS123" s="188"/>
      <c r="WKT123" s="188"/>
      <c r="WKU123" s="188"/>
      <c r="WKV123" s="188"/>
      <c r="WKW123" s="188"/>
      <c r="WKX123" s="188"/>
      <c r="WKY123" s="188"/>
      <c r="WKZ123" s="188"/>
      <c r="WLA123" s="188"/>
      <c r="WLB123" s="188"/>
      <c r="WLC123" s="188"/>
      <c r="WLD123" s="188"/>
      <c r="WLE123" s="188"/>
      <c r="WLF123" s="188"/>
      <c r="WLG123" s="188"/>
      <c r="WLH123" s="188"/>
      <c r="WLI123" s="188"/>
      <c r="WLJ123" s="188"/>
      <c r="WLK123" s="188"/>
      <c r="WLL123" s="188"/>
      <c r="WLM123" s="188"/>
      <c r="WLN123" s="188"/>
      <c r="WLO123" s="188"/>
      <c r="WLP123" s="188"/>
      <c r="WLQ123" s="188"/>
      <c r="WLR123" s="188"/>
      <c r="WLS123" s="188"/>
      <c r="WLT123" s="188"/>
      <c r="WLU123" s="188"/>
      <c r="WLV123" s="188"/>
      <c r="WLW123" s="188"/>
      <c r="WLX123" s="188"/>
      <c r="WLY123" s="188"/>
      <c r="WLZ123" s="188"/>
      <c r="WMA123" s="188"/>
      <c r="WMB123" s="188"/>
      <c r="WMC123" s="188"/>
      <c r="WMD123" s="188"/>
      <c r="WME123" s="188"/>
      <c r="WMF123" s="188"/>
      <c r="WMG123" s="188"/>
      <c r="WMH123" s="188"/>
      <c r="WMI123" s="188"/>
      <c r="WMJ123" s="188"/>
      <c r="WMK123" s="188"/>
      <c r="WML123" s="188"/>
      <c r="WMM123" s="188"/>
      <c r="WMN123" s="188"/>
      <c r="WMO123" s="188"/>
      <c r="WMP123" s="188"/>
      <c r="WMQ123" s="188"/>
      <c r="WMR123" s="188"/>
      <c r="WMS123" s="188"/>
      <c r="WMT123" s="188"/>
      <c r="WMU123" s="188"/>
      <c r="WMV123" s="188"/>
      <c r="WMW123" s="188"/>
      <c r="WMX123" s="188"/>
      <c r="WMY123" s="188"/>
      <c r="WMZ123" s="188"/>
      <c r="WNA123" s="188"/>
      <c r="WNB123" s="188"/>
      <c r="WNC123" s="188"/>
      <c r="WND123" s="188"/>
      <c r="WNE123" s="188"/>
      <c r="WNF123" s="188"/>
      <c r="WNG123" s="188"/>
      <c r="WNH123" s="188"/>
      <c r="WNI123" s="188"/>
      <c r="WNJ123" s="188"/>
      <c r="WNK123" s="188"/>
      <c r="WNL123" s="188"/>
      <c r="WNM123" s="188"/>
      <c r="WNN123" s="188"/>
      <c r="WNO123" s="188"/>
      <c r="WNP123" s="188"/>
      <c r="WNQ123" s="188"/>
      <c r="WNR123" s="188"/>
      <c r="WNS123" s="188"/>
      <c r="WNT123" s="188"/>
      <c r="WNU123" s="188"/>
      <c r="WNV123" s="188"/>
      <c r="WNW123" s="188"/>
      <c r="WNX123" s="188"/>
      <c r="WNY123" s="188"/>
      <c r="WNZ123" s="188"/>
      <c r="WOA123" s="188"/>
      <c r="WOB123" s="188"/>
      <c r="WOC123" s="188"/>
      <c r="WOD123" s="188"/>
      <c r="WOE123" s="188"/>
      <c r="WOF123" s="188"/>
      <c r="WOG123" s="188"/>
      <c r="WOH123" s="188"/>
      <c r="WOI123" s="188"/>
      <c r="WOJ123" s="188"/>
      <c r="WOK123" s="188"/>
      <c r="WOL123" s="188"/>
      <c r="WOM123" s="188"/>
      <c r="WON123" s="188"/>
      <c r="WOO123" s="188"/>
      <c r="WOP123" s="188"/>
      <c r="WOQ123" s="188"/>
      <c r="WOR123" s="188"/>
      <c r="WOS123" s="188"/>
      <c r="WOT123" s="188"/>
      <c r="WOU123" s="188"/>
      <c r="WOV123" s="188"/>
      <c r="WOW123" s="188"/>
      <c r="WOX123" s="188"/>
      <c r="WOY123" s="188"/>
      <c r="WOZ123" s="188"/>
      <c r="WPA123" s="188"/>
      <c r="WPB123" s="188"/>
      <c r="WPC123" s="188"/>
      <c r="WPD123" s="188"/>
      <c r="WPE123" s="188"/>
      <c r="WPF123" s="188"/>
      <c r="WPG123" s="188"/>
      <c r="WPH123" s="188"/>
      <c r="WPI123" s="188"/>
      <c r="WPJ123" s="188"/>
      <c r="WPK123" s="188"/>
      <c r="WPL123" s="188"/>
      <c r="WPM123" s="188"/>
      <c r="WPN123" s="188"/>
      <c r="WPO123" s="188"/>
      <c r="WPP123" s="188"/>
      <c r="WPQ123" s="188"/>
      <c r="WPR123" s="188"/>
      <c r="WPS123" s="188"/>
      <c r="WPT123" s="188"/>
      <c r="WPU123" s="188"/>
      <c r="WPV123" s="188"/>
      <c r="WPW123" s="188"/>
      <c r="WPX123" s="188"/>
      <c r="WPY123" s="188"/>
      <c r="WPZ123" s="188"/>
      <c r="WQA123" s="188"/>
      <c r="WQB123" s="188"/>
      <c r="WQC123" s="188"/>
      <c r="WQD123" s="188"/>
      <c r="WQE123" s="188"/>
      <c r="WQF123" s="188"/>
      <c r="WQG123" s="188"/>
      <c r="WQH123" s="188"/>
      <c r="WQI123" s="188"/>
      <c r="WQJ123" s="188"/>
      <c r="WQK123" s="188"/>
      <c r="WQL123" s="188"/>
      <c r="WQM123" s="188"/>
      <c r="WQN123" s="188"/>
      <c r="WQO123" s="188"/>
      <c r="WQP123" s="188"/>
      <c r="WQQ123" s="188"/>
      <c r="WQR123" s="188"/>
      <c r="WQS123" s="188"/>
      <c r="WQT123" s="188"/>
      <c r="WQU123" s="188"/>
      <c r="WQV123" s="188"/>
      <c r="WQW123" s="188"/>
      <c r="WQX123" s="188"/>
      <c r="WQY123" s="188"/>
      <c r="WQZ123" s="188"/>
      <c r="WRA123" s="188"/>
      <c r="WRB123" s="188"/>
      <c r="WRC123" s="188"/>
      <c r="WRD123" s="188"/>
      <c r="WRE123" s="188"/>
      <c r="WRF123" s="188"/>
      <c r="WRG123" s="188"/>
      <c r="WRH123" s="188"/>
      <c r="WRI123" s="188"/>
      <c r="WRJ123" s="188"/>
      <c r="WRK123" s="188"/>
      <c r="WRL123" s="188"/>
      <c r="WRM123" s="188"/>
      <c r="WRN123" s="188"/>
      <c r="WRO123" s="188"/>
      <c r="WRP123" s="188"/>
      <c r="WRQ123" s="188"/>
      <c r="WRR123" s="188"/>
      <c r="WRS123" s="188"/>
      <c r="WRT123" s="188"/>
      <c r="WRU123" s="188"/>
      <c r="WRV123" s="188"/>
      <c r="WRW123" s="188"/>
      <c r="WRX123" s="188"/>
      <c r="WRY123" s="188"/>
      <c r="WRZ123" s="188"/>
      <c r="WSA123" s="188"/>
      <c r="WSB123" s="188"/>
      <c r="WSC123" s="188"/>
      <c r="WSD123" s="188"/>
      <c r="WSE123" s="188"/>
      <c r="WSF123" s="188"/>
      <c r="WSG123" s="188"/>
      <c r="WSH123" s="188"/>
      <c r="WSI123" s="188"/>
      <c r="WSJ123" s="188"/>
      <c r="WSK123" s="188"/>
      <c r="WSL123" s="188"/>
      <c r="WSM123" s="188"/>
      <c r="WSN123" s="188"/>
      <c r="WSO123" s="188"/>
      <c r="WSP123" s="188"/>
      <c r="WSQ123" s="188"/>
      <c r="WSR123" s="188"/>
      <c r="WSS123" s="188"/>
      <c r="WST123" s="188"/>
      <c r="WSU123" s="188"/>
      <c r="WSV123" s="188"/>
      <c r="WSW123" s="188"/>
      <c r="WSX123" s="188"/>
      <c r="WSY123" s="188"/>
      <c r="WSZ123" s="188"/>
      <c r="WTA123" s="188"/>
      <c r="WTB123" s="188"/>
      <c r="WTC123" s="188"/>
      <c r="WTD123" s="188"/>
      <c r="WTE123" s="188"/>
      <c r="WTF123" s="188"/>
      <c r="WTG123" s="188"/>
      <c r="WTH123" s="188"/>
      <c r="WTI123" s="188"/>
      <c r="WTJ123" s="188"/>
      <c r="WTK123" s="188"/>
      <c r="WTL123" s="188"/>
      <c r="WTM123" s="188"/>
      <c r="WTN123" s="188"/>
      <c r="WTO123" s="188"/>
      <c r="WTP123" s="188"/>
      <c r="WTQ123" s="188"/>
      <c r="WTR123" s="188"/>
      <c r="WTS123" s="188"/>
      <c r="WTT123" s="188"/>
      <c r="WTU123" s="188"/>
      <c r="WTV123" s="188"/>
      <c r="WTW123" s="188"/>
      <c r="WTX123" s="188"/>
      <c r="WTY123" s="188"/>
      <c r="WTZ123" s="188"/>
      <c r="WUA123" s="188"/>
      <c r="WUB123" s="188"/>
      <c r="WUC123" s="188"/>
      <c r="WUD123" s="188"/>
      <c r="WUE123" s="188"/>
      <c r="WUF123" s="188"/>
      <c r="WUG123" s="188"/>
      <c r="WUH123" s="188"/>
      <c r="WUI123" s="188"/>
      <c r="WUJ123" s="188"/>
      <c r="WUK123" s="188"/>
      <c r="WUL123" s="188"/>
      <c r="WUM123" s="188"/>
      <c r="WUN123" s="188"/>
      <c r="WUO123" s="188"/>
      <c r="WUP123" s="188"/>
      <c r="WUQ123" s="188"/>
      <c r="WUR123" s="188"/>
      <c r="WUS123" s="188"/>
      <c r="WUT123" s="188"/>
      <c r="WUU123" s="188"/>
      <c r="WUV123" s="188"/>
      <c r="WUW123" s="188"/>
      <c r="WUX123" s="188"/>
      <c r="WUY123" s="188"/>
      <c r="WUZ123" s="188"/>
      <c r="WVA123" s="188"/>
      <c r="WVB123" s="188"/>
      <c r="WVC123" s="188"/>
      <c r="WVD123" s="188"/>
      <c r="WVE123" s="188"/>
      <c r="WVF123" s="188"/>
      <c r="WVG123" s="188"/>
      <c r="WVH123" s="188"/>
      <c r="WVI123" s="188"/>
      <c r="WVJ123" s="188"/>
      <c r="WVK123" s="188"/>
      <c r="WVL123" s="188"/>
      <c r="WVM123" s="188"/>
      <c r="WVN123" s="188"/>
      <c r="WVO123" s="188"/>
      <c r="WVP123" s="188"/>
      <c r="WVQ123" s="188"/>
      <c r="WVR123" s="188"/>
      <c r="WVS123" s="188"/>
      <c r="WVT123" s="188"/>
      <c r="WVU123" s="188"/>
      <c r="WVV123" s="188"/>
      <c r="WVW123" s="188"/>
      <c r="WVX123" s="188"/>
      <c r="WVY123" s="188"/>
      <c r="WVZ123" s="188"/>
      <c r="WWA123" s="188"/>
      <c r="WWB123" s="188"/>
      <c r="WWC123" s="188"/>
      <c r="WWD123" s="188"/>
      <c r="WWE123" s="188"/>
      <c r="WWF123" s="188"/>
      <c r="WWG123" s="188"/>
      <c r="WWH123" s="188"/>
      <c r="WWI123" s="188"/>
      <c r="WWJ123" s="188"/>
      <c r="WWK123" s="188"/>
      <c r="WWL123" s="188"/>
      <c r="WWM123" s="188"/>
      <c r="WWN123" s="188"/>
      <c r="WWO123" s="188"/>
      <c r="WWP123" s="188"/>
      <c r="WWQ123" s="188"/>
      <c r="WWR123" s="188"/>
      <c r="WWS123" s="188"/>
      <c r="WWT123" s="188"/>
      <c r="WWU123" s="188"/>
      <c r="WWV123" s="188"/>
      <c r="WWW123" s="188"/>
      <c r="WWX123" s="188"/>
      <c r="WWY123" s="188"/>
      <c r="WWZ123" s="188"/>
      <c r="WXA123" s="188"/>
      <c r="WXB123" s="188"/>
      <c r="WXC123" s="188"/>
      <c r="WXD123" s="188"/>
      <c r="WXE123" s="188"/>
      <c r="WXF123" s="188"/>
      <c r="WXG123" s="188"/>
      <c r="WXH123" s="188"/>
      <c r="WXI123" s="188"/>
      <c r="WXJ123" s="188"/>
      <c r="WXK123" s="188"/>
      <c r="WXL123" s="188"/>
      <c r="WXM123" s="188"/>
      <c r="WXN123" s="188"/>
      <c r="WXO123" s="188"/>
      <c r="WXP123" s="188"/>
      <c r="WXQ123" s="188"/>
      <c r="WXR123" s="188"/>
      <c r="WXS123" s="188"/>
      <c r="WXT123" s="188"/>
      <c r="WXU123" s="188"/>
      <c r="WXV123" s="188"/>
      <c r="WXW123" s="188"/>
      <c r="WXX123" s="188"/>
      <c r="WXY123" s="188"/>
      <c r="WXZ123" s="188"/>
      <c r="WYA123" s="188"/>
      <c r="WYB123" s="188"/>
      <c r="WYC123" s="188"/>
      <c r="WYD123" s="188"/>
      <c r="WYE123" s="188"/>
      <c r="WYF123" s="188"/>
      <c r="WYG123" s="188"/>
      <c r="WYH123" s="188"/>
      <c r="WYI123" s="188"/>
      <c r="WYJ123" s="188"/>
      <c r="WYK123" s="188"/>
      <c r="WYL123" s="188"/>
      <c r="WYM123" s="188"/>
      <c r="WYN123" s="188"/>
      <c r="WYO123" s="188"/>
      <c r="WYP123" s="188"/>
      <c r="WYQ123" s="188"/>
      <c r="WYR123" s="188"/>
      <c r="WYS123" s="188"/>
      <c r="WYT123" s="188"/>
      <c r="WYU123" s="188"/>
      <c r="WYV123" s="188"/>
      <c r="WYW123" s="188"/>
      <c r="WYX123" s="188"/>
      <c r="WYY123" s="188"/>
      <c r="WYZ123" s="188"/>
      <c r="WZA123" s="188"/>
      <c r="WZB123" s="188"/>
      <c r="WZC123" s="188"/>
      <c r="WZD123" s="188"/>
      <c r="WZE123" s="188"/>
      <c r="WZF123" s="188"/>
      <c r="WZG123" s="188"/>
      <c r="WZH123" s="188"/>
      <c r="WZI123" s="188"/>
      <c r="WZJ123" s="188"/>
      <c r="WZK123" s="188"/>
      <c r="WZL123" s="188"/>
      <c r="WZM123" s="188"/>
      <c r="WZN123" s="188"/>
      <c r="WZO123" s="188"/>
      <c r="WZP123" s="188"/>
      <c r="WZQ123" s="188"/>
      <c r="WZR123" s="188"/>
      <c r="WZS123" s="188"/>
      <c r="WZT123" s="188"/>
      <c r="WZU123" s="188"/>
      <c r="WZV123" s="188"/>
      <c r="WZW123" s="188"/>
      <c r="WZX123" s="188"/>
      <c r="WZY123" s="188"/>
      <c r="WZZ123" s="188"/>
      <c r="XAA123" s="188"/>
      <c r="XAB123" s="188"/>
      <c r="XAC123" s="188"/>
      <c r="XAD123" s="188"/>
      <c r="XAE123" s="188"/>
      <c r="XAF123" s="188"/>
      <c r="XAG123" s="188"/>
      <c r="XAH123" s="188"/>
      <c r="XAI123" s="188"/>
      <c r="XAJ123" s="188"/>
      <c r="XAK123" s="188"/>
      <c r="XAL123" s="188"/>
      <c r="XAM123" s="188"/>
      <c r="XAN123" s="188"/>
      <c r="XAO123" s="188"/>
      <c r="XAP123" s="188"/>
      <c r="XAQ123" s="188"/>
      <c r="XAR123" s="188"/>
      <c r="XAS123" s="188"/>
      <c r="XAT123" s="188"/>
      <c r="XAU123" s="188"/>
      <c r="XAV123" s="188"/>
      <c r="XAW123" s="188"/>
      <c r="XAX123" s="188"/>
      <c r="XAY123" s="188"/>
      <c r="XAZ123" s="188"/>
      <c r="XBA123" s="188"/>
      <c r="XBB123" s="188"/>
      <c r="XBC123" s="188"/>
      <c r="XBD123" s="188"/>
      <c r="XBE123" s="188"/>
      <c r="XBF123" s="188"/>
      <c r="XBG123" s="188"/>
      <c r="XBH123" s="188"/>
      <c r="XBI123" s="188"/>
      <c r="XBJ123" s="188"/>
      <c r="XBK123" s="188"/>
      <c r="XBL123" s="188"/>
      <c r="XBM123" s="188"/>
      <c r="XBN123" s="188"/>
      <c r="XBO123" s="188"/>
      <c r="XBP123" s="188"/>
      <c r="XBQ123" s="188"/>
      <c r="XBR123" s="188"/>
      <c r="XBS123" s="188"/>
      <c r="XBT123" s="188"/>
      <c r="XBU123" s="188"/>
      <c r="XBV123" s="188"/>
      <c r="XBW123" s="188"/>
      <c r="XBX123" s="188"/>
      <c r="XBY123" s="188"/>
      <c r="XBZ123" s="188"/>
      <c r="XCA123" s="188"/>
      <c r="XCB123" s="188"/>
      <c r="XCC123" s="188"/>
      <c r="XCD123" s="188"/>
      <c r="XCE123" s="188"/>
      <c r="XCF123" s="188"/>
      <c r="XCG123" s="188"/>
      <c r="XCH123" s="188"/>
      <c r="XCI123" s="188"/>
      <c r="XCJ123" s="188"/>
      <c r="XCK123" s="188"/>
      <c r="XCL123" s="188"/>
      <c r="XCM123" s="188"/>
      <c r="XCN123" s="188"/>
      <c r="XCO123" s="188"/>
      <c r="XCP123" s="188"/>
      <c r="XCQ123" s="188"/>
      <c r="XCR123" s="188"/>
      <c r="XCS123" s="188"/>
      <c r="XCT123" s="188"/>
      <c r="XCU123" s="188"/>
      <c r="XCV123" s="188"/>
      <c r="XCW123" s="188"/>
      <c r="XCX123" s="188"/>
      <c r="XCY123" s="188"/>
      <c r="XCZ123" s="188"/>
      <c r="XDA123" s="188"/>
      <c r="XDB123" s="188"/>
      <c r="XDC123" s="188"/>
      <c r="XDD123" s="188"/>
      <c r="XDE123" s="188"/>
      <c r="XDF123" s="188"/>
      <c r="XDG123" s="188"/>
      <c r="XDH123" s="188"/>
      <c r="XDI123" s="188"/>
      <c r="XDJ123" s="188"/>
      <c r="XDK123" s="188"/>
      <c r="XDL123" s="188"/>
      <c r="XDM123" s="188"/>
      <c r="XDN123" s="188"/>
      <c r="XDO123" s="188"/>
      <c r="XDP123" s="188"/>
      <c r="XDQ123" s="188"/>
      <c r="XDR123" s="188"/>
      <c r="XDS123" s="188"/>
      <c r="XDT123" s="188"/>
      <c r="XDU123" s="188"/>
      <c r="XDV123" s="188"/>
      <c r="XDW123" s="188"/>
      <c r="XDX123" s="188"/>
      <c r="XDY123" s="188"/>
      <c r="XDZ123" s="188"/>
      <c r="XEA123" s="188"/>
      <c r="XEB123" s="188"/>
      <c r="XEC123" s="188"/>
      <c r="XED123" s="188"/>
      <c r="XEE123" s="188"/>
      <c r="XEF123" s="188"/>
      <c r="XEG123" s="188"/>
      <c r="XEH123" s="188"/>
      <c r="XEI123" s="188"/>
      <c r="XEJ123" s="188"/>
      <c r="XEK123" s="188"/>
      <c r="XEL123" s="188"/>
      <c r="XEM123" s="188"/>
      <c r="XEN123" s="188"/>
      <c r="XEO123" s="188"/>
      <c r="XEP123" s="188"/>
      <c r="XEQ123" s="188"/>
      <c r="XER123" s="188"/>
      <c r="XES123" s="188"/>
      <c r="XET123" s="188"/>
      <c r="XEU123" s="188"/>
      <c r="XEV123" s="188"/>
      <c r="XEW123" s="188"/>
      <c r="XEX123" s="188"/>
      <c r="XEY123" s="188"/>
      <c r="XEZ123" s="188"/>
      <c r="XFA123" s="188"/>
      <c r="XFB123" s="188"/>
      <c r="XFC123" s="188"/>
    </row>
    <row r="124" spans="1:16383" ht="12.95" customHeight="1" x14ac:dyDescent="0.2">
      <c r="A124" s="3"/>
      <c r="B124" s="181">
        <f>H121*100</f>
        <v>41.61492601356597</v>
      </c>
      <c r="E124" s="3"/>
    </row>
    <row r="125" spans="1:16383" ht="12.95" customHeight="1" x14ac:dyDescent="0.2">
      <c r="A125" s="3">
        <v>1</v>
      </c>
      <c r="B125" s="181">
        <f t="dataTable" ref="B125:B129" dt2D="0" dtr="0" r1="H22"/>
        <v>34.906918900579484</v>
      </c>
      <c r="E125" s="3"/>
    </row>
    <row r="126" spans="1:16383" ht="12.95" customHeight="1" x14ac:dyDescent="0.2">
      <c r="A126" s="3">
        <v>2</v>
      </c>
      <c r="B126" s="181">
        <v>27.47138387567627</v>
      </c>
      <c r="E126" s="3"/>
    </row>
    <row r="127" spans="1:16383" ht="12.95" customHeight="1" x14ac:dyDescent="0.2">
      <c r="A127" s="3">
        <v>3</v>
      </c>
      <c r="B127" s="181">
        <v>19.232305771134257</v>
      </c>
      <c r="E127" s="3"/>
    </row>
    <row r="128" spans="1:16383" ht="12.95" customHeight="1" x14ac:dyDescent="0.2">
      <c r="A128" s="3">
        <v>4</v>
      </c>
      <c r="B128" s="181">
        <v>10.105931986966496</v>
      </c>
    </row>
    <row r="129" spans="1:2" ht="12.95" customHeight="1" x14ac:dyDescent="0.2">
      <c r="A129" s="3">
        <v>5</v>
      </c>
      <c r="B129" s="181">
        <v>41.61492601356597</v>
      </c>
    </row>
    <row r="130" spans="1:2" ht="12.95" customHeight="1" x14ac:dyDescent="0.2"/>
    <row r="131" spans="1:2" ht="12.95" customHeight="1" x14ac:dyDescent="0.2"/>
    <row r="132" spans="1:2" ht="12.95" customHeight="1" x14ac:dyDescent="0.2"/>
    <row r="133" spans="1:2" ht="12.95" customHeight="1" x14ac:dyDescent="0.2"/>
    <row r="134" spans="1:2" ht="12.95" customHeight="1" x14ac:dyDescent="0.2"/>
    <row r="135" spans="1:2" ht="12.95" customHeight="1" x14ac:dyDescent="0.2"/>
    <row r="136" spans="1:2" ht="12.95" customHeight="1" x14ac:dyDescent="0.2"/>
  </sheetData>
  <sheetProtection password="CB2D" sheet="1" objects="1" scenarios="1"/>
  <scenarios current="0" show="0" sqref="I7 H8 I8 I9">
    <scenario name="1" locked="1" count="7" user="Jason McCarty" comment="Created by Jason McCarty on 14/08/2013">
      <inputCells r="H25" val="0.07" numFmtId="9"/>
      <inputCells r="H21" val="100" numFmtId="166"/>
      <inputCells r="H22" val="1" numFmtId="166"/>
      <inputCells r="H24" val="6" numFmtId="166"/>
      <inputCells r="I28" undone="1" val="6" numFmtId="166"/>
      <inputCells r="I26" undone="1" val="1" numFmtId="166"/>
      <inputCells r="I25" undone="1" val="90" numFmtId="166"/>
    </scenario>
  </scenarios>
  <dataValidations count="1">
    <dataValidation type="whole" allowBlank="1" showInputMessage="1" showErrorMessage="1" prompt="# must be between 1 and 50" sqref="H24">
      <formula1>1</formula1>
      <formula2>50</formula2>
    </dataValidation>
  </dataValidations>
  <printOptions horizontalCentered="1"/>
  <pageMargins left="0.70866141732283472" right="0.70866141732283472" top="0.74803149606299213" bottom="0.74803149606299213" header="0.31496062992125984" footer="0.31496062992125984"/>
  <pageSetup paperSize="9" scale="60" fitToHeight="0" orientation="landscape" r:id="rId1"/>
  <headerFooter>
    <oddFooter>&amp;C&amp;8Page &amp;P of &amp;N&amp;R&amp;8&amp;A</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'Data validation'!$G$7:$G$11</xm:f>
          </x14:formula1>
          <xm:sqref>H22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N154"/>
  <sheetViews>
    <sheetView zoomScaleNormal="100" workbookViewId="0">
      <selection activeCell="E142" sqref="E142"/>
    </sheetView>
  </sheetViews>
  <sheetFormatPr defaultRowHeight="12.75" x14ac:dyDescent="0.2"/>
  <cols>
    <col min="1" max="63" width="9.7109375" style="2" customWidth="1"/>
    <col min="64" max="93" width="9.7109375" style="9" customWidth="1"/>
    <col min="94" max="16384" width="9.140625" style="9"/>
  </cols>
  <sheetData>
    <row r="1" spans="1:63" s="187" customFormat="1" ht="23.25" x14ac:dyDescent="0.35">
      <c r="A1" s="59" t="s">
        <v>185</v>
      </c>
      <c r="B1" s="60"/>
      <c r="C1" s="60"/>
      <c r="D1" s="60"/>
      <c r="E1" s="60"/>
      <c r="F1" s="60"/>
      <c r="G1" s="60"/>
      <c r="H1" s="60"/>
      <c r="I1" s="60"/>
      <c r="J1" s="60"/>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1"/>
      <c r="AY1" s="61"/>
      <c r="AZ1" s="61"/>
      <c r="BA1" s="61"/>
      <c r="BB1" s="61"/>
      <c r="BC1" s="61"/>
      <c r="BD1" s="61"/>
      <c r="BE1" s="61"/>
      <c r="BF1" s="61"/>
      <c r="BG1" s="61"/>
      <c r="BH1" s="61"/>
      <c r="BI1" s="61"/>
      <c r="BJ1" s="61"/>
      <c r="BK1" s="61"/>
    </row>
    <row r="2" spans="1:63" ht="12.95" customHeight="1" x14ac:dyDescent="0.2"/>
    <row r="3" spans="1:63" s="188" customFormat="1" ht="12.95" customHeight="1" x14ac:dyDescent="0.25">
      <c r="A3" s="49" t="s">
        <v>0</v>
      </c>
      <c r="B3" s="49"/>
      <c r="C3" s="49"/>
      <c r="D3" s="49"/>
      <c r="E3" s="49"/>
      <c r="F3" s="49"/>
      <c r="G3" s="49"/>
      <c r="H3" s="50"/>
      <c r="I3" s="50"/>
      <c r="J3" s="50"/>
      <c r="K3" s="50"/>
      <c r="L3" s="50"/>
      <c r="M3" s="50"/>
      <c r="N3" s="50"/>
      <c r="O3" s="50"/>
      <c r="P3" s="50"/>
      <c r="Q3" s="50"/>
      <c r="R3" s="51"/>
      <c r="S3" s="51"/>
      <c r="T3" s="51"/>
      <c r="U3" s="51"/>
      <c r="V3" s="51"/>
      <c r="W3" s="68"/>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c r="AY3" s="51"/>
      <c r="AZ3" s="51"/>
      <c r="BA3" s="51"/>
      <c r="BB3" s="51"/>
      <c r="BC3" s="51"/>
      <c r="BD3" s="51"/>
      <c r="BE3" s="51"/>
      <c r="BF3" s="51"/>
      <c r="BG3" s="51"/>
      <c r="BH3" s="51"/>
      <c r="BI3" s="51"/>
      <c r="BJ3" s="51"/>
      <c r="BK3" s="51"/>
    </row>
    <row r="4" spans="1:63" ht="12.95" customHeight="1" x14ac:dyDescent="0.2"/>
    <row r="5" spans="1:63" ht="12.95" customHeight="1" x14ac:dyDescent="0.2"/>
    <row r="6" spans="1:63" ht="12.95" customHeight="1" x14ac:dyDescent="0.2"/>
    <row r="7" spans="1:63" ht="12.95" customHeight="1" x14ac:dyDescent="0.2"/>
    <row r="8" spans="1:63" ht="12.95" customHeight="1" x14ac:dyDescent="0.2"/>
    <row r="9" spans="1:63" ht="12.95" customHeight="1" x14ac:dyDescent="0.2"/>
    <row r="10" spans="1:63" ht="12.95" customHeight="1" x14ac:dyDescent="0.2"/>
    <row r="11" spans="1:63" ht="12.95" customHeight="1" x14ac:dyDescent="0.2"/>
    <row r="12" spans="1:63" ht="12.95" customHeight="1" x14ac:dyDescent="0.2"/>
    <row r="13" spans="1:63" ht="12.95" customHeight="1" x14ac:dyDescent="0.2"/>
    <row r="14" spans="1:63" ht="12.95" customHeight="1" x14ac:dyDescent="0.2"/>
    <row r="15" spans="1:63" ht="12.95" customHeight="1" x14ac:dyDescent="0.2"/>
    <row r="16" spans="1:63" ht="12.95" customHeight="1" x14ac:dyDescent="0.2"/>
    <row r="17" spans="1:118" ht="12.95" customHeight="1" x14ac:dyDescent="0.2"/>
    <row r="18" spans="1:118" ht="12.95" customHeight="1" x14ac:dyDescent="0.2"/>
    <row r="19" spans="1:118" ht="12.95" customHeight="1" x14ac:dyDescent="0.25">
      <c r="A19" s="49" t="s">
        <v>2</v>
      </c>
      <c r="B19" s="52"/>
      <c r="C19" s="52"/>
      <c r="D19" s="52"/>
      <c r="E19" s="52"/>
      <c r="F19" s="52"/>
      <c r="G19" s="52"/>
      <c r="H19" s="52"/>
      <c r="I19" s="52"/>
      <c r="J19" s="52"/>
      <c r="K19" s="53"/>
      <c r="L19" s="53"/>
      <c r="M19" s="53"/>
      <c r="N19" s="53"/>
      <c r="O19" s="53"/>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c r="AX19" s="54"/>
      <c r="AY19" s="54"/>
      <c r="AZ19" s="54"/>
      <c r="BA19" s="54"/>
      <c r="BB19" s="54"/>
      <c r="BC19" s="54"/>
      <c r="BD19" s="54"/>
      <c r="BE19" s="54"/>
      <c r="BF19" s="54"/>
      <c r="BG19" s="54"/>
      <c r="BH19" s="54"/>
      <c r="BI19" s="54"/>
      <c r="BJ19" s="54"/>
      <c r="BK19" s="54"/>
    </row>
    <row r="20" spans="1:118" ht="12.95" customHeight="1" x14ac:dyDescent="0.2"/>
    <row r="21" spans="1:118" ht="12.95" customHeight="1" x14ac:dyDescent="0.2">
      <c r="A21" s="10" t="s">
        <v>129</v>
      </c>
      <c r="B21" s="23"/>
      <c r="C21" s="23"/>
      <c r="D21" s="23"/>
      <c r="E21" s="23"/>
      <c r="F21" s="23"/>
      <c r="G21" s="23"/>
      <c r="I21" s="196">
        <v>100</v>
      </c>
      <c r="J21" s="10"/>
      <c r="K21" s="24"/>
      <c r="L21" s="10"/>
      <c r="M21" s="10"/>
      <c r="N21" s="10"/>
      <c r="O21" s="10"/>
      <c r="P21" s="10"/>
      <c r="Q21" s="10"/>
    </row>
    <row r="22" spans="1:118" ht="12.95" customHeight="1" x14ac:dyDescent="0.2">
      <c r="A22" s="10" t="s">
        <v>130</v>
      </c>
      <c r="B22" s="23"/>
      <c r="C22" s="23"/>
      <c r="D22" s="23"/>
      <c r="E22" s="23"/>
      <c r="F22" s="23"/>
      <c r="G22" s="23"/>
      <c r="I22" s="196">
        <v>3</v>
      </c>
      <c r="J22" s="10"/>
      <c r="K22" s="10"/>
      <c r="L22" s="10"/>
      <c r="M22" s="10"/>
      <c r="N22" s="10"/>
      <c r="O22" s="10"/>
      <c r="P22" s="10"/>
      <c r="Q22" s="10"/>
    </row>
    <row r="23" spans="1:118" ht="12.95" customHeight="1" x14ac:dyDescent="0.2">
      <c r="A23" s="10" t="s">
        <v>21</v>
      </c>
      <c r="B23" s="23"/>
      <c r="C23" s="23"/>
      <c r="D23" s="23"/>
      <c r="E23" s="23"/>
      <c r="F23" s="23"/>
      <c r="G23" s="23"/>
      <c r="I23" s="196">
        <v>10</v>
      </c>
      <c r="J23" s="10"/>
      <c r="K23" s="24"/>
      <c r="L23" s="10"/>
      <c r="M23" s="10"/>
      <c r="N23" s="10"/>
      <c r="O23" s="10"/>
      <c r="P23" s="10"/>
      <c r="Q23" s="10"/>
    </row>
    <row r="24" spans="1:118" ht="12.95" customHeight="1" x14ac:dyDescent="0.2">
      <c r="A24" s="10" t="s">
        <v>23</v>
      </c>
      <c r="B24" s="23"/>
      <c r="C24" s="23"/>
      <c r="D24" s="23"/>
      <c r="E24" s="23"/>
      <c r="F24" s="23"/>
      <c r="G24" s="23"/>
      <c r="I24" s="196">
        <v>10</v>
      </c>
      <c r="J24" s="10"/>
      <c r="K24" s="10"/>
      <c r="L24" s="10"/>
      <c r="M24" s="10"/>
      <c r="N24" s="10"/>
      <c r="O24" s="10"/>
      <c r="P24" s="10"/>
      <c r="Q24" s="10"/>
    </row>
    <row r="25" spans="1:118" ht="12.95" customHeight="1" x14ac:dyDescent="0.2">
      <c r="A25" s="10" t="s">
        <v>29</v>
      </c>
      <c r="B25" s="10"/>
      <c r="C25" s="10"/>
      <c r="D25" s="10"/>
      <c r="E25" s="10"/>
      <c r="F25" s="10"/>
      <c r="G25" s="10"/>
      <c r="I25" s="197">
        <v>8.77E-2</v>
      </c>
      <c r="J25" s="14"/>
      <c r="K25" s="15"/>
      <c r="L25" s="10"/>
      <c r="M25" s="10"/>
      <c r="N25" s="10"/>
      <c r="O25" s="10"/>
      <c r="P25" s="10"/>
      <c r="Q25" s="10"/>
    </row>
    <row r="26" spans="1:118" ht="12.95" customHeight="1" x14ac:dyDescent="0.2">
      <c r="A26" s="10" t="s">
        <v>186</v>
      </c>
      <c r="B26" s="10"/>
      <c r="C26" s="10"/>
      <c r="D26" s="10"/>
      <c r="E26" s="10"/>
      <c r="F26" s="10"/>
      <c r="G26" s="10"/>
      <c r="I26" s="199">
        <v>0.33</v>
      </c>
      <c r="J26" s="14"/>
      <c r="K26" s="15"/>
      <c r="L26" s="10"/>
      <c r="M26" s="10"/>
      <c r="N26" s="10"/>
      <c r="O26" s="10"/>
      <c r="P26" s="10"/>
      <c r="Q26" s="10"/>
    </row>
    <row r="27" spans="1:118" ht="12.95" customHeight="1" x14ac:dyDescent="0.2">
      <c r="A27" s="10"/>
      <c r="B27" s="10"/>
      <c r="C27" s="10"/>
      <c r="D27" s="10"/>
      <c r="E27" s="10"/>
      <c r="F27" s="10"/>
      <c r="G27" s="10"/>
      <c r="H27" s="10"/>
      <c r="I27" s="10"/>
      <c r="J27" s="10"/>
      <c r="K27" s="10"/>
      <c r="L27" s="10"/>
      <c r="M27" s="10"/>
      <c r="N27" s="10"/>
      <c r="O27" s="10"/>
      <c r="P27" s="10"/>
      <c r="Q27" s="10"/>
    </row>
    <row r="28" spans="1:118" ht="12.95" customHeight="1" x14ac:dyDescent="0.25">
      <c r="A28" s="55" t="s">
        <v>48</v>
      </c>
      <c r="B28" s="56"/>
      <c r="C28" s="56"/>
      <c r="D28" s="56"/>
      <c r="E28" s="56"/>
      <c r="F28" s="56"/>
      <c r="G28" s="56"/>
      <c r="H28" s="56"/>
      <c r="I28" s="56"/>
      <c r="J28" s="56"/>
      <c r="K28" s="57"/>
      <c r="L28" s="53"/>
      <c r="M28" s="53"/>
      <c r="N28" s="53"/>
      <c r="O28" s="53"/>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54"/>
    </row>
    <row r="29" spans="1:118" ht="12.95" customHeight="1" x14ac:dyDescent="0.2">
      <c r="A29" s="9"/>
      <c r="B29" s="9"/>
      <c r="C29" s="9"/>
      <c r="D29" s="9"/>
      <c r="E29" s="9"/>
      <c r="F29" s="9"/>
      <c r="G29" s="9"/>
      <c r="H29" s="9"/>
      <c r="I29" s="9"/>
      <c r="K29" s="3" t="str">
        <f>"Regulatory Period "&amp;M30/5</f>
        <v>Regulatory Period 1</v>
      </c>
      <c r="M29" s="9"/>
      <c r="P29" s="3" t="str">
        <f>"Regulatory Period "&amp;R30/5</f>
        <v>Regulatory Period 2</v>
      </c>
      <c r="R29" s="9"/>
      <c r="U29" s="3" t="str">
        <f>"Regulatory Period "&amp;W30/5</f>
        <v>Regulatory Period 3</v>
      </c>
      <c r="W29" s="9"/>
      <c r="Z29" s="2" t="str">
        <f>"Regulatory Period "&amp;AB30/5</f>
        <v>Regulatory Period 4</v>
      </c>
      <c r="AE29" s="2" t="str">
        <f>"Regulatory Period "&amp;AG30/5</f>
        <v>Regulatory Period 5</v>
      </c>
      <c r="AJ29" s="2" t="str">
        <f>"Regulatory Period "&amp;AL30/5</f>
        <v>Regulatory Period 6</v>
      </c>
      <c r="AO29" s="2" t="str">
        <f>"Regulatory Period "&amp;AQ30/5</f>
        <v>Regulatory Period 7</v>
      </c>
      <c r="AT29" s="2" t="str">
        <f>"Regulatory Period "&amp;AV30/5</f>
        <v>Regulatory Period 8</v>
      </c>
      <c r="AY29" s="2" t="str">
        <f>"Regulatory Period "&amp;BA30/5</f>
        <v>Regulatory Period 9</v>
      </c>
      <c r="BD29" s="2" t="str">
        <f>"Regulatory Period "&amp;BF30/5</f>
        <v>Regulatory Period 10</v>
      </c>
      <c r="BI29" s="2" t="str">
        <f>"Regulatory Period "&amp;BK30/5</f>
        <v>Regulatory Period 11</v>
      </c>
    </row>
    <row r="30" spans="1:118" ht="12.95" customHeight="1" x14ac:dyDescent="0.2">
      <c r="A30" s="9"/>
      <c r="B30" s="9"/>
      <c r="C30" s="9"/>
      <c r="D30" s="9"/>
      <c r="E30" s="9"/>
      <c r="F30" s="9"/>
      <c r="G30" s="9"/>
      <c r="H30" s="9"/>
      <c r="I30" s="64">
        <v>1</v>
      </c>
      <c r="J30" s="25">
        <f t="shared" ref="J30:BK30" si="0">I30+1</f>
        <v>2</v>
      </c>
      <c r="K30" s="25">
        <f t="shared" si="0"/>
        <v>3</v>
      </c>
      <c r="L30" s="25">
        <f t="shared" si="0"/>
        <v>4</v>
      </c>
      <c r="M30" s="25">
        <f t="shared" si="0"/>
        <v>5</v>
      </c>
      <c r="N30" s="64">
        <f t="shared" si="0"/>
        <v>6</v>
      </c>
      <c r="O30" s="25">
        <f t="shared" si="0"/>
        <v>7</v>
      </c>
      <c r="P30" s="25">
        <f t="shared" si="0"/>
        <v>8</v>
      </c>
      <c r="Q30" s="25">
        <f t="shared" si="0"/>
        <v>9</v>
      </c>
      <c r="R30" s="65">
        <f t="shared" si="0"/>
        <v>10</v>
      </c>
      <c r="S30" s="64">
        <f t="shared" si="0"/>
        <v>11</v>
      </c>
      <c r="T30" s="25">
        <f t="shared" si="0"/>
        <v>12</v>
      </c>
      <c r="U30" s="25">
        <f t="shared" si="0"/>
        <v>13</v>
      </c>
      <c r="V30" s="25">
        <f t="shared" si="0"/>
        <v>14</v>
      </c>
      <c r="W30" s="65">
        <f t="shared" si="0"/>
        <v>15</v>
      </c>
      <c r="X30" s="64">
        <f t="shared" si="0"/>
        <v>16</v>
      </c>
      <c r="Y30" s="25">
        <f t="shared" si="0"/>
        <v>17</v>
      </c>
      <c r="Z30" s="25">
        <f t="shared" si="0"/>
        <v>18</v>
      </c>
      <c r="AA30" s="25">
        <f t="shared" si="0"/>
        <v>19</v>
      </c>
      <c r="AB30" s="65">
        <f t="shared" si="0"/>
        <v>20</v>
      </c>
      <c r="AC30" s="64">
        <f t="shared" si="0"/>
        <v>21</v>
      </c>
      <c r="AD30" s="25">
        <f t="shared" si="0"/>
        <v>22</v>
      </c>
      <c r="AE30" s="25">
        <f t="shared" si="0"/>
        <v>23</v>
      </c>
      <c r="AF30" s="25">
        <f t="shared" si="0"/>
        <v>24</v>
      </c>
      <c r="AG30" s="65">
        <f t="shared" si="0"/>
        <v>25</v>
      </c>
      <c r="AH30" s="64">
        <f t="shared" si="0"/>
        <v>26</v>
      </c>
      <c r="AI30" s="25">
        <f t="shared" si="0"/>
        <v>27</v>
      </c>
      <c r="AJ30" s="25">
        <f t="shared" si="0"/>
        <v>28</v>
      </c>
      <c r="AK30" s="25">
        <f t="shared" si="0"/>
        <v>29</v>
      </c>
      <c r="AL30" s="65">
        <f t="shared" si="0"/>
        <v>30</v>
      </c>
      <c r="AM30" s="64">
        <f t="shared" si="0"/>
        <v>31</v>
      </c>
      <c r="AN30" s="25">
        <f t="shared" si="0"/>
        <v>32</v>
      </c>
      <c r="AO30" s="25">
        <f t="shared" si="0"/>
        <v>33</v>
      </c>
      <c r="AP30" s="25">
        <f t="shared" si="0"/>
        <v>34</v>
      </c>
      <c r="AQ30" s="65">
        <f t="shared" si="0"/>
        <v>35</v>
      </c>
      <c r="AR30" s="64">
        <f t="shared" si="0"/>
        <v>36</v>
      </c>
      <c r="AS30" s="25">
        <f t="shared" si="0"/>
        <v>37</v>
      </c>
      <c r="AT30" s="25">
        <f t="shared" si="0"/>
        <v>38</v>
      </c>
      <c r="AU30" s="25">
        <f t="shared" si="0"/>
        <v>39</v>
      </c>
      <c r="AV30" s="65">
        <f t="shared" si="0"/>
        <v>40</v>
      </c>
      <c r="AW30" s="64">
        <f t="shared" si="0"/>
        <v>41</v>
      </c>
      <c r="AX30" s="25">
        <f t="shared" si="0"/>
        <v>42</v>
      </c>
      <c r="AY30" s="25">
        <f t="shared" si="0"/>
        <v>43</v>
      </c>
      <c r="AZ30" s="25">
        <f t="shared" si="0"/>
        <v>44</v>
      </c>
      <c r="BA30" s="65">
        <f t="shared" si="0"/>
        <v>45</v>
      </c>
      <c r="BB30" s="64">
        <f t="shared" si="0"/>
        <v>46</v>
      </c>
      <c r="BC30" s="25">
        <f t="shared" si="0"/>
        <v>47</v>
      </c>
      <c r="BD30" s="25">
        <f t="shared" si="0"/>
        <v>48</v>
      </c>
      <c r="BE30" s="25">
        <f t="shared" si="0"/>
        <v>49</v>
      </c>
      <c r="BF30" s="65">
        <f t="shared" si="0"/>
        <v>50</v>
      </c>
      <c r="BG30" s="64">
        <f t="shared" si="0"/>
        <v>51</v>
      </c>
      <c r="BH30" s="25">
        <f t="shared" si="0"/>
        <v>52</v>
      </c>
      <c r="BI30" s="25">
        <f t="shared" si="0"/>
        <v>53</v>
      </c>
      <c r="BJ30" s="25">
        <f t="shared" si="0"/>
        <v>54</v>
      </c>
      <c r="BK30" s="65">
        <f t="shared" si="0"/>
        <v>55</v>
      </c>
    </row>
    <row r="31" spans="1:118" s="191" customFormat="1" ht="12.95" customHeight="1" x14ac:dyDescent="0.2">
      <c r="A31" s="40" t="s">
        <v>17</v>
      </c>
      <c r="B31" s="40"/>
      <c r="C31" s="40"/>
      <c r="D31" s="40"/>
      <c r="E31" s="40"/>
      <c r="F31" s="40"/>
      <c r="G31" s="40"/>
      <c r="H31" s="40"/>
      <c r="I31" s="45">
        <f t="shared" ref="I31:N31" si="1">I30-$I$22</f>
        <v>-2</v>
      </c>
      <c r="J31" s="45">
        <f t="shared" si="1"/>
        <v>-1</v>
      </c>
      <c r="K31" s="45">
        <f t="shared" si="1"/>
        <v>0</v>
      </c>
      <c r="L31" s="45">
        <f t="shared" si="1"/>
        <v>1</v>
      </c>
      <c r="M31" s="45">
        <f t="shared" si="1"/>
        <v>2</v>
      </c>
      <c r="N31" s="80">
        <f t="shared" si="1"/>
        <v>3</v>
      </c>
      <c r="O31" s="45">
        <f t="shared" ref="O31:BK31" si="2">O30-$I$22</f>
        <v>4</v>
      </c>
      <c r="P31" s="81">
        <f t="shared" si="2"/>
        <v>5</v>
      </c>
      <c r="Q31" s="81">
        <f t="shared" si="2"/>
        <v>6</v>
      </c>
      <c r="R31" s="81">
        <f t="shared" si="2"/>
        <v>7</v>
      </c>
      <c r="S31" s="80">
        <f t="shared" si="2"/>
        <v>8</v>
      </c>
      <c r="T31" s="45">
        <f t="shared" si="2"/>
        <v>9</v>
      </c>
      <c r="U31" s="81">
        <f t="shared" si="2"/>
        <v>10</v>
      </c>
      <c r="V31" s="81">
        <f t="shared" si="2"/>
        <v>11</v>
      </c>
      <c r="W31" s="81">
        <f t="shared" si="2"/>
        <v>12</v>
      </c>
      <c r="X31" s="80">
        <f t="shared" si="2"/>
        <v>13</v>
      </c>
      <c r="Y31" s="45">
        <f t="shared" si="2"/>
        <v>14</v>
      </c>
      <c r="Z31" s="81">
        <f t="shared" si="2"/>
        <v>15</v>
      </c>
      <c r="AA31" s="81">
        <f t="shared" si="2"/>
        <v>16</v>
      </c>
      <c r="AB31" s="81">
        <f t="shared" si="2"/>
        <v>17</v>
      </c>
      <c r="AC31" s="80">
        <f t="shared" si="2"/>
        <v>18</v>
      </c>
      <c r="AD31" s="45">
        <f t="shared" si="2"/>
        <v>19</v>
      </c>
      <c r="AE31" s="81">
        <f t="shared" si="2"/>
        <v>20</v>
      </c>
      <c r="AF31" s="81">
        <f t="shared" si="2"/>
        <v>21</v>
      </c>
      <c r="AG31" s="81">
        <f t="shared" si="2"/>
        <v>22</v>
      </c>
      <c r="AH31" s="80">
        <f t="shared" si="2"/>
        <v>23</v>
      </c>
      <c r="AI31" s="45">
        <f t="shared" si="2"/>
        <v>24</v>
      </c>
      <c r="AJ31" s="81">
        <f t="shared" si="2"/>
        <v>25</v>
      </c>
      <c r="AK31" s="81">
        <f t="shared" si="2"/>
        <v>26</v>
      </c>
      <c r="AL31" s="81">
        <f t="shared" si="2"/>
        <v>27</v>
      </c>
      <c r="AM31" s="80">
        <f t="shared" si="2"/>
        <v>28</v>
      </c>
      <c r="AN31" s="45">
        <f t="shared" si="2"/>
        <v>29</v>
      </c>
      <c r="AO31" s="81">
        <f t="shared" si="2"/>
        <v>30</v>
      </c>
      <c r="AP31" s="81">
        <f t="shared" si="2"/>
        <v>31</v>
      </c>
      <c r="AQ31" s="81">
        <f t="shared" si="2"/>
        <v>32</v>
      </c>
      <c r="AR31" s="80">
        <f t="shared" si="2"/>
        <v>33</v>
      </c>
      <c r="AS31" s="45">
        <f t="shared" si="2"/>
        <v>34</v>
      </c>
      <c r="AT31" s="81">
        <f t="shared" si="2"/>
        <v>35</v>
      </c>
      <c r="AU31" s="81">
        <f t="shared" si="2"/>
        <v>36</v>
      </c>
      <c r="AV31" s="81">
        <f t="shared" si="2"/>
        <v>37</v>
      </c>
      <c r="AW31" s="80">
        <f t="shared" si="2"/>
        <v>38</v>
      </c>
      <c r="AX31" s="45">
        <f t="shared" si="2"/>
        <v>39</v>
      </c>
      <c r="AY31" s="81">
        <f t="shared" si="2"/>
        <v>40</v>
      </c>
      <c r="AZ31" s="81">
        <f t="shared" si="2"/>
        <v>41</v>
      </c>
      <c r="BA31" s="81">
        <f t="shared" si="2"/>
        <v>42</v>
      </c>
      <c r="BB31" s="80">
        <f t="shared" si="2"/>
        <v>43</v>
      </c>
      <c r="BC31" s="45">
        <f t="shared" si="2"/>
        <v>44</v>
      </c>
      <c r="BD31" s="81">
        <f t="shared" si="2"/>
        <v>45</v>
      </c>
      <c r="BE31" s="81">
        <f t="shared" si="2"/>
        <v>46</v>
      </c>
      <c r="BF31" s="81">
        <f t="shared" si="2"/>
        <v>47</v>
      </c>
      <c r="BG31" s="80">
        <f t="shared" si="2"/>
        <v>48</v>
      </c>
      <c r="BH31" s="45">
        <f t="shared" si="2"/>
        <v>49</v>
      </c>
      <c r="BI31" s="81">
        <f t="shared" si="2"/>
        <v>50</v>
      </c>
      <c r="BJ31" s="81">
        <f t="shared" si="2"/>
        <v>51</v>
      </c>
      <c r="BK31" s="81">
        <f t="shared" si="2"/>
        <v>52</v>
      </c>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0"/>
      <c r="DJ31" s="190"/>
      <c r="DK31" s="190"/>
      <c r="DL31" s="190"/>
      <c r="DM31" s="190"/>
      <c r="DN31" s="190"/>
    </row>
    <row r="32" spans="1:118" s="191" customFormat="1" ht="12.95" customHeight="1" x14ac:dyDescent="0.2">
      <c r="A32" s="40" t="s">
        <v>18</v>
      </c>
      <c r="B32" s="40"/>
      <c r="C32" s="40"/>
      <c r="D32" s="40"/>
      <c r="E32" s="40"/>
      <c r="F32" s="40"/>
      <c r="G32" s="40"/>
      <c r="H32" s="40"/>
      <c r="I32" s="82">
        <f t="shared" ref="I32:BK32" si="3">1/(1+$I$25)^I31</f>
        <v>1.1830912899999997</v>
      </c>
      <c r="J32" s="83">
        <f t="shared" si="3"/>
        <v>1.0876999999999999</v>
      </c>
      <c r="K32" s="83">
        <f t="shared" si="3"/>
        <v>1</v>
      </c>
      <c r="L32" s="83">
        <f t="shared" si="3"/>
        <v>0.91937115013330895</v>
      </c>
      <c r="M32" s="82">
        <f t="shared" si="3"/>
        <v>0.84524331169744327</v>
      </c>
      <c r="N32" s="84">
        <f t="shared" si="3"/>
        <v>0.77709231561776537</v>
      </c>
      <c r="O32" s="82">
        <f t="shared" si="3"/>
        <v>0.7144362559692613</v>
      </c>
      <c r="P32" s="83">
        <f t="shared" si="3"/>
        <v>0.65683208234739476</v>
      </c>
      <c r="Q32" s="83">
        <f t="shared" si="3"/>
        <v>0.60387246699218067</v>
      </c>
      <c r="R32" s="83">
        <f t="shared" si="3"/>
        <v>0.55518292451243978</v>
      </c>
      <c r="S32" s="84">
        <f t="shared" si="3"/>
        <v>0.51041916384337582</v>
      </c>
      <c r="T32" s="82">
        <f t="shared" si="3"/>
        <v>0.46926465371276627</v>
      </c>
      <c r="U32" s="83">
        <f t="shared" si="3"/>
        <v>0.43142838440081482</v>
      </c>
      <c r="V32" s="83">
        <f t="shared" si="3"/>
        <v>0.39664280996673251</v>
      </c>
      <c r="W32" s="83">
        <f t="shared" si="3"/>
        <v>0.36466195639122234</v>
      </c>
      <c r="X32" s="84">
        <f t="shared" si="3"/>
        <v>0.33525968225726061</v>
      </c>
      <c r="Y32" s="82">
        <f t="shared" si="3"/>
        <v>0.3082280796701854</v>
      </c>
      <c r="Z32" s="83">
        <f t="shared" si="3"/>
        <v>0.28337600410975955</v>
      </c>
      <c r="AA32" s="83">
        <f t="shared" si="3"/>
        <v>0.26052772281857089</v>
      </c>
      <c r="AB32" s="83">
        <f t="shared" si="3"/>
        <v>0.23952167216932144</v>
      </c>
      <c r="AC32" s="84">
        <f t="shared" si="3"/>
        <v>0.22020931522416243</v>
      </c>
      <c r="AD32" s="82">
        <f t="shared" si="3"/>
        <v>0.20245409140770659</v>
      </c>
      <c r="AE32" s="83">
        <f t="shared" si="3"/>
        <v>0.18613045086669727</v>
      </c>
      <c r="AF32" s="83">
        <f t="shared" si="3"/>
        <v>0.1711229666881468</v>
      </c>
      <c r="AG32" s="83">
        <f t="shared" si="3"/>
        <v>0.15732551869830544</v>
      </c>
      <c r="AH32" s="84">
        <f t="shared" si="3"/>
        <v>0.14464054307098048</v>
      </c>
      <c r="AI32" s="82">
        <f t="shared" si="3"/>
        <v>0.13297834243907372</v>
      </c>
      <c r="AJ32" s="83">
        <f t="shared" si="3"/>
        <v>0.12225645163103221</v>
      </c>
      <c r="AK32" s="83">
        <f t="shared" si="3"/>
        <v>0.11239905454723935</v>
      </c>
      <c r="AL32" s="83">
        <f t="shared" si="3"/>
        <v>0.10333644805299197</v>
      </c>
      <c r="AM32" s="84">
        <f t="shared" si="3"/>
        <v>9.5004549097170155E-2</v>
      </c>
      <c r="AN32" s="82">
        <f t="shared" si="3"/>
        <v>8.7344441571361744E-2</v>
      </c>
      <c r="AO32" s="83">
        <f t="shared" si="3"/>
        <v>8.0301959705214448E-2</v>
      </c>
      <c r="AP32" s="83">
        <f t="shared" si="3"/>
        <v>7.3827305052141634E-2</v>
      </c>
      <c r="AQ32" s="83">
        <f t="shared" si="3"/>
        <v>6.7874694357030099E-2</v>
      </c>
      <c r="AR32" s="84">
        <f t="shared" si="3"/>
        <v>6.2402035815969571E-2</v>
      </c>
      <c r="AS32" s="82">
        <f t="shared" si="3"/>
        <v>5.7370631438787886E-2</v>
      </c>
      <c r="AT32" s="83">
        <f t="shared" si="3"/>
        <v>5.2744903409752589E-2</v>
      </c>
      <c r="AU32" s="83">
        <f t="shared" si="3"/>
        <v>4.8492142511494536E-2</v>
      </c>
      <c r="AV32" s="83">
        <f t="shared" si="3"/>
        <v>4.4582276833221045E-2</v>
      </c>
      <c r="AW32" s="84">
        <f t="shared" si="3"/>
        <v>4.0987659127720011E-2</v>
      </c>
      <c r="AX32" s="82">
        <f t="shared" si="3"/>
        <v>3.7682871313523963E-2</v>
      </c>
      <c r="AY32" s="83">
        <f t="shared" si="3"/>
        <v>3.4644544739840001E-2</v>
      </c>
      <c r="AZ32" s="83">
        <f t="shared" si="3"/>
        <v>3.1851194943311581E-2</v>
      </c>
      <c r="BA32" s="83">
        <f t="shared" si="3"/>
        <v>2.9283069728152599E-2</v>
      </c>
      <c r="BB32" s="84">
        <f t="shared" si="3"/>
        <v>2.692200949540554E-2</v>
      </c>
      <c r="BC32" s="82">
        <f t="shared" si="3"/>
        <v>2.4751318833690854E-2</v>
      </c>
      <c r="BD32" s="83">
        <f t="shared" si="3"/>
        <v>2.275564846344659E-2</v>
      </c>
      <c r="BE32" s="83">
        <f t="shared" si="3"/>
        <v>2.092088669986816E-2</v>
      </c>
      <c r="BF32" s="83">
        <f t="shared" si="3"/>
        <v>1.9234059667066435E-2</v>
      </c>
      <c r="BG32" s="84">
        <f t="shared" si="3"/>
        <v>1.7683239557843556E-2</v>
      </c>
      <c r="BH32" s="82">
        <f t="shared" si="3"/>
        <v>1.6257460290377456E-2</v>
      </c>
      <c r="BI32" s="83">
        <f t="shared" si="3"/>
        <v>1.4946639965410922E-2</v>
      </c>
      <c r="BJ32" s="83">
        <f t="shared" si="3"/>
        <v>1.3741509575628318E-2</v>
      </c>
      <c r="BK32" s="83">
        <f t="shared" si="3"/>
        <v>1.2633547463113287E-2</v>
      </c>
      <c r="BL32" s="42"/>
      <c r="BM32" s="42"/>
      <c r="BN32" s="42"/>
      <c r="BO32" s="42"/>
      <c r="BP32" s="42"/>
      <c r="BQ32" s="42"/>
      <c r="BR32" s="42"/>
      <c r="BS32" s="42"/>
      <c r="BT32" s="42"/>
      <c r="BU32" s="42"/>
      <c r="BV32" s="42"/>
      <c r="BW32" s="42"/>
      <c r="BX32" s="42"/>
      <c r="BY32" s="42"/>
      <c r="BZ32" s="42"/>
      <c r="CA32" s="42"/>
      <c r="CB32" s="42"/>
      <c r="CC32" s="42"/>
      <c r="CD32" s="42"/>
      <c r="CE32" s="42"/>
      <c r="CF32" s="42"/>
      <c r="CG32" s="42"/>
      <c r="CH32" s="42"/>
      <c r="CI32" s="42"/>
      <c r="CJ32" s="42"/>
      <c r="CK32" s="42"/>
      <c r="CL32" s="42"/>
      <c r="CM32" s="42"/>
      <c r="CN32" s="42"/>
      <c r="CO32" s="42"/>
      <c r="CP32" s="42"/>
      <c r="CQ32" s="42"/>
      <c r="CR32" s="42"/>
      <c r="CS32" s="42"/>
      <c r="CT32" s="42"/>
      <c r="CU32" s="42"/>
      <c r="CV32" s="42"/>
      <c r="CW32" s="42"/>
      <c r="CX32" s="42"/>
      <c r="CY32" s="42"/>
      <c r="CZ32" s="42"/>
      <c r="DA32" s="42"/>
      <c r="DB32" s="42"/>
      <c r="DC32" s="42"/>
      <c r="DD32" s="42"/>
      <c r="DE32" s="42"/>
      <c r="DF32" s="42"/>
      <c r="DG32" s="42"/>
      <c r="DH32" s="42"/>
      <c r="DI32" s="42"/>
      <c r="DJ32" s="42"/>
      <c r="DK32" s="42"/>
      <c r="DL32" s="42"/>
      <c r="DM32" s="42"/>
      <c r="DN32" s="42"/>
    </row>
    <row r="33" spans="1:118" s="191" customFormat="1" ht="12.95" customHeight="1" x14ac:dyDescent="0.2">
      <c r="A33" s="40" t="s">
        <v>4</v>
      </c>
      <c r="B33" s="40"/>
      <c r="C33" s="40"/>
      <c r="D33" s="40"/>
      <c r="E33" s="40"/>
      <c r="F33" s="40"/>
      <c r="G33" s="40"/>
      <c r="H33" s="40"/>
      <c r="I33" s="45">
        <f>IF(OR($I$24-I$30+$I$22&gt;=$I$24,$I$24-I$30+$I$22+1&lt;=0),0,$I$24-I$30+$I$22+1)</f>
        <v>0</v>
      </c>
      <c r="J33" s="81">
        <f>IF(OR($I$24-J$30+$I$22&gt;=$I$24,$I$24-J$30+$I$22+1&lt;=0),0,$I$24-J$30+$I$22+1)</f>
        <v>0</v>
      </c>
      <c r="K33" s="81">
        <f>IF(OR($I$24-K$30+$I$22&gt;=$I$24,$I$24-K$30+$I$22+1&lt;=0),0,$I$24-K$30+$I$22+1)</f>
        <v>0</v>
      </c>
      <c r="L33" s="81">
        <f>IF(OR($I$24-L$30+$I$22&gt;=$I$24,$I$24-L$30+$I$22+1&lt;=0),0,$I$24-L$30+$I$22+1)</f>
        <v>10</v>
      </c>
      <c r="M33" s="45">
        <f>IF(OR($I$24-M$30+$I$22&gt;=$I$24,$I$24-M$30+$I$22+1&lt;=0),0,$I$24-M$30+$I$22+1)</f>
        <v>9</v>
      </c>
      <c r="N33" s="87">
        <f>IF(OR($I$24-N$30+$I$22&gt;=$I$24,$I$24-N$30+$I$22+1&lt;=0),0,$I$24-N$30+$I$22+1)</f>
        <v>8</v>
      </c>
      <c r="O33" s="45">
        <f>IF(OR($I$24-O$30+$I$22&gt;=$I$24,$I$24-O$30+$I$22+1&lt;=0),0,$I$24-O$30+$I$22+1)</f>
        <v>7</v>
      </c>
      <c r="P33" s="81">
        <f>IF(OR($I$24-P$30+$I$22&gt;=$I$24,$I$24-P$30+$I$22+1&lt;=0),0,$I$24-P$30+$I$22+1)</f>
        <v>6</v>
      </c>
      <c r="Q33" s="81">
        <f>IF(OR($I$24-Q$30+$I$22&gt;=$I$24,$I$24-Q$30+$I$22+1&lt;=0),0,$I$24-Q$30+$I$22+1)</f>
        <v>5</v>
      </c>
      <c r="R33" s="81">
        <f>IF(OR($I$24-R$30+$I$22&gt;=$I$24,$I$24-R$30+$I$22+1&lt;=0),0,$I$24-R$30+$I$22+1)</f>
        <v>4</v>
      </c>
      <c r="S33" s="87">
        <f>IF(OR($I$24-S$30+$I$22&gt;=$I$24,$I$24-S$30+$I$22+1&lt;=0),0,$I$24-S$30+$I$22+1)</f>
        <v>3</v>
      </c>
      <c r="T33" s="45">
        <f>IF(OR($I$24-T$30+$I$22&gt;=$I$24,$I$24-T$30+$I$22+1&lt;=0),0,$I$24-T$30+$I$22+1)</f>
        <v>2</v>
      </c>
      <c r="U33" s="81">
        <f>IF(OR($I$24-U$30+$I$22&gt;=$I$24,$I$24-U$30+$I$22+1&lt;=0),0,$I$24-U$30+$I$22+1)</f>
        <v>1</v>
      </c>
      <c r="V33" s="81">
        <f>IF(OR($I$24-V$30+$I$22&gt;=$I$24,$I$24-V$30+$I$22+1&lt;=0),0,$I$24-V$30+$I$22+1)</f>
        <v>0</v>
      </c>
      <c r="W33" s="81">
        <f>IF(OR($I$24-W$30+$I$22&gt;=$I$24,$I$24-W$30+$I$22+1&lt;=0),0,$I$24-W$30+$I$22+1)</f>
        <v>0</v>
      </c>
      <c r="X33" s="87">
        <f>IF(OR($I$24-X$30+$I$22&gt;=$I$24,$I$24-X$30+$I$22+1&lt;=0),0,$I$24-X$30+$I$22+1)</f>
        <v>0</v>
      </c>
      <c r="Y33" s="45">
        <f>IF(OR($I$24-Y$30+$I$22&gt;=$I$24,$I$24-Y$30+$I$22+1&lt;=0),0,$I$24-Y$30+$I$22+1)</f>
        <v>0</v>
      </c>
      <c r="Z33" s="81">
        <f>IF(OR($I$24-Z$30+$I$22&gt;=$I$24,$I$24-Z$30+$I$22+1&lt;=0),0,$I$24-Z$30+$I$22+1)</f>
        <v>0</v>
      </c>
      <c r="AA33" s="81">
        <f>IF(OR($I$24-AA$30+$I$22&gt;=$I$24,$I$24-AA$30+$I$22+1&lt;=0),0,$I$24-AA$30+$I$22+1)</f>
        <v>0</v>
      </c>
      <c r="AB33" s="81">
        <f>IF(OR($I$24-AB$30+$I$22&gt;=$I$24,$I$24-AB$30+$I$22+1&lt;=0),0,$I$24-AB$30+$I$22+1)</f>
        <v>0</v>
      </c>
      <c r="AC33" s="87">
        <f>IF(OR($I$24-AC$30+$I$22&gt;=$I$24,$I$24-AC$30+$I$22+1&lt;=0),0,$I$24-AC$30+$I$22+1)</f>
        <v>0</v>
      </c>
      <c r="AD33" s="45">
        <f>IF(OR($I$24-AD$30+$I$22&gt;=$I$24,$I$24-AD$30+$I$22+1&lt;=0),0,$I$24-AD$30+$I$22+1)</f>
        <v>0</v>
      </c>
      <c r="AE33" s="81">
        <f>IF(OR($I$24-AE$30+$I$22&gt;=$I$24,$I$24-AE$30+$I$22+1&lt;=0),0,$I$24-AE$30+$I$22+1)</f>
        <v>0</v>
      </c>
      <c r="AF33" s="81">
        <f>IF(OR($I$24-AF$30+$I$22&gt;=$I$24,$I$24-AF$30+$I$22+1&lt;=0),0,$I$24-AF$30+$I$22+1)</f>
        <v>0</v>
      </c>
      <c r="AG33" s="81">
        <f>IF(OR($I$24-AG$30+$I$22&gt;=$I$24,$I$24-AG$30+$I$22+1&lt;=0),0,$I$24-AG$30+$I$22+1)</f>
        <v>0</v>
      </c>
      <c r="AH33" s="87">
        <f>IF(OR($I$24-AH$30+$I$22&gt;=$I$24,$I$24-AH$30+$I$22+1&lt;=0),0,$I$24-AH$30+$I$22+1)</f>
        <v>0</v>
      </c>
      <c r="AI33" s="45">
        <f>IF(OR($I$24-AI$30+$I$22&gt;=$I$24,$I$24-AI$30+$I$22+1&lt;=0),0,$I$24-AI$30+$I$22+1)</f>
        <v>0</v>
      </c>
      <c r="AJ33" s="81">
        <f>IF(OR($I$24-AJ$30+$I$22&gt;=$I$24,$I$24-AJ$30+$I$22+1&lt;=0),0,$I$24-AJ$30+$I$22+1)</f>
        <v>0</v>
      </c>
      <c r="AK33" s="81">
        <f>IF(OR($I$24-AK$30+$I$22&gt;=$I$24,$I$24-AK$30+$I$22+1&lt;=0),0,$I$24-AK$30+$I$22+1)</f>
        <v>0</v>
      </c>
      <c r="AL33" s="81">
        <f>IF(OR($I$24-AL$30+$I$22&gt;=$I$24,$I$24-AL$30+$I$22+1&lt;=0),0,$I$24-AL$30+$I$22+1)</f>
        <v>0</v>
      </c>
      <c r="AM33" s="87">
        <f>IF(OR($I$24-AM$30+$I$22&gt;=$I$24,$I$24-AM$30+$I$22+1&lt;=0),0,$I$24-AM$30+$I$22+1)</f>
        <v>0</v>
      </c>
      <c r="AN33" s="45">
        <f>IF(OR($I$24-AN$30+$I$22&gt;=$I$24,$I$24-AN$30+$I$22+1&lt;=0),0,$I$24-AN$30+$I$22+1)</f>
        <v>0</v>
      </c>
      <c r="AO33" s="81">
        <f>IF(OR($I$24-AO$30+$I$22&gt;=$I$24,$I$24-AO$30+$I$22+1&lt;=0),0,$I$24-AO$30+$I$22+1)</f>
        <v>0</v>
      </c>
      <c r="AP33" s="81">
        <f>IF(OR($I$24-AP$30+$I$22&gt;=$I$24,$I$24-AP$30+$I$22+1&lt;=0),0,$I$24-AP$30+$I$22+1)</f>
        <v>0</v>
      </c>
      <c r="AQ33" s="81">
        <f>IF(OR($I$24-AQ$30+$I$22&gt;=$I$24,$I$24-AQ$30+$I$22+1&lt;=0),0,$I$24-AQ$30+$I$22+1)</f>
        <v>0</v>
      </c>
      <c r="AR33" s="87">
        <f>IF(OR($I$24-AR$30+$I$22&gt;=$I$24,$I$24-AR$30+$I$22+1&lt;=0),0,$I$24-AR$30+$I$22+1)</f>
        <v>0</v>
      </c>
      <c r="AS33" s="45">
        <f>IF(OR($I$24-AS$30+$I$22&gt;=$I$24,$I$24-AS$30+$I$22+1&lt;=0),0,$I$24-AS$30+$I$22+1)</f>
        <v>0</v>
      </c>
      <c r="AT33" s="81">
        <f>IF(OR($I$24-AT$30+$I$22&gt;=$I$24,$I$24-AT$30+$I$22+1&lt;=0),0,$I$24-AT$30+$I$22+1)</f>
        <v>0</v>
      </c>
      <c r="AU33" s="81">
        <f>IF(OR($I$24-AU$30+$I$22&gt;=$I$24,$I$24-AU$30+$I$22+1&lt;=0),0,$I$24-AU$30+$I$22+1)</f>
        <v>0</v>
      </c>
      <c r="AV33" s="81">
        <f>IF(OR($I$24-AV$30+$I$22&gt;=$I$24,$I$24-AV$30+$I$22+1&lt;=0),0,$I$24-AV$30+$I$22+1)</f>
        <v>0</v>
      </c>
      <c r="AW33" s="87">
        <f>IF(OR($I$24-AW$30+$I$22&gt;=$I$24,$I$24-AW$30+$I$22+1&lt;=0),0,$I$24-AW$30+$I$22+1)</f>
        <v>0</v>
      </c>
      <c r="AX33" s="45">
        <f>IF(OR($I$24-AX$30+$I$22&gt;=$I$24,$I$24-AX$30+$I$22+1&lt;=0),0,$I$24-AX$30+$I$22+1)</f>
        <v>0</v>
      </c>
      <c r="AY33" s="81">
        <f>IF(OR($I$24-AY$30+$I$22&gt;=$I$24,$I$24-AY$30+$I$22+1&lt;=0),0,$I$24-AY$30+$I$22+1)</f>
        <v>0</v>
      </c>
      <c r="AZ33" s="81">
        <f>IF(OR($I$24-AZ$30+$I$22&gt;=$I$24,$I$24-AZ$30+$I$22+1&lt;=0),0,$I$24-AZ$30+$I$22+1)</f>
        <v>0</v>
      </c>
      <c r="BA33" s="81">
        <f>IF(OR($I$24-BA$30+$I$22&gt;=$I$24,$I$24-BA$30+$I$22+1&lt;=0),0,$I$24-BA$30+$I$22+1)</f>
        <v>0</v>
      </c>
      <c r="BB33" s="87">
        <f>IF(OR($I$24-BB$30+$I$22&gt;=$I$24,$I$24-BB$30+$I$22+1&lt;=0),0,$I$24-BB$30+$I$22+1)</f>
        <v>0</v>
      </c>
      <c r="BC33" s="45">
        <f>IF(OR($I$24-BC$30+$I$22&gt;=$I$24,$I$24-BC$30+$I$22+1&lt;=0),0,$I$24-BC$30+$I$22+1)</f>
        <v>0</v>
      </c>
      <c r="BD33" s="81">
        <f>IF(OR($I$24-BD$30+$I$22&gt;=$I$24,$I$24-BD$30+$I$22+1&lt;=0),0,$I$24-BD$30+$I$22+1)</f>
        <v>0</v>
      </c>
      <c r="BE33" s="81">
        <f>IF(OR($I$24-BE$30+$I$22&gt;=$I$24,$I$24-BE$30+$I$22+1&lt;=0),0,$I$24-BE$30+$I$22+1)</f>
        <v>0</v>
      </c>
      <c r="BF33" s="81">
        <f>IF(OR($I$24-BF$30+$I$22&gt;=$I$24,$I$24-BF$30+$I$22+1&lt;=0),0,$I$24-BF$30+$I$22+1)</f>
        <v>0</v>
      </c>
      <c r="BG33" s="87">
        <f>IF(OR($I$24-BG$30+$I$22&gt;=$I$24,$I$24-BG$30+$I$22+1&lt;=0),0,$I$24-BG$30+$I$22+1)</f>
        <v>0</v>
      </c>
      <c r="BH33" s="45">
        <f>IF(OR($I$24-BH$30+$I$22&gt;=$I$24,$I$24-BH$30+$I$22+1&lt;=0),0,$I$24-BH$30+$I$22+1)</f>
        <v>0</v>
      </c>
      <c r="BI33" s="81">
        <f>IF(OR($I$24-BI$30+$I$22&gt;=$I$24,$I$24-BI$30+$I$22+1&lt;=0),0,$I$24-BI$30+$I$22+1)</f>
        <v>0</v>
      </c>
      <c r="BJ33" s="81">
        <f>IF(OR($I$24-BJ$30+$I$22&gt;=$I$24,$I$24-BJ$30+$I$22+1&lt;=0),0,$I$24-BJ$30+$I$22+1)</f>
        <v>0</v>
      </c>
      <c r="BK33" s="81">
        <f>IF(OR($I$24-BK$30+$I$22&gt;=$I$24,$I$24-BK$30+$I$22+1&lt;=0),0,$I$24-BK$30+$I$22+1)</f>
        <v>0</v>
      </c>
      <c r="BL33" s="42"/>
      <c r="BM33" s="42"/>
      <c r="BN33" s="42"/>
      <c r="BO33" s="42"/>
      <c r="BP33" s="42"/>
      <c r="BQ33" s="42"/>
      <c r="BR33" s="42"/>
      <c r="BS33" s="42"/>
      <c r="BT33" s="42"/>
      <c r="BU33" s="42"/>
      <c r="BV33" s="42"/>
      <c r="BW33" s="42"/>
      <c r="BX33" s="42"/>
      <c r="BY33" s="42"/>
      <c r="BZ33" s="42"/>
      <c r="CA33" s="42"/>
      <c r="CB33" s="42"/>
      <c r="CC33" s="42"/>
      <c r="CD33" s="42"/>
      <c r="CE33" s="42"/>
      <c r="CF33" s="42"/>
      <c r="CG33" s="42"/>
      <c r="CH33" s="42"/>
      <c r="CI33" s="42"/>
      <c r="CJ33" s="42"/>
      <c r="CK33" s="42"/>
      <c r="CL33" s="42"/>
      <c r="CM33" s="42"/>
      <c r="CN33" s="42"/>
      <c r="CO33" s="42"/>
      <c r="CP33" s="42"/>
      <c r="CQ33" s="42"/>
      <c r="CR33" s="42"/>
      <c r="CS33" s="42"/>
      <c r="CT33" s="42"/>
      <c r="CU33" s="42"/>
      <c r="CV33" s="42"/>
      <c r="CW33" s="42"/>
      <c r="CX33" s="42"/>
      <c r="CY33" s="42"/>
      <c r="CZ33" s="42"/>
      <c r="DA33" s="42"/>
      <c r="DB33" s="42"/>
      <c r="DC33" s="42"/>
      <c r="DD33" s="42"/>
      <c r="DE33" s="42"/>
      <c r="DF33" s="42"/>
      <c r="DG33" s="42"/>
      <c r="DH33" s="42"/>
      <c r="DI33" s="42"/>
      <c r="DJ33" s="42"/>
      <c r="DK33" s="42"/>
      <c r="DL33" s="42"/>
      <c r="DM33" s="42"/>
      <c r="DN33" s="42"/>
    </row>
    <row r="34" spans="1:118" s="191" customFormat="1" ht="12.95" customHeight="1" x14ac:dyDescent="0.2">
      <c r="A34" s="40"/>
      <c r="B34" s="40"/>
      <c r="C34" s="40"/>
      <c r="D34" s="40"/>
      <c r="E34" s="40"/>
      <c r="F34" s="40"/>
      <c r="G34" s="40"/>
      <c r="H34" s="40"/>
      <c r="I34" s="46"/>
      <c r="J34" s="47"/>
      <c r="K34" s="47"/>
      <c r="L34" s="47"/>
      <c r="M34" s="46"/>
      <c r="N34" s="29"/>
      <c r="O34" s="42"/>
      <c r="P34" s="41"/>
      <c r="Q34" s="44"/>
      <c r="R34" s="43"/>
      <c r="S34" s="29"/>
      <c r="T34" s="42"/>
      <c r="U34" s="41"/>
      <c r="V34" s="44"/>
      <c r="W34" s="43"/>
      <c r="X34" s="29"/>
      <c r="Y34" s="42"/>
      <c r="Z34" s="41"/>
      <c r="AA34" s="44"/>
      <c r="AB34" s="43"/>
      <c r="AC34" s="29"/>
      <c r="AD34" s="42"/>
      <c r="AE34" s="41"/>
      <c r="AF34" s="44"/>
      <c r="AG34" s="43"/>
      <c r="AH34" s="29"/>
      <c r="AI34" s="42"/>
      <c r="AJ34" s="41"/>
      <c r="AK34" s="44"/>
      <c r="AL34" s="43"/>
      <c r="AM34" s="29"/>
      <c r="AN34" s="42"/>
      <c r="AO34" s="41"/>
      <c r="AP34" s="44"/>
      <c r="AQ34" s="43"/>
      <c r="AR34" s="29"/>
      <c r="AS34" s="42"/>
      <c r="AT34" s="41"/>
      <c r="AU34" s="44"/>
      <c r="AV34" s="43"/>
      <c r="AW34" s="29"/>
      <c r="AX34" s="42"/>
      <c r="AY34" s="41"/>
      <c r="AZ34" s="44"/>
      <c r="BA34" s="43"/>
      <c r="BB34" s="29"/>
      <c r="BC34" s="42"/>
      <c r="BD34" s="41"/>
      <c r="BE34" s="44"/>
      <c r="BF34" s="43"/>
      <c r="BG34" s="29"/>
      <c r="BH34" s="42"/>
      <c r="BI34" s="41"/>
      <c r="BJ34" s="44"/>
      <c r="BK34" s="43"/>
      <c r="BL34" s="42"/>
      <c r="BM34" s="42"/>
      <c r="BN34" s="42"/>
      <c r="BO34" s="42"/>
      <c r="BP34" s="42"/>
      <c r="BQ34" s="42"/>
      <c r="BR34" s="42"/>
      <c r="BS34" s="42"/>
      <c r="BT34" s="42"/>
      <c r="BU34" s="42"/>
      <c r="BV34" s="42"/>
      <c r="BW34" s="42"/>
      <c r="BX34" s="42"/>
      <c r="BY34" s="42"/>
      <c r="BZ34" s="42"/>
      <c r="CA34" s="42"/>
      <c r="CB34" s="42"/>
      <c r="CC34" s="42"/>
      <c r="CD34" s="42"/>
      <c r="CE34" s="42"/>
      <c r="CF34" s="42"/>
      <c r="CG34" s="42"/>
      <c r="CH34" s="42"/>
      <c r="CI34" s="42"/>
      <c r="CJ34" s="42"/>
      <c r="CK34" s="42"/>
      <c r="CL34" s="42"/>
      <c r="CM34" s="42"/>
      <c r="CN34" s="42"/>
      <c r="CO34" s="42"/>
      <c r="CP34" s="42"/>
      <c r="CQ34" s="42"/>
      <c r="CR34" s="42"/>
      <c r="CS34" s="42"/>
      <c r="CT34" s="42"/>
      <c r="CU34" s="42"/>
      <c r="CV34" s="42"/>
      <c r="CW34" s="42"/>
      <c r="CX34" s="42"/>
      <c r="CY34" s="42"/>
      <c r="CZ34" s="42"/>
      <c r="DA34" s="42"/>
      <c r="DB34" s="42"/>
      <c r="DC34" s="42"/>
      <c r="DD34" s="42"/>
      <c r="DE34" s="42"/>
      <c r="DF34" s="42"/>
      <c r="DG34" s="42"/>
      <c r="DH34" s="42"/>
      <c r="DI34" s="42"/>
      <c r="DJ34" s="42"/>
      <c r="DK34" s="42"/>
      <c r="DL34" s="42"/>
      <c r="DM34" s="42"/>
      <c r="DN34" s="42"/>
    </row>
    <row r="35" spans="1:118" s="78" customFormat="1" ht="12.95" customHeight="1" x14ac:dyDescent="0.2">
      <c r="A35" s="142" t="s">
        <v>3</v>
      </c>
      <c r="B35" s="86" t="s">
        <v>131</v>
      </c>
      <c r="C35" s="33"/>
      <c r="D35" s="33"/>
      <c r="E35" s="33"/>
      <c r="F35" s="33"/>
      <c r="G35" s="33"/>
      <c r="H35" s="33"/>
      <c r="I35" s="74">
        <f>IF(I$30=$I$22,$I$21,0)</f>
        <v>0</v>
      </c>
      <c r="J35" s="74">
        <f>IF(J$30=$I$22,$I$21,0)</f>
        <v>0</v>
      </c>
      <c r="K35" s="74">
        <f>IF(K$30=$I$22,$I$21,0)</f>
        <v>100</v>
      </c>
      <c r="L35" s="74">
        <f>IF(L$30=$I$22,$I$21,0)</f>
        <v>0</v>
      </c>
      <c r="M35" s="74">
        <f>IF(M$30=$I$22,$I$21,0)</f>
        <v>0</v>
      </c>
      <c r="N35" s="36"/>
      <c r="O35" s="92"/>
      <c r="P35" s="141"/>
      <c r="Q35" s="93"/>
      <c r="R35" s="94"/>
      <c r="S35" s="36"/>
      <c r="T35" s="92"/>
      <c r="U35" s="141"/>
      <c r="V35" s="93"/>
      <c r="W35" s="94"/>
      <c r="X35" s="36"/>
      <c r="Y35" s="92"/>
      <c r="Z35" s="141"/>
      <c r="AA35" s="93"/>
      <c r="AB35" s="94"/>
      <c r="AC35" s="36"/>
      <c r="AD35" s="92"/>
      <c r="AE35" s="141"/>
      <c r="AF35" s="93"/>
      <c r="AG35" s="94"/>
      <c r="AH35" s="36"/>
      <c r="AI35" s="92"/>
      <c r="AJ35" s="141"/>
      <c r="AK35" s="93"/>
      <c r="AL35" s="94"/>
      <c r="AM35" s="36"/>
      <c r="AN35" s="92"/>
      <c r="AO35" s="141"/>
      <c r="AP35" s="93"/>
      <c r="AQ35" s="94"/>
      <c r="AR35" s="36"/>
      <c r="AS35" s="92"/>
      <c r="AT35" s="141"/>
      <c r="AU35" s="93"/>
      <c r="AV35" s="94"/>
      <c r="AW35" s="36"/>
      <c r="AX35" s="92"/>
      <c r="AY35" s="141"/>
      <c r="AZ35" s="93"/>
      <c r="BA35" s="94"/>
      <c r="BB35" s="36"/>
      <c r="BC35" s="92"/>
      <c r="BD35" s="141"/>
      <c r="BE35" s="93"/>
      <c r="BF35" s="94"/>
      <c r="BG35" s="36"/>
      <c r="BH35" s="92"/>
      <c r="BI35" s="141"/>
      <c r="BJ35" s="93"/>
      <c r="BK35" s="94"/>
      <c r="BL35" s="92"/>
      <c r="BM35" s="92"/>
      <c r="BN35" s="92"/>
      <c r="BO35" s="92"/>
      <c r="BP35" s="92"/>
      <c r="BQ35" s="92"/>
      <c r="BR35" s="92"/>
      <c r="BS35" s="92"/>
      <c r="BT35" s="92"/>
      <c r="BU35" s="92"/>
      <c r="BV35" s="92"/>
      <c r="BW35" s="92"/>
      <c r="BX35" s="92"/>
      <c r="BY35" s="92"/>
      <c r="BZ35" s="92"/>
      <c r="CA35" s="92"/>
      <c r="CB35" s="92"/>
      <c r="CC35" s="92"/>
      <c r="CD35" s="92"/>
      <c r="CE35" s="92"/>
      <c r="CF35" s="92"/>
      <c r="CG35" s="92"/>
      <c r="CH35" s="92"/>
      <c r="CI35" s="92"/>
      <c r="CJ35" s="92"/>
      <c r="CK35" s="92"/>
      <c r="CL35" s="92"/>
      <c r="CM35" s="92"/>
      <c r="CN35" s="92"/>
      <c r="CO35" s="92"/>
      <c r="CP35" s="92"/>
      <c r="CQ35" s="92"/>
      <c r="CR35" s="92"/>
      <c r="CS35" s="92"/>
      <c r="CT35" s="92"/>
      <c r="CU35" s="92"/>
      <c r="CV35" s="92"/>
      <c r="CW35" s="92"/>
      <c r="CX35" s="92"/>
      <c r="CY35" s="92"/>
      <c r="CZ35" s="92"/>
      <c r="DA35" s="92"/>
      <c r="DB35" s="92"/>
      <c r="DC35" s="92"/>
      <c r="DD35" s="92"/>
      <c r="DE35" s="92"/>
      <c r="DF35" s="92"/>
      <c r="DG35" s="92"/>
      <c r="DH35" s="92"/>
      <c r="DI35" s="92"/>
      <c r="DJ35" s="92"/>
      <c r="DK35" s="92"/>
      <c r="DL35" s="92"/>
      <c r="DM35" s="92"/>
      <c r="DN35" s="92"/>
    </row>
    <row r="36" spans="1:118" s="78" customFormat="1" ht="12.95" customHeight="1" x14ac:dyDescent="0.2">
      <c r="A36" s="142" t="s">
        <v>62</v>
      </c>
      <c r="B36" s="33" t="s">
        <v>70</v>
      </c>
      <c r="C36" s="33"/>
      <c r="D36" s="33"/>
      <c r="E36" s="33"/>
      <c r="F36" s="33"/>
      <c r="G36" s="33"/>
      <c r="H36" s="33"/>
      <c r="I36" s="74">
        <v>0</v>
      </c>
      <c r="J36" s="74">
        <f>I39</f>
        <v>0</v>
      </c>
      <c r="K36" s="74">
        <f>J39</f>
        <v>0</v>
      </c>
      <c r="L36" s="74">
        <f>K39</f>
        <v>100</v>
      </c>
      <c r="M36" s="74">
        <f>L39</f>
        <v>90</v>
      </c>
      <c r="N36" s="36"/>
      <c r="O36" s="92"/>
      <c r="P36" s="141"/>
      <c r="Q36" s="93"/>
      <c r="R36" s="94"/>
      <c r="S36" s="36"/>
      <c r="T36" s="92"/>
      <c r="U36" s="141"/>
      <c r="V36" s="93"/>
      <c r="W36" s="94"/>
      <c r="X36" s="36"/>
      <c r="Y36" s="92"/>
      <c r="Z36" s="141"/>
      <c r="AA36" s="93"/>
      <c r="AB36" s="94"/>
      <c r="AC36" s="36"/>
      <c r="AD36" s="92"/>
      <c r="AE36" s="141"/>
      <c r="AF36" s="93"/>
      <c r="AG36" s="94"/>
      <c r="AH36" s="36"/>
      <c r="AI36" s="92"/>
      <c r="AJ36" s="141"/>
      <c r="AK36" s="93"/>
      <c r="AL36" s="94"/>
      <c r="AM36" s="36"/>
      <c r="AN36" s="92"/>
      <c r="AO36" s="141"/>
      <c r="AP36" s="93"/>
      <c r="AQ36" s="94"/>
      <c r="AR36" s="36"/>
      <c r="AS36" s="92"/>
      <c r="AT36" s="141"/>
      <c r="AU36" s="93"/>
      <c r="AV36" s="94"/>
      <c r="AW36" s="36"/>
      <c r="AX36" s="92"/>
      <c r="AY36" s="141"/>
      <c r="AZ36" s="93"/>
      <c r="BA36" s="94"/>
      <c r="BB36" s="36"/>
      <c r="BC36" s="92"/>
      <c r="BD36" s="141"/>
      <c r="BE36" s="93"/>
      <c r="BF36" s="94"/>
      <c r="BG36" s="36"/>
      <c r="BH36" s="92"/>
      <c r="BI36" s="141"/>
      <c r="BJ36" s="93"/>
      <c r="BK36" s="94"/>
      <c r="BL36" s="92"/>
      <c r="BM36" s="92"/>
      <c r="BN36" s="92"/>
      <c r="BO36" s="92"/>
      <c r="BP36" s="92"/>
      <c r="BQ36" s="92"/>
      <c r="BR36" s="92"/>
      <c r="BS36" s="92"/>
      <c r="BT36" s="92"/>
      <c r="BU36" s="92"/>
      <c r="BV36" s="92"/>
      <c r="BW36" s="92"/>
      <c r="BX36" s="92"/>
      <c r="BY36" s="92"/>
      <c r="BZ36" s="92"/>
      <c r="CA36" s="92"/>
      <c r="CB36" s="92"/>
      <c r="CC36" s="92"/>
      <c r="CD36" s="92"/>
      <c r="CE36" s="92"/>
      <c r="CF36" s="92"/>
      <c r="CG36" s="92"/>
      <c r="CH36" s="92"/>
      <c r="CI36" s="92"/>
      <c r="CJ36" s="92"/>
      <c r="CK36" s="92"/>
      <c r="CL36" s="92"/>
      <c r="CM36" s="92"/>
      <c r="CN36" s="92"/>
      <c r="CO36" s="92"/>
      <c r="CP36" s="92"/>
      <c r="CQ36" s="92"/>
      <c r="CR36" s="92"/>
      <c r="CS36" s="92"/>
      <c r="CT36" s="92"/>
      <c r="CU36" s="92"/>
      <c r="CV36" s="92"/>
      <c r="CW36" s="92"/>
      <c r="CX36" s="92"/>
      <c r="CY36" s="92"/>
      <c r="CZ36" s="92"/>
      <c r="DA36" s="92"/>
      <c r="DB36" s="92"/>
      <c r="DC36" s="92"/>
      <c r="DD36" s="92"/>
      <c r="DE36" s="92"/>
      <c r="DF36" s="92"/>
      <c r="DG36" s="92"/>
      <c r="DH36" s="92"/>
      <c r="DI36" s="92"/>
      <c r="DJ36" s="92"/>
      <c r="DK36" s="92"/>
      <c r="DL36" s="92"/>
      <c r="DM36" s="92"/>
      <c r="DN36" s="92"/>
    </row>
    <row r="37" spans="1:118" s="78" customFormat="1" ht="12.95" customHeight="1" x14ac:dyDescent="0.2">
      <c r="A37" s="33"/>
      <c r="B37" s="73" t="s">
        <v>71</v>
      </c>
      <c r="C37" s="71"/>
      <c r="D37" s="71"/>
      <c r="E37" s="71"/>
      <c r="F37" s="71"/>
      <c r="G37" s="71"/>
      <c r="H37" s="71"/>
      <c r="I37" s="74">
        <f>I$35</f>
        <v>0</v>
      </c>
      <c r="J37" s="74">
        <f>J$35</f>
        <v>0</v>
      </c>
      <c r="K37" s="75">
        <f>K$35</f>
        <v>100</v>
      </c>
      <c r="L37" s="75">
        <f>L$35</f>
        <v>0</v>
      </c>
      <c r="M37" s="74">
        <f>M$35</f>
        <v>0</v>
      </c>
      <c r="N37" s="36"/>
      <c r="O37" s="92"/>
      <c r="P37" s="141"/>
      <c r="Q37" s="93"/>
      <c r="R37" s="94"/>
      <c r="S37" s="36"/>
      <c r="T37" s="92"/>
      <c r="U37" s="141"/>
      <c r="V37" s="93"/>
      <c r="W37" s="94"/>
      <c r="X37" s="36"/>
      <c r="Y37" s="92"/>
      <c r="Z37" s="141"/>
      <c r="AA37" s="93"/>
      <c r="AB37" s="94"/>
      <c r="AC37" s="36"/>
      <c r="AD37" s="92"/>
      <c r="AE37" s="141"/>
      <c r="AF37" s="93"/>
      <c r="AG37" s="94"/>
      <c r="AH37" s="36"/>
      <c r="AI37" s="92"/>
      <c r="AJ37" s="141"/>
      <c r="AK37" s="93"/>
      <c r="AL37" s="94"/>
      <c r="AM37" s="36"/>
      <c r="AN37" s="92"/>
      <c r="AO37" s="141"/>
      <c r="AP37" s="93"/>
      <c r="AQ37" s="94"/>
      <c r="AR37" s="36"/>
      <c r="AS37" s="92"/>
      <c r="AT37" s="141"/>
      <c r="AU37" s="93"/>
      <c r="AV37" s="94"/>
      <c r="AW37" s="36"/>
      <c r="AX37" s="92"/>
      <c r="AY37" s="141"/>
      <c r="AZ37" s="93"/>
      <c r="BA37" s="94"/>
      <c r="BB37" s="36"/>
      <c r="BC37" s="92"/>
      <c r="BD37" s="141"/>
      <c r="BE37" s="93"/>
      <c r="BF37" s="94"/>
      <c r="BG37" s="36"/>
      <c r="BH37" s="92"/>
      <c r="BI37" s="141"/>
      <c r="BJ37" s="93"/>
      <c r="BK37" s="94"/>
      <c r="BL37" s="92"/>
      <c r="BM37" s="92"/>
      <c r="BN37" s="92"/>
      <c r="BO37" s="92"/>
      <c r="BP37" s="92"/>
      <c r="BQ37" s="92"/>
      <c r="BR37" s="92"/>
      <c r="BS37" s="92"/>
      <c r="BT37" s="92"/>
      <c r="BU37" s="92"/>
      <c r="BV37" s="92"/>
      <c r="BW37" s="92"/>
      <c r="BX37" s="92"/>
      <c r="BY37" s="92"/>
      <c r="BZ37" s="92"/>
      <c r="CA37" s="92"/>
      <c r="CB37" s="92"/>
      <c r="CC37" s="92"/>
      <c r="CD37" s="92"/>
      <c r="CE37" s="92"/>
      <c r="CF37" s="92"/>
      <c r="CG37" s="92"/>
      <c r="CH37" s="92"/>
      <c r="CI37" s="92"/>
      <c r="CJ37" s="92"/>
      <c r="CK37" s="92"/>
      <c r="CL37" s="92"/>
      <c r="CM37" s="92"/>
      <c r="CN37" s="92"/>
      <c r="CO37" s="92"/>
      <c r="CP37" s="92"/>
      <c r="CQ37" s="92"/>
      <c r="CR37" s="92"/>
      <c r="CS37" s="92"/>
      <c r="CT37" s="92"/>
      <c r="CU37" s="92"/>
      <c r="CV37" s="92"/>
      <c r="CW37" s="92"/>
      <c r="CX37" s="92"/>
      <c r="CY37" s="92"/>
      <c r="CZ37" s="92"/>
      <c r="DA37" s="92"/>
      <c r="DB37" s="92"/>
      <c r="DC37" s="92"/>
      <c r="DD37" s="92"/>
      <c r="DE37" s="92"/>
      <c r="DF37" s="92"/>
      <c r="DG37" s="92"/>
      <c r="DH37" s="92"/>
      <c r="DI37" s="92"/>
      <c r="DJ37" s="92"/>
      <c r="DK37" s="92"/>
      <c r="DL37" s="92"/>
      <c r="DM37" s="92"/>
      <c r="DN37" s="92"/>
    </row>
    <row r="38" spans="1:118" s="78" customFormat="1" ht="12.95" customHeight="1" x14ac:dyDescent="0.2">
      <c r="A38" s="33"/>
      <c r="B38" s="77" t="s">
        <v>72</v>
      </c>
      <c r="C38" s="71"/>
      <c r="D38" s="71"/>
      <c r="E38" s="71"/>
      <c r="F38" s="71"/>
      <c r="G38" s="71"/>
      <c r="H38" s="71"/>
      <c r="I38" s="74">
        <f>IF(I36&lt;&gt;0,I36/I$33,0)</f>
        <v>0</v>
      </c>
      <c r="J38" s="74">
        <f>IF(J36&lt;&gt;0,J36/J$33,0)</f>
        <v>0</v>
      </c>
      <c r="K38" s="74">
        <f>IF(K36&lt;&gt;0,K36/K$33,0)</f>
        <v>0</v>
      </c>
      <c r="L38" s="74">
        <f>IF(L36&lt;&gt;0,L36/L$33,0)</f>
        <v>10</v>
      </c>
      <c r="M38" s="74">
        <f>IF(M36&lt;&gt;0,M36/M$33,0)</f>
        <v>10</v>
      </c>
      <c r="N38" s="36"/>
      <c r="O38" s="92"/>
      <c r="P38" s="141"/>
      <c r="Q38" s="93"/>
      <c r="R38" s="94"/>
      <c r="S38" s="36"/>
      <c r="T38" s="92"/>
      <c r="U38" s="141"/>
      <c r="V38" s="93"/>
      <c r="W38" s="94"/>
      <c r="X38" s="36"/>
      <c r="Y38" s="92"/>
      <c r="Z38" s="141"/>
      <c r="AA38" s="93"/>
      <c r="AB38" s="94"/>
      <c r="AC38" s="36"/>
      <c r="AD38" s="92"/>
      <c r="AE38" s="141"/>
      <c r="AF38" s="93"/>
      <c r="AG38" s="94"/>
      <c r="AH38" s="36"/>
      <c r="AI38" s="92"/>
      <c r="AJ38" s="141"/>
      <c r="AK38" s="93"/>
      <c r="AL38" s="94"/>
      <c r="AM38" s="36"/>
      <c r="AN38" s="92"/>
      <c r="AO38" s="141"/>
      <c r="AP38" s="93"/>
      <c r="AQ38" s="94"/>
      <c r="AR38" s="36"/>
      <c r="AS38" s="92"/>
      <c r="AT38" s="141"/>
      <c r="AU38" s="93"/>
      <c r="AV38" s="94"/>
      <c r="AW38" s="36"/>
      <c r="AX38" s="92"/>
      <c r="AY38" s="141"/>
      <c r="AZ38" s="93"/>
      <c r="BA38" s="94"/>
      <c r="BB38" s="36"/>
      <c r="BC38" s="92"/>
      <c r="BD38" s="141"/>
      <c r="BE38" s="93"/>
      <c r="BF38" s="94"/>
      <c r="BG38" s="36"/>
      <c r="BH38" s="92"/>
      <c r="BI38" s="141"/>
      <c r="BJ38" s="93"/>
      <c r="BK38" s="94"/>
      <c r="BL38" s="92"/>
      <c r="BM38" s="92"/>
      <c r="BN38" s="92"/>
      <c r="BO38" s="92"/>
      <c r="BP38" s="92"/>
      <c r="BQ38" s="92"/>
      <c r="BR38" s="92"/>
      <c r="BS38" s="92"/>
      <c r="BT38" s="92"/>
      <c r="BU38" s="92"/>
      <c r="BV38" s="92"/>
      <c r="BW38" s="92"/>
      <c r="BX38" s="92"/>
      <c r="BY38" s="92"/>
      <c r="BZ38" s="92"/>
      <c r="CA38" s="92"/>
      <c r="CB38" s="92"/>
      <c r="CC38" s="92"/>
      <c r="CD38" s="92"/>
      <c r="CE38" s="92"/>
      <c r="CF38" s="92"/>
      <c r="CG38" s="92"/>
      <c r="CH38" s="92"/>
      <c r="CI38" s="92"/>
      <c r="CJ38" s="92"/>
      <c r="CK38" s="92"/>
      <c r="CL38" s="92"/>
      <c r="CM38" s="92"/>
      <c r="CN38" s="92"/>
      <c r="CO38" s="92"/>
      <c r="CP38" s="92"/>
      <c r="CQ38" s="92"/>
      <c r="CR38" s="92"/>
      <c r="CS38" s="92"/>
      <c r="CT38" s="92"/>
      <c r="CU38" s="92"/>
      <c r="CV38" s="92"/>
      <c r="CW38" s="92"/>
      <c r="CX38" s="92"/>
      <c r="CY38" s="92"/>
      <c r="CZ38" s="92"/>
      <c r="DA38" s="92"/>
      <c r="DB38" s="92"/>
      <c r="DC38" s="92"/>
      <c r="DD38" s="92"/>
      <c r="DE38" s="92"/>
      <c r="DF38" s="92"/>
      <c r="DG38" s="92"/>
      <c r="DH38" s="92"/>
      <c r="DI38" s="92"/>
      <c r="DJ38" s="92"/>
      <c r="DK38" s="92"/>
      <c r="DL38" s="92"/>
      <c r="DM38" s="92"/>
      <c r="DN38" s="92"/>
    </row>
    <row r="39" spans="1:118" s="78" customFormat="1" ht="12.95" customHeight="1" x14ac:dyDescent="0.2">
      <c r="A39" s="33"/>
      <c r="B39" s="33" t="s">
        <v>73</v>
      </c>
      <c r="C39" s="71"/>
      <c r="D39" s="71"/>
      <c r="E39" s="71"/>
      <c r="F39" s="71"/>
      <c r="G39" s="71"/>
      <c r="H39" s="71"/>
      <c r="I39" s="74">
        <f>I36+I37-I38</f>
        <v>0</v>
      </c>
      <c r="J39" s="74">
        <f>J36+J37-J38</f>
        <v>0</v>
      </c>
      <c r="K39" s="74">
        <f>K36+K37-K38</f>
        <v>100</v>
      </c>
      <c r="L39" s="74">
        <f>L36+L37-L38</f>
        <v>90</v>
      </c>
      <c r="M39" s="74">
        <f>M36+M37-M38</f>
        <v>80</v>
      </c>
      <c r="N39" s="36"/>
      <c r="O39" s="92"/>
      <c r="P39" s="141"/>
      <c r="Q39" s="93"/>
      <c r="R39" s="94"/>
      <c r="S39" s="36"/>
      <c r="T39" s="92"/>
      <c r="U39" s="141"/>
      <c r="V39" s="93"/>
      <c r="W39" s="94"/>
      <c r="X39" s="36"/>
      <c r="Y39" s="92"/>
      <c r="Z39" s="141"/>
      <c r="AA39" s="93"/>
      <c r="AB39" s="94"/>
      <c r="AC39" s="36"/>
      <c r="AD39" s="92"/>
      <c r="AE39" s="141"/>
      <c r="AF39" s="93"/>
      <c r="AG39" s="94"/>
      <c r="AH39" s="36"/>
      <c r="AI39" s="92"/>
      <c r="AJ39" s="141"/>
      <c r="AK39" s="93"/>
      <c r="AL39" s="94"/>
      <c r="AM39" s="36"/>
      <c r="AN39" s="92"/>
      <c r="AO39" s="141"/>
      <c r="AP39" s="93"/>
      <c r="AQ39" s="94"/>
      <c r="AR39" s="36"/>
      <c r="AS39" s="92"/>
      <c r="AT39" s="141"/>
      <c r="AU39" s="93"/>
      <c r="AV39" s="94"/>
      <c r="AW39" s="36"/>
      <c r="AX39" s="92"/>
      <c r="AY39" s="141"/>
      <c r="AZ39" s="93"/>
      <c r="BA39" s="94"/>
      <c r="BB39" s="36"/>
      <c r="BC39" s="92"/>
      <c r="BD39" s="141"/>
      <c r="BE39" s="93"/>
      <c r="BF39" s="94"/>
      <c r="BG39" s="36"/>
      <c r="BH39" s="92"/>
      <c r="BI39" s="141"/>
      <c r="BJ39" s="93"/>
      <c r="BK39" s="94"/>
      <c r="BL39" s="92"/>
      <c r="BM39" s="92"/>
      <c r="BN39" s="92"/>
      <c r="BO39" s="92"/>
      <c r="BP39" s="92"/>
      <c r="BQ39" s="92"/>
      <c r="BR39" s="92"/>
      <c r="BS39" s="92"/>
      <c r="BT39" s="92"/>
      <c r="BU39" s="92"/>
      <c r="BV39" s="92"/>
      <c r="BW39" s="92"/>
      <c r="BX39" s="92"/>
      <c r="BY39" s="92"/>
      <c r="BZ39" s="92"/>
      <c r="CA39" s="92"/>
      <c r="CB39" s="92"/>
      <c r="CC39" s="92"/>
      <c r="CD39" s="92"/>
      <c r="CE39" s="92"/>
      <c r="CF39" s="92"/>
      <c r="CG39" s="92"/>
      <c r="CH39" s="92"/>
      <c r="CI39" s="92"/>
      <c r="CJ39" s="92"/>
      <c r="CK39" s="92"/>
      <c r="CL39" s="92"/>
      <c r="CM39" s="92"/>
      <c r="CN39" s="92"/>
      <c r="CO39" s="92"/>
      <c r="CP39" s="92"/>
      <c r="CQ39" s="92"/>
      <c r="CR39" s="92"/>
      <c r="CS39" s="92"/>
      <c r="CT39" s="92"/>
      <c r="CU39" s="92"/>
      <c r="CV39" s="92"/>
      <c r="CW39" s="92"/>
      <c r="CX39" s="92"/>
      <c r="CY39" s="92"/>
      <c r="CZ39" s="92"/>
      <c r="DA39" s="92"/>
      <c r="DB39" s="92"/>
      <c r="DC39" s="92"/>
      <c r="DD39" s="92"/>
      <c r="DE39" s="92"/>
      <c r="DF39" s="92"/>
      <c r="DG39" s="92"/>
      <c r="DH39" s="92"/>
      <c r="DI39" s="92"/>
      <c r="DJ39" s="92"/>
      <c r="DK39" s="92"/>
      <c r="DL39" s="92"/>
      <c r="DM39" s="92"/>
      <c r="DN39" s="92"/>
    </row>
    <row r="40" spans="1:118" s="78" customFormat="1" ht="12.95" customHeight="1" x14ac:dyDescent="0.2">
      <c r="A40" s="33"/>
      <c r="B40" s="28" t="s">
        <v>101</v>
      </c>
      <c r="C40" s="71"/>
      <c r="D40" s="71"/>
      <c r="E40" s="71"/>
      <c r="F40" s="71"/>
      <c r="G40" s="71"/>
      <c r="H40" s="71"/>
      <c r="I40" s="74">
        <f>I36*$I$25</f>
        <v>0</v>
      </c>
      <c r="J40" s="74">
        <f>J36*$I$25</f>
        <v>0</v>
      </c>
      <c r="K40" s="75">
        <f>K36*$I$25</f>
        <v>0</v>
      </c>
      <c r="L40" s="75">
        <f>L36*$I$25</f>
        <v>8.77</v>
      </c>
      <c r="M40" s="74">
        <f>M36*$I$25</f>
        <v>7.8929999999999998</v>
      </c>
      <c r="N40" s="36"/>
      <c r="O40" s="92"/>
      <c r="P40" s="141"/>
      <c r="Q40" s="93"/>
      <c r="R40" s="94"/>
      <c r="S40" s="36"/>
      <c r="T40" s="92"/>
      <c r="U40" s="141"/>
      <c r="V40" s="93"/>
      <c r="W40" s="94"/>
      <c r="X40" s="36"/>
      <c r="Y40" s="92"/>
      <c r="Z40" s="141"/>
      <c r="AA40" s="93"/>
      <c r="AB40" s="94"/>
      <c r="AC40" s="36"/>
      <c r="AD40" s="92"/>
      <c r="AE40" s="141"/>
      <c r="AF40" s="93"/>
      <c r="AG40" s="94"/>
      <c r="AH40" s="36"/>
      <c r="AI40" s="92"/>
      <c r="AJ40" s="141"/>
      <c r="AK40" s="93"/>
      <c r="AL40" s="94"/>
      <c r="AM40" s="36"/>
      <c r="AN40" s="92"/>
      <c r="AO40" s="141"/>
      <c r="AP40" s="93"/>
      <c r="AQ40" s="94"/>
      <c r="AR40" s="36"/>
      <c r="AS40" s="92"/>
      <c r="AT40" s="141"/>
      <c r="AU40" s="93"/>
      <c r="AV40" s="94"/>
      <c r="AW40" s="36"/>
      <c r="AX40" s="92"/>
      <c r="AY40" s="141"/>
      <c r="AZ40" s="93"/>
      <c r="BA40" s="94"/>
      <c r="BB40" s="36"/>
      <c r="BC40" s="92"/>
      <c r="BD40" s="141"/>
      <c r="BE40" s="93"/>
      <c r="BF40" s="94"/>
      <c r="BG40" s="36"/>
      <c r="BH40" s="92"/>
      <c r="BI40" s="141"/>
      <c r="BJ40" s="93"/>
      <c r="BK40" s="94"/>
      <c r="BL40" s="92"/>
      <c r="BM40" s="92"/>
      <c r="BN40" s="92"/>
      <c r="BO40" s="92"/>
      <c r="BP40" s="92"/>
      <c r="BQ40" s="92"/>
      <c r="BR40" s="92"/>
      <c r="BS40" s="92"/>
      <c r="BT40" s="92"/>
      <c r="BU40" s="92"/>
      <c r="BV40" s="92"/>
      <c r="BW40" s="92"/>
      <c r="BX40" s="92"/>
      <c r="BY40" s="92"/>
      <c r="BZ40" s="92"/>
      <c r="CA40" s="92"/>
      <c r="CB40" s="92"/>
      <c r="CC40" s="92"/>
      <c r="CD40" s="92"/>
      <c r="CE40" s="92"/>
      <c r="CF40" s="92"/>
      <c r="CG40" s="92"/>
      <c r="CH40" s="92"/>
      <c r="CI40" s="92"/>
      <c r="CJ40" s="92"/>
      <c r="CK40" s="92"/>
      <c r="CL40" s="92"/>
      <c r="CM40" s="92"/>
      <c r="CN40" s="92"/>
      <c r="CO40" s="92"/>
      <c r="CP40" s="92"/>
      <c r="CQ40" s="92"/>
      <c r="CR40" s="92"/>
      <c r="CS40" s="92"/>
      <c r="CT40" s="92"/>
      <c r="CU40" s="92"/>
      <c r="CV40" s="92"/>
      <c r="CW40" s="92"/>
      <c r="CX40" s="92"/>
      <c r="CY40" s="92"/>
      <c r="CZ40" s="92"/>
      <c r="DA40" s="92"/>
      <c r="DB40" s="92"/>
      <c r="DC40" s="92"/>
      <c r="DD40" s="92"/>
      <c r="DE40" s="92"/>
      <c r="DF40" s="92"/>
      <c r="DG40" s="92"/>
      <c r="DH40" s="92"/>
      <c r="DI40" s="92"/>
      <c r="DJ40" s="92"/>
      <c r="DK40" s="92"/>
      <c r="DL40" s="92"/>
      <c r="DM40" s="92"/>
      <c r="DN40" s="92"/>
    </row>
    <row r="41" spans="1:118" s="78" customFormat="1" ht="12.95" customHeight="1" x14ac:dyDescent="0.2">
      <c r="A41" s="33"/>
      <c r="B41" s="28" t="s">
        <v>75</v>
      </c>
      <c r="C41" s="71"/>
      <c r="D41" s="71"/>
      <c r="E41" s="71"/>
      <c r="F41" s="71"/>
      <c r="G41" s="71"/>
      <c r="H41" s="71"/>
      <c r="I41" s="74">
        <f>I40+I38</f>
        <v>0</v>
      </c>
      <c r="J41" s="74">
        <f>J40+J38</f>
        <v>0</v>
      </c>
      <c r="K41" s="74">
        <f>K40+K38</f>
        <v>0</v>
      </c>
      <c r="L41" s="74">
        <f>L40+L38</f>
        <v>18.77</v>
      </c>
      <c r="M41" s="74">
        <f>M40+M38</f>
        <v>17.893000000000001</v>
      </c>
      <c r="N41" s="79"/>
      <c r="O41" s="74"/>
      <c r="P41" s="74"/>
      <c r="Q41" s="74"/>
      <c r="R41" s="74"/>
      <c r="S41" s="79"/>
      <c r="T41" s="74"/>
      <c r="U41" s="74"/>
      <c r="V41" s="74"/>
      <c r="W41" s="74"/>
      <c r="X41" s="79"/>
      <c r="Y41" s="74"/>
      <c r="Z41" s="74"/>
      <c r="AA41" s="74"/>
      <c r="AB41" s="74"/>
      <c r="AC41" s="79"/>
      <c r="AD41" s="74"/>
      <c r="AE41" s="74"/>
      <c r="AF41" s="74"/>
      <c r="AG41" s="74"/>
      <c r="AH41" s="79"/>
      <c r="AI41" s="74"/>
      <c r="AJ41" s="74"/>
      <c r="AK41" s="74"/>
      <c r="AL41" s="74"/>
      <c r="AM41" s="79"/>
      <c r="AN41" s="74"/>
      <c r="AO41" s="74"/>
      <c r="AP41" s="74"/>
      <c r="AQ41" s="74"/>
      <c r="AR41" s="79"/>
      <c r="AS41" s="74"/>
      <c r="AT41" s="74"/>
      <c r="AU41" s="74"/>
      <c r="AV41" s="74"/>
      <c r="AW41" s="79"/>
      <c r="AX41" s="74"/>
      <c r="AY41" s="74"/>
      <c r="AZ41" s="74"/>
      <c r="BA41" s="74"/>
      <c r="BB41" s="79"/>
      <c r="BC41" s="74"/>
      <c r="BD41" s="74"/>
      <c r="BE41" s="74"/>
      <c r="BF41" s="74"/>
      <c r="BG41" s="79"/>
      <c r="BH41" s="74"/>
      <c r="BI41" s="74"/>
      <c r="BJ41" s="74"/>
      <c r="BK41" s="74"/>
      <c r="BL41" s="92"/>
      <c r="BM41" s="92"/>
      <c r="BN41" s="92"/>
      <c r="BO41" s="92"/>
      <c r="BP41" s="92"/>
      <c r="BQ41" s="92"/>
      <c r="BR41" s="92"/>
      <c r="BS41" s="92"/>
      <c r="BT41" s="92"/>
      <c r="BU41" s="92"/>
      <c r="BV41" s="92"/>
      <c r="BW41" s="92"/>
      <c r="BX41" s="92"/>
      <c r="BY41" s="92"/>
      <c r="BZ41" s="92"/>
      <c r="CA41" s="92"/>
      <c r="CB41" s="92"/>
      <c r="CC41" s="92"/>
      <c r="CD41" s="92"/>
      <c r="CE41" s="92"/>
      <c r="CF41" s="92"/>
      <c r="CG41" s="92"/>
      <c r="CH41" s="92"/>
      <c r="CI41" s="92"/>
      <c r="CJ41" s="92"/>
      <c r="CK41" s="92"/>
      <c r="CL41" s="92"/>
      <c r="CM41" s="92"/>
      <c r="CN41" s="92"/>
      <c r="CO41" s="92"/>
      <c r="CP41" s="92"/>
      <c r="CQ41" s="92"/>
      <c r="CR41" s="92"/>
      <c r="CS41" s="92"/>
      <c r="CT41" s="92"/>
      <c r="CU41" s="92"/>
      <c r="CV41" s="92"/>
      <c r="CW41" s="92"/>
      <c r="CX41" s="92"/>
      <c r="CY41" s="92"/>
      <c r="CZ41" s="92"/>
      <c r="DA41" s="92"/>
      <c r="DB41" s="92"/>
      <c r="DC41" s="92"/>
      <c r="DD41" s="92"/>
      <c r="DE41" s="92"/>
      <c r="DF41" s="92"/>
      <c r="DG41" s="92"/>
      <c r="DH41" s="92"/>
      <c r="DI41" s="92"/>
      <c r="DJ41" s="92"/>
      <c r="DK41" s="92"/>
      <c r="DL41" s="92"/>
      <c r="DM41" s="92"/>
      <c r="DN41" s="92"/>
    </row>
    <row r="42" spans="1:118" s="78" customFormat="1" ht="12.95" customHeight="1" x14ac:dyDescent="0.2">
      <c r="A42" s="33"/>
      <c r="B42" s="102" t="s">
        <v>59</v>
      </c>
      <c r="C42" s="103"/>
      <c r="D42" s="103"/>
      <c r="E42" s="103"/>
      <c r="F42" s="103"/>
      <c r="G42" s="103"/>
      <c r="H42" s="103"/>
      <c r="I42" s="104">
        <f>I41</f>
        <v>0</v>
      </c>
      <c r="J42" s="104">
        <f>J41</f>
        <v>0</v>
      </c>
      <c r="K42" s="104">
        <f>K41</f>
        <v>0</v>
      </c>
      <c r="L42" s="104">
        <f>L41</f>
        <v>18.77</v>
      </c>
      <c r="M42" s="110">
        <f>M41</f>
        <v>17.893000000000001</v>
      </c>
      <c r="N42" s="105"/>
      <c r="O42" s="104"/>
      <c r="P42" s="104"/>
      <c r="Q42" s="104"/>
      <c r="R42" s="104"/>
      <c r="S42" s="105"/>
      <c r="T42" s="104"/>
      <c r="U42" s="104"/>
      <c r="V42" s="104"/>
      <c r="W42" s="104"/>
      <c r="X42" s="105"/>
      <c r="Y42" s="104"/>
      <c r="Z42" s="104"/>
      <c r="AA42" s="104"/>
      <c r="AB42" s="104"/>
      <c r="AC42" s="105"/>
      <c r="AD42" s="104"/>
      <c r="AE42" s="104"/>
      <c r="AF42" s="104"/>
      <c r="AG42" s="104"/>
      <c r="AH42" s="105"/>
      <c r="AI42" s="104"/>
      <c r="AJ42" s="104"/>
      <c r="AK42" s="104"/>
      <c r="AL42" s="104"/>
      <c r="AM42" s="105"/>
      <c r="AN42" s="104"/>
      <c r="AO42" s="104"/>
      <c r="AP42" s="104"/>
      <c r="AQ42" s="104"/>
      <c r="AR42" s="105"/>
      <c r="AS42" s="104"/>
      <c r="AT42" s="104"/>
      <c r="AU42" s="104"/>
      <c r="AV42" s="104"/>
      <c r="AW42" s="105"/>
      <c r="AX42" s="104"/>
      <c r="AY42" s="104"/>
      <c r="AZ42" s="104"/>
      <c r="BA42" s="104"/>
      <c r="BB42" s="105"/>
      <c r="BC42" s="104"/>
      <c r="BD42" s="104"/>
      <c r="BE42" s="104"/>
      <c r="BF42" s="104"/>
      <c r="BG42" s="105"/>
      <c r="BH42" s="104"/>
      <c r="BI42" s="104"/>
      <c r="BJ42" s="104"/>
      <c r="BK42" s="104"/>
      <c r="BL42" s="92"/>
      <c r="BM42" s="92"/>
      <c r="BN42" s="92"/>
      <c r="BO42" s="92"/>
      <c r="BP42" s="92"/>
      <c r="BQ42" s="92"/>
      <c r="BR42" s="92"/>
      <c r="BS42" s="92"/>
      <c r="BT42" s="92"/>
      <c r="BU42" s="92"/>
      <c r="BV42" s="92"/>
      <c r="BW42" s="92"/>
      <c r="BX42" s="92"/>
      <c r="BY42" s="92"/>
      <c r="BZ42" s="92"/>
      <c r="CA42" s="92"/>
      <c r="CB42" s="92"/>
      <c r="CC42" s="92"/>
      <c r="CD42" s="92"/>
      <c r="CE42" s="92"/>
      <c r="CF42" s="92"/>
      <c r="CG42" s="92"/>
      <c r="CH42" s="92"/>
      <c r="CI42" s="92"/>
      <c r="CJ42" s="92"/>
      <c r="CK42" s="92"/>
      <c r="CL42" s="92"/>
      <c r="CM42" s="92"/>
      <c r="CN42" s="92"/>
      <c r="CO42" s="92"/>
      <c r="CP42" s="92"/>
      <c r="CQ42" s="92"/>
      <c r="CR42" s="92"/>
      <c r="CS42" s="92"/>
      <c r="CT42" s="92"/>
      <c r="CU42" s="92"/>
      <c r="CV42" s="92"/>
      <c r="CW42" s="92"/>
      <c r="CX42" s="92"/>
      <c r="CY42" s="92"/>
      <c r="CZ42" s="92"/>
      <c r="DA42" s="92"/>
      <c r="DB42" s="92"/>
      <c r="DC42" s="92"/>
      <c r="DD42" s="92"/>
      <c r="DE42" s="92"/>
      <c r="DF42" s="92"/>
      <c r="DG42" s="92"/>
      <c r="DH42" s="92"/>
      <c r="DI42" s="92"/>
      <c r="DJ42" s="92"/>
      <c r="DK42" s="92"/>
      <c r="DL42" s="92"/>
      <c r="DM42" s="92"/>
      <c r="DN42" s="92"/>
    </row>
    <row r="43" spans="1:118" ht="12.95" customHeight="1" x14ac:dyDescent="0.2">
      <c r="A43" s="11"/>
      <c r="B43" s="85"/>
      <c r="C43" s="11"/>
      <c r="D43" s="11"/>
      <c r="E43" s="11"/>
      <c r="F43" s="11"/>
      <c r="G43" s="11"/>
      <c r="H43" s="11"/>
      <c r="I43" s="26"/>
      <c r="J43" s="26"/>
      <c r="K43" s="26"/>
      <c r="L43" s="26"/>
      <c r="M43" s="26"/>
      <c r="N43" s="69"/>
      <c r="O43" s="26"/>
      <c r="P43" s="26"/>
      <c r="Q43" s="26"/>
      <c r="R43" s="26"/>
      <c r="S43" s="69"/>
      <c r="T43" s="26"/>
      <c r="U43" s="26"/>
      <c r="V43" s="26"/>
      <c r="W43" s="26"/>
      <c r="X43" s="69"/>
      <c r="Y43" s="26"/>
      <c r="Z43" s="26"/>
      <c r="AA43" s="26"/>
      <c r="AB43" s="26"/>
      <c r="AC43" s="69"/>
      <c r="AD43" s="26"/>
      <c r="AE43" s="26"/>
      <c r="AF43" s="26"/>
      <c r="AG43" s="26"/>
      <c r="AH43" s="69"/>
      <c r="AI43" s="26"/>
      <c r="AJ43" s="26"/>
      <c r="AK43" s="26"/>
      <c r="AL43" s="26"/>
      <c r="AM43" s="69"/>
      <c r="AN43" s="26"/>
      <c r="AO43" s="26"/>
      <c r="AP43" s="26"/>
      <c r="AQ43" s="26"/>
      <c r="AR43" s="69"/>
      <c r="AS43" s="26"/>
      <c r="AT43" s="26"/>
      <c r="AU43" s="26"/>
      <c r="AV43" s="26"/>
      <c r="AW43" s="69"/>
      <c r="AX43" s="26"/>
      <c r="AY43" s="26"/>
      <c r="AZ43" s="26"/>
      <c r="BA43" s="26"/>
      <c r="BB43" s="69"/>
      <c r="BC43" s="26"/>
      <c r="BD43" s="26"/>
      <c r="BE43" s="26"/>
      <c r="BF43" s="26"/>
      <c r="BG43" s="69"/>
      <c r="BH43" s="26"/>
      <c r="BI43" s="26"/>
      <c r="BJ43" s="26"/>
      <c r="BK43" s="26"/>
      <c r="BL43" s="19"/>
      <c r="BM43" s="19"/>
      <c r="BN43" s="19"/>
      <c r="BO43" s="19"/>
      <c r="BP43" s="19"/>
      <c r="BQ43" s="19"/>
      <c r="BR43" s="19"/>
      <c r="BS43" s="19"/>
      <c r="BT43" s="19"/>
      <c r="BU43" s="19"/>
      <c r="BV43" s="19"/>
      <c r="BW43" s="19"/>
      <c r="BX43" s="19"/>
      <c r="BY43" s="19"/>
      <c r="BZ43" s="19"/>
      <c r="CA43" s="19"/>
      <c r="CB43" s="19"/>
      <c r="CC43" s="19"/>
      <c r="CD43" s="19"/>
      <c r="CE43" s="19"/>
      <c r="CF43" s="19"/>
      <c r="CG43" s="19"/>
      <c r="CH43" s="19"/>
      <c r="CI43" s="19"/>
      <c r="CJ43" s="19"/>
      <c r="CK43" s="19"/>
      <c r="CL43" s="19"/>
      <c r="CM43" s="19"/>
      <c r="CN43" s="19"/>
      <c r="CO43" s="19"/>
      <c r="CP43" s="19"/>
      <c r="CQ43" s="19"/>
      <c r="CR43" s="19"/>
      <c r="CS43" s="19"/>
      <c r="CT43" s="19"/>
      <c r="CU43" s="19"/>
      <c r="CV43" s="19"/>
      <c r="CW43" s="19"/>
      <c r="CX43" s="19"/>
      <c r="CY43" s="19"/>
      <c r="CZ43" s="19"/>
      <c r="DA43" s="19"/>
      <c r="DB43" s="19"/>
      <c r="DC43" s="19"/>
      <c r="DD43" s="19"/>
      <c r="DE43" s="19"/>
      <c r="DF43" s="19"/>
      <c r="DG43" s="19"/>
      <c r="DH43" s="19"/>
      <c r="DI43" s="19"/>
      <c r="DJ43" s="19"/>
      <c r="DK43" s="19"/>
      <c r="DL43" s="19"/>
      <c r="DM43" s="19"/>
      <c r="DN43" s="19"/>
    </row>
    <row r="44" spans="1:118" ht="12.95" customHeight="1" x14ac:dyDescent="0.2">
      <c r="A44" s="22" t="s">
        <v>24</v>
      </c>
      <c r="B44" s="85" t="s">
        <v>132</v>
      </c>
      <c r="C44" s="11"/>
      <c r="D44" s="11"/>
      <c r="E44" s="11"/>
      <c r="F44" s="11"/>
      <c r="G44" s="11"/>
      <c r="H44" s="11"/>
      <c r="I44" s="26">
        <f>I$35</f>
        <v>0</v>
      </c>
      <c r="J44" s="26">
        <f t="shared" ref="J44:BK44" si="4">J$35</f>
        <v>0</v>
      </c>
      <c r="K44" s="26">
        <f t="shared" si="4"/>
        <v>100</v>
      </c>
      <c r="L44" s="26">
        <f t="shared" si="4"/>
        <v>0</v>
      </c>
      <c r="M44" s="26">
        <f t="shared" si="4"/>
        <v>0</v>
      </c>
      <c r="N44" s="69">
        <f t="shared" si="4"/>
        <v>0</v>
      </c>
      <c r="O44" s="26">
        <f t="shared" si="4"/>
        <v>0</v>
      </c>
      <c r="P44" s="26">
        <f t="shared" si="4"/>
        <v>0</v>
      </c>
      <c r="Q44" s="26">
        <f t="shared" si="4"/>
        <v>0</v>
      </c>
      <c r="R44" s="26">
        <f t="shared" si="4"/>
        <v>0</v>
      </c>
      <c r="S44" s="69">
        <f t="shared" si="4"/>
        <v>0</v>
      </c>
      <c r="T44" s="26">
        <f t="shared" si="4"/>
        <v>0</v>
      </c>
      <c r="U44" s="26">
        <f t="shared" si="4"/>
        <v>0</v>
      </c>
      <c r="V44" s="26">
        <f t="shared" si="4"/>
        <v>0</v>
      </c>
      <c r="W44" s="26">
        <f t="shared" si="4"/>
        <v>0</v>
      </c>
      <c r="X44" s="69">
        <f t="shared" si="4"/>
        <v>0</v>
      </c>
      <c r="Y44" s="26">
        <f t="shared" si="4"/>
        <v>0</v>
      </c>
      <c r="Z44" s="26">
        <f t="shared" si="4"/>
        <v>0</v>
      </c>
      <c r="AA44" s="26">
        <f t="shared" si="4"/>
        <v>0</v>
      </c>
      <c r="AB44" s="26">
        <f t="shared" si="4"/>
        <v>0</v>
      </c>
      <c r="AC44" s="69">
        <f t="shared" si="4"/>
        <v>0</v>
      </c>
      <c r="AD44" s="26">
        <f t="shared" si="4"/>
        <v>0</v>
      </c>
      <c r="AE44" s="26">
        <f t="shared" si="4"/>
        <v>0</v>
      </c>
      <c r="AF44" s="26">
        <f t="shared" si="4"/>
        <v>0</v>
      </c>
      <c r="AG44" s="26">
        <f t="shared" si="4"/>
        <v>0</v>
      </c>
      <c r="AH44" s="69">
        <f t="shared" si="4"/>
        <v>0</v>
      </c>
      <c r="AI44" s="26">
        <f t="shared" si="4"/>
        <v>0</v>
      </c>
      <c r="AJ44" s="26">
        <f t="shared" si="4"/>
        <v>0</v>
      </c>
      <c r="AK44" s="26">
        <f t="shared" si="4"/>
        <v>0</v>
      </c>
      <c r="AL44" s="26">
        <f t="shared" si="4"/>
        <v>0</v>
      </c>
      <c r="AM44" s="69">
        <f t="shared" si="4"/>
        <v>0</v>
      </c>
      <c r="AN44" s="26">
        <f t="shared" si="4"/>
        <v>0</v>
      </c>
      <c r="AO44" s="26">
        <f t="shared" si="4"/>
        <v>0</v>
      </c>
      <c r="AP44" s="26">
        <f t="shared" si="4"/>
        <v>0</v>
      </c>
      <c r="AQ44" s="26">
        <f t="shared" si="4"/>
        <v>0</v>
      </c>
      <c r="AR44" s="69">
        <f t="shared" si="4"/>
        <v>0</v>
      </c>
      <c r="AS44" s="26">
        <f t="shared" si="4"/>
        <v>0</v>
      </c>
      <c r="AT44" s="26">
        <f t="shared" si="4"/>
        <v>0</v>
      </c>
      <c r="AU44" s="26">
        <f t="shared" si="4"/>
        <v>0</v>
      </c>
      <c r="AV44" s="26">
        <f t="shared" si="4"/>
        <v>0</v>
      </c>
      <c r="AW44" s="69">
        <f t="shared" si="4"/>
        <v>0</v>
      </c>
      <c r="AX44" s="26">
        <f t="shared" si="4"/>
        <v>0</v>
      </c>
      <c r="AY44" s="26">
        <f t="shared" si="4"/>
        <v>0</v>
      </c>
      <c r="AZ44" s="26">
        <f t="shared" si="4"/>
        <v>0</v>
      </c>
      <c r="BA44" s="26">
        <f t="shared" si="4"/>
        <v>0</v>
      </c>
      <c r="BB44" s="69">
        <f t="shared" si="4"/>
        <v>0</v>
      </c>
      <c r="BC44" s="26">
        <f t="shared" si="4"/>
        <v>0</v>
      </c>
      <c r="BD44" s="26">
        <f t="shared" si="4"/>
        <v>0</v>
      </c>
      <c r="BE44" s="26">
        <f t="shared" si="4"/>
        <v>0</v>
      </c>
      <c r="BF44" s="26">
        <f t="shared" si="4"/>
        <v>0</v>
      </c>
      <c r="BG44" s="69">
        <f t="shared" si="4"/>
        <v>0</v>
      </c>
      <c r="BH44" s="26">
        <f t="shared" si="4"/>
        <v>0</v>
      </c>
      <c r="BI44" s="26">
        <f t="shared" si="4"/>
        <v>0</v>
      </c>
      <c r="BJ44" s="26">
        <f t="shared" si="4"/>
        <v>0</v>
      </c>
      <c r="BK44" s="26">
        <f t="shared" si="4"/>
        <v>0</v>
      </c>
    </row>
    <row r="45" spans="1:118" ht="12.95" customHeight="1" x14ac:dyDescent="0.2">
      <c r="A45" s="22"/>
      <c r="B45" s="11" t="s">
        <v>32</v>
      </c>
      <c r="C45" s="11"/>
      <c r="D45" s="11"/>
      <c r="E45" s="11"/>
      <c r="F45" s="11"/>
      <c r="G45" s="11"/>
      <c r="H45" s="11"/>
      <c r="I45" s="26">
        <v>0</v>
      </c>
      <c r="J45" s="26">
        <f>I48</f>
        <v>0</v>
      </c>
      <c r="K45" s="26">
        <f t="shared" ref="K45:BK45" si="5">J48</f>
        <v>0</v>
      </c>
      <c r="L45" s="26">
        <f t="shared" si="5"/>
        <v>100</v>
      </c>
      <c r="M45" s="26">
        <f t="shared" si="5"/>
        <v>90</v>
      </c>
      <c r="N45" s="69">
        <f t="shared" si="5"/>
        <v>80</v>
      </c>
      <c r="O45" s="26">
        <f t="shared" si="5"/>
        <v>70</v>
      </c>
      <c r="P45" s="26">
        <f t="shared" si="5"/>
        <v>60</v>
      </c>
      <c r="Q45" s="26">
        <f t="shared" si="5"/>
        <v>50</v>
      </c>
      <c r="R45" s="26">
        <f t="shared" si="5"/>
        <v>40</v>
      </c>
      <c r="S45" s="69">
        <f t="shared" si="5"/>
        <v>30</v>
      </c>
      <c r="T45" s="26">
        <f t="shared" si="5"/>
        <v>20</v>
      </c>
      <c r="U45" s="26">
        <f t="shared" si="5"/>
        <v>10</v>
      </c>
      <c r="V45" s="26">
        <f t="shared" si="5"/>
        <v>0</v>
      </c>
      <c r="W45" s="26">
        <f t="shared" si="5"/>
        <v>0</v>
      </c>
      <c r="X45" s="69">
        <f t="shared" si="5"/>
        <v>0</v>
      </c>
      <c r="Y45" s="26">
        <f t="shared" si="5"/>
        <v>0</v>
      </c>
      <c r="Z45" s="26">
        <f t="shared" si="5"/>
        <v>0</v>
      </c>
      <c r="AA45" s="26">
        <f t="shared" si="5"/>
        <v>0</v>
      </c>
      <c r="AB45" s="26">
        <f t="shared" si="5"/>
        <v>0</v>
      </c>
      <c r="AC45" s="69">
        <f t="shared" si="5"/>
        <v>0</v>
      </c>
      <c r="AD45" s="26">
        <f t="shared" si="5"/>
        <v>0</v>
      </c>
      <c r="AE45" s="26">
        <f t="shared" si="5"/>
        <v>0</v>
      </c>
      <c r="AF45" s="26">
        <f t="shared" si="5"/>
        <v>0</v>
      </c>
      <c r="AG45" s="26">
        <f t="shared" si="5"/>
        <v>0</v>
      </c>
      <c r="AH45" s="69">
        <f t="shared" si="5"/>
        <v>0</v>
      </c>
      <c r="AI45" s="26">
        <f t="shared" si="5"/>
        <v>0</v>
      </c>
      <c r="AJ45" s="26">
        <f t="shared" si="5"/>
        <v>0</v>
      </c>
      <c r="AK45" s="26">
        <f t="shared" si="5"/>
        <v>0</v>
      </c>
      <c r="AL45" s="26">
        <f t="shared" si="5"/>
        <v>0</v>
      </c>
      <c r="AM45" s="69">
        <f t="shared" si="5"/>
        <v>0</v>
      </c>
      <c r="AN45" s="26">
        <f t="shared" si="5"/>
        <v>0</v>
      </c>
      <c r="AO45" s="26">
        <f t="shared" si="5"/>
        <v>0</v>
      </c>
      <c r="AP45" s="26">
        <f t="shared" si="5"/>
        <v>0</v>
      </c>
      <c r="AQ45" s="26">
        <f t="shared" si="5"/>
        <v>0</v>
      </c>
      <c r="AR45" s="69">
        <f t="shared" si="5"/>
        <v>0</v>
      </c>
      <c r="AS45" s="26">
        <f t="shared" si="5"/>
        <v>0</v>
      </c>
      <c r="AT45" s="26">
        <f t="shared" si="5"/>
        <v>0</v>
      </c>
      <c r="AU45" s="26">
        <f t="shared" si="5"/>
        <v>0</v>
      </c>
      <c r="AV45" s="26">
        <f t="shared" si="5"/>
        <v>0</v>
      </c>
      <c r="AW45" s="69">
        <f t="shared" si="5"/>
        <v>0</v>
      </c>
      <c r="AX45" s="26">
        <f t="shared" si="5"/>
        <v>0</v>
      </c>
      <c r="AY45" s="26">
        <f t="shared" si="5"/>
        <v>0</v>
      </c>
      <c r="AZ45" s="26">
        <f t="shared" si="5"/>
        <v>0</v>
      </c>
      <c r="BA45" s="26">
        <f t="shared" si="5"/>
        <v>0</v>
      </c>
      <c r="BB45" s="69">
        <f t="shared" si="5"/>
        <v>0</v>
      </c>
      <c r="BC45" s="26">
        <f t="shared" si="5"/>
        <v>0</v>
      </c>
      <c r="BD45" s="26">
        <f t="shared" si="5"/>
        <v>0</v>
      </c>
      <c r="BE45" s="26">
        <f t="shared" si="5"/>
        <v>0</v>
      </c>
      <c r="BF45" s="26">
        <f t="shared" si="5"/>
        <v>0</v>
      </c>
      <c r="BG45" s="69">
        <f t="shared" si="5"/>
        <v>0</v>
      </c>
      <c r="BH45" s="26">
        <f t="shared" si="5"/>
        <v>0</v>
      </c>
      <c r="BI45" s="26">
        <f t="shared" si="5"/>
        <v>0</v>
      </c>
      <c r="BJ45" s="26">
        <f t="shared" si="5"/>
        <v>0</v>
      </c>
      <c r="BK45" s="26">
        <f t="shared" si="5"/>
        <v>0</v>
      </c>
    </row>
    <row r="46" spans="1:118" s="191" customFormat="1" ht="12.95" customHeight="1" x14ac:dyDescent="0.2">
      <c r="A46" s="95"/>
      <c r="B46" s="70" t="s">
        <v>33</v>
      </c>
      <c r="C46" s="40"/>
      <c r="D46" s="40"/>
      <c r="E46" s="40"/>
      <c r="F46" s="40"/>
      <c r="G46" s="40"/>
      <c r="H46" s="40"/>
      <c r="I46" s="26">
        <f t="shared" ref="I46:BK46" si="6">I35</f>
        <v>0</v>
      </c>
      <c r="J46" s="26">
        <f t="shared" si="6"/>
        <v>0</v>
      </c>
      <c r="K46" s="24">
        <f t="shared" si="6"/>
        <v>100</v>
      </c>
      <c r="L46" s="24">
        <f t="shared" si="6"/>
        <v>0</v>
      </c>
      <c r="M46" s="26">
        <f t="shared" si="6"/>
        <v>0</v>
      </c>
      <c r="N46" s="69">
        <f t="shared" si="6"/>
        <v>0</v>
      </c>
      <c r="O46" s="24">
        <f t="shared" si="6"/>
        <v>0</v>
      </c>
      <c r="P46" s="24">
        <f t="shared" si="6"/>
        <v>0</v>
      </c>
      <c r="Q46" s="24">
        <f t="shared" si="6"/>
        <v>0</v>
      </c>
      <c r="R46" s="26">
        <f t="shared" si="6"/>
        <v>0</v>
      </c>
      <c r="S46" s="69">
        <f t="shared" si="6"/>
        <v>0</v>
      </c>
      <c r="T46" s="24">
        <f t="shared" si="6"/>
        <v>0</v>
      </c>
      <c r="U46" s="24">
        <f t="shared" si="6"/>
        <v>0</v>
      </c>
      <c r="V46" s="24">
        <f t="shared" si="6"/>
        <v>0</v>
      </c>
      <c r="W46" s="26">
        <f t="shared" si="6"/>
        <v>0</v>
      </c>
      <c r="X46" s="69">
        <f t="shared" si="6"/>
        <v>0</v>
      </c>
      <c r="Y46" s="24">
        <f t="shared" si="6"/>
        <v>0</v>
      </c>
      <c r="Z46" s="24">
        <f t="shared" si="6"/>
        <v>0</v>
      </c>
      <c r="AA46" s="24">
        <f t="shared" si="6"/>
        <v>0</v>
      </c>
      <c r="AB46" s="26">
        <f t="shared" si="6"/>
        <v>0</v>
      </c>
      <c r="AC46" s="69">
        <f t="shared" si="6"/>
        <v>0</v>
      </c>
      <c r="AD46" s="24">
        <f t="shared" si="6"/>
        <v>0</v>
      </c>
      <c r="AE46" s="24">
        <f t="shared" si="6"/>
        <v>0</v>
      </c>
      <c r="AF46" s="24">
        <f t="shared" si="6"/>
        <v>0</v>
      </c>
      <c r="AG46" s="26">
        <f t="shared" si="6"/>
        <v>0</v>
      </c>
      <c r="AH46" s="69">
        <f t="shared" si="6"/>
        <v>0</v>
      </c>
      <c r="AI46" s="24">
        <f t="shared" si="6"/>
        <v>0</v>
      </c>
      <c r="AJ46" s="24">
        <f t="shared" si="6"/>
        <v>0</v>
      </c>
      <c r="AK46" s="24">
        <f t="shared" si="6"/>
        <v>0</v>
      </c>
      <c r="AL46" s="26">
        <f t="shared" si="6"/>
        <v>0</v>
      </c>
      <c r="AM46" s="69">
        <f t="shared" si="6"/>
        <v>0</v>
      </c>
      <c r="AN46" s="24">
        <f t="shared" si="6"/>
        <v>0</v>
      </c>
      <c r="AO46" s="24">
        <f t="shared" si="6"/>
        <v>0</v>
      </c>
      <c r="AP46" s="24">
        <f t="shared" si="6"/>
        <v>0</v>
      </c>
      <c r="AQ46" s="26">
        <f t="shared" si="6"/>
        <v>0</v>
      </c>
      <c r="AR46" s="69">
        <f t="shared" si="6"/>
        <v>0</v>
      </c>
      <c r="AS46" s="24">
        <f t="shared" si="6"/>
        <v>0</v>
      </c>
      <c r="AT46" s="24">
        <f t="shared" si="6"/>
        <v>0</v>
      </c>
      <c r="AU46" s="24">
        <f t="shared" si="6"/>
        <v>0</v>
      </c>
      <c r="AV46" s="26">
        <f t="shared" si="6"/>
        <v>0</v>
      </c>
      <c r="AW46" s="69">
        <f t="shared" si="6"/>
        <v>0</v>
      </c>
      <c r="AX46" s="24">
        <f t="shared" si="6"/>
        <v>0</v>
      </c>
      <c r="AY46" s="24">
        <f t="shared" si="6"/>
        <v>0</v>
      </c>
      <c r="AZ46" s="24">
        <f t="shared" si="6"/>
        <v>0</v>
      </c>
      <c r="BA46" s="26">
        <f t="shared" si="6"/>
        <v>0</v>
      </c>
      <c r="BB46" s="69">
        <f t="shared" si="6"/>
        <v>0</v>
      </c>
      <c r="BC46" s="24">
        <f t="shared" si="6"/>
        <v>0</v>
      </c>
      <c r="BD46" s="24">
        <f t="shared" si="6"/>
        <v>0</v>
      </c>
      <c r="BE46" s="24">
        <f t="shared" si="6"/>
        <v>0</v>
      </c>
      <c r="BF46" s="26">
        <f t="shared" si="6"/>
        <v>0</v>
      </c>
      <c r="BG46" s="69">
        <f t="shared" si="6"/>
        <v>0</v>
      </c>
      <c r="BH46" s="24">
        <f t="shared" si="6"/>
        <v>0</v>
      </c>
      <c r="BI46" s="24">
        <f t="shared" si="6"/>
        <v>0</v>
      </c>
      <c r="BJ46" s="24">
        <f t="shared" si="6"/>
        <v>0</v>
      </c>
      <c r="BK46" s="26">
        <f t="shared" si="6"/>
        <v>0</v>
      </c>
      <c r="BL46" s="42"/>
      <c r="BM46" s="42"/>
      <c r="BN46" s="42"/>
      <c r="BO46" s="42"/>
      <c r="BP46" s="42"/>
      <c r="BQ46" s="42"/>
      <c r="BR46" s="42"/>
      <c r="BS46" s="42"/>
      <c r="BT46" s="42"/>
      <c r="BU46" s="42"/>
      <c r="BV46" s="42"/>
      <c r="BW46" s="42"/>
      <c r="BX46" s="42"/>
      <c r="BY46" s="42"/>
      <c r="BZ46" s="42"/>
      <c r="CA46" s="42"/>
      <c r="CB46" s="42"/>
      <c r="CC46" s="42"/>
      <c r="CD46" s="42"/>
      <c r="CE46" s="42"/>
      <c r="CF46" s="42"/>
      <c r="CG46" s="42"/>
      <c r="CH46" s="42"/>
      <c r="CI46" s="42"/>
      <c r="CJ46" s="42"/>
      <c r="CK46" s="42"/>
      <c r="CL46" s="42"/>
      <c r="CM46" s="42"/>
      <c r="CN46" s="42"/>
      <c r="CO46" s="42"/>
      <c r="CP46" s="42"/>
      <c r="CQ46" s="42"/>
      <c r="CR46" s="42"/>
      <c r="CS46" s="42"/>
      <c r="CT46" s="42"/>
      <c r="CU46" s="42"/>
      <c r="CV46" s="42"/>
      <c r="CW46" s="42"/>
      <c r="CX46" s="42"/>
      <c r="CY46" s="42"/>
      <c r="CZ46" s="42"/>
      <c r="DA46" s="42"/>
      <c r="DB46" s="42"/>
      <c r="DC46" s="42"/>
      <c r="DD46" s="42"/>
      <c r="DE46" s="42"/>
      <c r="DF46" s="42"/>
      <c r="DG46" s="42"/>
      <c r="DH46" s="42"/>
      <c r="DI46" s="42"/>
      <c r="DJ46" s="42"/>
      <c r="DK46" s="42"/>
      <c r="DL46" s="42"/>
      <c r="DM46" s="42"/>
      <c r="DN46" s="42"/>
    </row>
    <row r="47" spans="1:118" s="191" customFormat="1" ht="12.95" customHeight="1" x14ac:dyDescent="0.2">
      <c r="A47" s="95"/>
      <c r="B47" s="23" t="s">
        <v>34</v>
      </c>
      <c r="C47" s="40"/>
      <c r="D47" s="40"/>
      <c r="E47" s="40"/>
      <c r="F47" s="40"/>
      <c r="G47" s="40"/>
      <c r="H47" s="40"/>
      <c r="I47" s="26">
        <f>IF(I45&lt;&gt;0,I45/I$33,0)</f>
        <v>0</v>
      </c>
      <c r="J47" s="26">
        <f t="shared" ref="J47:BK47" si="7">IF(J45&lt;&gt;0,J45/J$33,0)</f>
        <v>0</v>
      </c>
      <c r="K47" s="26">
        <f t="shared" si="7"/>
        <v>0</v>
      </c>
      <c r="L47" s="26">
        <f t="shared" si="7"/>
        <v>10</v>
      </c>
      <c r="M47" s="26">
        <f t="shared" si="7"/>
        <v>10</v>
      </c>
      <c r="N47" s="69">
        <f t="shared" si="7"/>
        <v>10</v>
      </c>
      <c r="O47" s="26">
        <f t="shared" si="7"/>
        <v>10</v>
      </c>
      <c r="P47" s="26">
        <f t="shared" si="7"/>
        <v>10</v>
      </c>
      <c r="Q47" s="26">
        <f t="shared" si="7"/>
        <v>10</v>
      </c>
      <c r="R47" s="26">
        <f t="shared" si="7"/>
        <v>10</v>
      </c>
      <c r="S47" s="69">
        <f t="shared" si="7"/>
        <v>10</v>
      </c>
      <c r="T47" s="26">
        <f t="shared" si="7"/>
        <v>10</v>
      </c>
      <c r="U47" s="26">
        <f t="shared" si="7"/>
        <v>10</v>
      </c>
      <c r="V47" s="26">
        <f t="shared" si="7"/>
        <v>0</v>
      </c>
      <c r="W47" s="26">
        <f t="shared" si="7"/>
        <v>0</v>
      </c>
      <c r="X47" s="69">
        <f t="shared" si="7"/>
        <v>0</v>
      </c>
      <c r="Y47" s="26">
        <f t="shared" si="7"/>
        <v>0</v>
      </c>
      <c r="Z47" s="26">
        <f t="shared" si="7"/>
        <v>0</v>
      </c>
      <c r="AA47" s="26">
        <f t="shared" si="7"/>
        <v>0</v>
      </c>
      <c r="AB47" s="26">
        <f t="shared" si="7"/>
        <v>0</v>
      </c>
      <c r="AC47" s="69">
        <f t="shared" si="7"/>
        <v>0</v>
      </c>
      <c r="AD47" s="26">
        <f t="shared" si="7"/>
        <v>0</v>
      </c>
      <c r="AE47" s="26">
        <f t="shared" si="7"/>
        <v>0</v>
      </c>
      <c r="AF47" s="26">
        <f t="shared" si="7"/>
        <v>0</v>
      </c>
      <c r="AG47" s="26">
        <f t="shared" si="7"/>
        <v>0</v>
      </c>
      <c r="AH47" s="69">
        <f t="shared" si="7"/>
        <v>0</v>
      </c>
      <c r="AI47" s="26">
        <f t="shared" si="7"/>
        <v>0</v>
      </c>
      <c r="AJ47" s="26">
        <f t="shared" si="7"/>
        <v>0</v>
      </c>
      <c r="AK47" s="26">
        <f t="shared" si="7"/>
        <v>0</v>
      </c>
      <c r="AL47" s="26">
        <f t="shared" si="7"/>
        <v>0</v>
      </c>
      <c r="AM47" s="69">
        <f t="shared" si="7"/>
        <v>0</v>
      </c>
      <c r="AN47" s="26">
        <f t="shared" si="7"/>
        <v>0</v>
      </c>
      <c r="AO47" s="26">
        <f t="shared" si="7"/>
        <v>0</v>
      </c>
      <c r="AP47" s="26">
        <f t="shared" si="7"/>
        <v>0</v>
      </c>
      <c r="AQ47" s="26">
        <f t="shared" si="7"/>
        <v>0</v>
      </c>
      <c r="AR47" s="69">
        <f t="shared" si="7"/>
        <v>0</v>
      </c>
      <c r="AS47" s="26">
        <f t="shared" si="7"/>
        <v>0</v>
      </c>
      <c r="AT47" s="26">
        <f t="shared" si="7"/>
        <v>0</v>
      </c>
      <c r="AU47" s="26">
        <f t="shared" si="7"/>
        <v>0</v>
      </c>
      <c r="AV47" s="26">
        <f t="shared" si="7"/>
        <v>0</v>
      </c>
      <c r="AW47" s="69">
        <f t="shared" si="7"/>
        <v>0</v>
      </c>
      <c r="AX47" s="26">
        <f t="shared" si="7"/>
        <v>0</v>
      </c>
      <c r="AY47" s="26">
        <f t="shared" si="7"/>
        <v>0</v>
      </c>
      <c r="AZ47" s="26">
        <f t="shared" si="7"/>
        <v>0</v>
      </c>
      <c r="BA47" s="26">
        <f t="shared" si="7"/>
        <v>0</v>
      </c>
      <c r="BB47" s="69">
        <f t="shared" si="7"/>
        <v>0</v>
      </c>
      <c r="BC47" s="26">
        <f t="shared" si="7"/>
        <v>0</v>
      </c>
      <c r="BD47" s="26">
        <f t="shared" si="7"/>
        <v>0</v>
      </c>
      <c r="BE47" s="26">
        <f t="shared" si="7"/>
        <v>0</v>
      </c>
      <c r="BF47" s="26">
        <f t="shared" si="7"/>
        <v>0</v>
      </c>
      <c r="BG47" s="69">
        <f t="shared" si="7"/>
        <v>0</v>
      </c>
      <c r="BH47" s="26">
        <f t="shared" si="7"/>
        <v>0</v>
      </c>
      <c r="BI47" s="26">
        <f t="shared" si="7"/>
        <v>0</v>
      </c>
      <c r="BJ47" s="26">
        <f t="shared" si="7"/>
        <v>0</v>
      </c>
      <c r="BK47" s="26">
        <f t="shared" si="7"/>
        <v>0</v>
      </c>
      <c r="BL47" s="42"/>
      <c r="BM47" s="42"/>
      <c r="BN47" s="42"/>
      <c r="BO47" s="42"/>
      <c r="BP47" s="42"/>
      <c r="BQ47" s="42"/>
      <c r="BR47" s="42"/>
      <c r="BS47" s="42"/>
      <c r="BT47" s="42"/>
      <c r="BU47" s="42"/>
      <c r="BV47" s="42"/>
      <c r="BW47" s="42"/>
      <c r="BX47" s="42"/>
      <c r="BY47" s="42"/>
      <c r="BZ47" s="42"/>
      <c r="CA47" s="42"/>
      <c r="CB47" s="42"/>
      <c r="CC47" s="42"/>
      <c r="CD47" s="42"/>
      <c r="CE47" s="42"/>
      <c r="CF47" s="42"/>
      <c r="CG47" s="42"/>
      <c r="CH47" s="42"/>
      <c r="CI47" s="42"/>
      <c r="CJ47" s="42"/>
      <c r="CK47" s="42"/>
      <c r="CL47" s="42"/>
      <c r="CM47" s="42"/>
      <c r="CN47" s="42"/>
      <c r="CO47" s="42"/>
      <c r="CP47" s="42"/>
      <c r="CQ47" s="42"/>
      <c r="CR47" s="42"/>
      <c r="CS47" s="42"/>
      <c r="CT47" s="42"/>
      <c r="CU47" s="42"/>
      <c r="CV47" s="42"/>
      <c r="CW47" s="42"/>
      <c r="CX47" s="42"/>
      <c r="CY47" s="42"/>
      <c r="CZ47" s="42"/>
      <c r="DA47" s="42"/>
      <c r="DB47" s="42"/>
      <c r="DC47" s="42"/>
      <c r="DD47" s="42"/>
      <c r="DE47" s="42"/>
      <c r="DF47" s="42"/>
      <c r="DG47" s="42"/>
      <c r="DH47" s="42"/>
      <c r="DI47" s="42"/>
      <c r="DJ47" s="42"/>
      <c r="DK47" s="42"/>
      <c r="DL47" s="42"/>
      <c r="DM47" s="42"/>
      <c r="DN47" s="42"/>
    </row>
    <row r="48" spans="1:118" s="191" customFormat="1" ht="12.95" customHeight="1" x14ac:dyDescent="0.2">
      <c r="A48" s="95"/>
      <c r="B48" s="11" t="s">
        <v>35</v>
      </c>
      <c r="C48" s="40"/>
      <c r="D48" s="40"/>
      <c r="E48" s="40"/>
      <c r="F48" s="40"/>
      <c r="G48" s="40"/>
      <c r="H48" s="40"/>
      <c r="I48" s="26">
        <f>I45+I46-I47</f>
        <v>0</v>
      </c>
      <c r="J48" s="26">
        <f>J45+J46-J47</f>
        <v>0</v>
      </c>
      <c r="K48" s="26">
        <f t="shared" ref="K48:BK48" si="8">K45+K46-K47</f>
        <v>100</v>
      </c>
      <c r="L48" s="26">
        <f t="shared" si="8"/>
        <v>90</v>
      </c>
      <c r="M48" s="26">
        <f t="shared" si="8"/>
        <v>80</v>
      </c>
      <c r="N48" s="69">
        <f t="shared" si="8"/>
        <v>70</v>
      </c>
      <c r="O48" s="26">
        <f t="shared" si="8"/>
        <v>60</v>
      </c>
      <c r="P48" s="26">
        <f t="shared" si="8"/>
        <v>50</v>
      </c>
      <c r="Q48" s="26">
        <f t="shared" si="8"/>
        <v>40</v>
      </c>
      <c r="R48" s="26">
        <f t="shared" si="8"/>
        <v>30</v>
      </c>
      <c r="S48" s="69">
        <f t="shared" si="8"/>
        <v>20</v>
      </c>
      <c r="T48" s="26">
        <f t="shared" si="8"/>
        <v>10</v>
      </c>
      <c r="U48" s="26">
        <f t="shared" si="8"/>
        <v>0</v>
      </c>
      <c r="V48" s="26">
        <f t="shared" si="8"/>
        <v>0</v>
      </c>
      <c r="W48" s="26">
        <f t="shared" si="8"/>
        <v>0</v>
      </c>
      <c r="X48" s="69">
        <f t="shared" si="8"/>
        <v>0</v>
      </c>
      <c r="Y48" s="26">
        <f t="shared" si="8"/>
        <v>0</v>
      </c>
      <c r="Z48" s="26">
        <f t="shared" si="8"/>
        <v>0</v>
      </c>
      <c r="AA48" s="26">
        <f t="shared" si="8"/>
        <v>0</v>
      </c>
      <c r="AB48" s="26">
        <f t="shared" si="8"/>
        <v>0</v>
      </c>
      <c r="AC48" s="69">
        <f t="shared" si="8"/>
        <v>0</v>
      </c>
      <c r="AD48" s="26">
        <f t="shared" si="8"/>
        <v>0</v>
      </c>
      <c r="AE48" s="26">
        <f t="shared" si="8"/>
        <v>0</v>
      </c>
      <c r="AF48" s="26">
        <f t="shared" si="8"/>
        <v>0</v>
      </c>
      <c r="AG48" s="26">
        <f t="shared" si="8"/>
        <v>0</v>
      </c>
      <c r="AH48" s="69">
        <f t="shared" si="8"/>
        <v>0</v>
      </c>
      <c r="AI48" s="26">
        <f t="shared" si="8"/>
        <v>0</v>
      </c>
      <c r="AJ48" s="26">
        <f t="shared" si="8"/>
        <v>0</v>
      </c>
      <c r="AK48" s="26">
        <f t="shared" si="8"/>
        <v>0</v>
      </c>
      <c r="AL48" s="26">
        <f t="shared" si="8"/>
        <v>0</v>
      </c>
      <c r="AM48" s="69">
        <f t="shared" si="8"/>
        <v>0</v>
      </c>
      <c r="AN48" s="26">
        <f t="shared" si="8"/>
        <v>0</v>
      </c>
      <c r="AO48" s="26">
        <f t="shared" si="8"/>
        <v>0</v>
      </c>
      <c r="AP48" s="26">
        <f t="shared" si="8"/>
        <v>0</v>
      </c>
      <c r="AQ48" s="26">
        <f t="shared" si="8"/>
        <v>0</v>
      </c>
      <c r="AR48" s="69">
        <f t="shared" si="8"/>
        <v>0</v>
      </c>
      <c r="AS48" s="26">
        <f t="shared" si="8"/>
        <v>0</v>
      </c>
      <c r="AT48" s="26">
        <f t="shared" si="8"/>
        <v>0</v>
      </c>
      <c r="AU48" s="26">
        <f t="shared" si="8"/>
        <v>0</v>
      </c>
      <c r="AV48" s="26">
        <f t="shared" si="8"/>
        <v>0</v>
      </c>
      <c r="AW48" s="69">
        <f t="shared" si="8"/>
        <v>0</v>
      </c>
      <c r="AX48" s="26">
        <f t="shared" si="8"/>
        <v>0</v>
      </c>
      <c r="AY48" s="26">
        <f t="shared" si="8"/>
        <v>0</v>
      </c>
      <c r="AZ48" s="26">
        <f t="shared" si="8"/>
        <v>0</v>
      </c>
      <c r="BA48" s="26">
        <f t="shared" si="8"/>
        <v>0</v>
      </c>
      <c r="BB48" s="69">
        <f t="shared" si="8"/>
        <v>0</v>
      </c>
      <c r="BC48" s="26">
        <f t="shared" si="8"/>
        <v>0</v>
      </c>
      <c r="BD48" s="26">
        <f t="shared" si="8"/>
        <v>0</v>
      </c>
      <c r="BE48" s="26">
        <f t="shared" si="8"/>
        <v>0</v>
      </c>
      <c r="BF48" s="26">
        <f t="shared" si="8"/>
        <v>0</v>
      </c>
      <c r="BG48" s="69">
        <f t="shared" si="8"/>
        <v>0</v>
      </c>
      <c r="BH48" s="26">
        <f t="shared" si="8"/>
        <v>0</v>
      </c>
      <c r="BI48" s="26">
        <f t="shared" si="8"/>
        <v>0</v>
      </c>
      <c r="BJ48" s="26">
        <f t="shared" si="8"/>
        <v>0</v>
      </c>
      <c r="BK48" s="26">
        <f t="shared" si="8"/>
        <v>0</v>
      </c>
      <c r="BL48" s="42"/>
      <c r="BM48" s="42"/>
      <c r="BN48" s="42"/>
      <c r="BO48" s="42"/>
      <c r="BP48" s="42"/>
      <c r="BQ48" s="42"/>
      <c r="BR48" s="42"/>
      <c r="BS48" s="42"/>
      <c r="BT48" s="42"/>
      <c r="BU48" s="42"/>
      <c r="BV48" s="42"/>
      <c r="BW48" s="42"/>
      <c r="BX48" s="42"/>
      <c r="BY48" s="42"/>
      <c r="BZ48" s="42"/>
      <c r="CA48" s="42"/>
      <c r="CB48" s="42"/>
      <c r="CC48" s="42"/>
      <c r="CD48" s="42"/>
      <c r="CE48" s="42"/>
      <c r="CF48" s="42"/>
      <c r="CG48" s="42"/>
      <c r="CH48" s="42"/>
      <c r="CI48" s="42"/>
      <c r="CJ48" s="42"/>
      <c r="CK48" s="42"/>
      <c r="CL48" s="42"/>
      <c r="CM48" s="42"/>
      <c r="CN48" s="42"/>
      <c r="CO48" s="42"/>
      <c r="CP48" s="42"/>
      <c r="CQ48" s="42"/>
      <c r="CR48" s="42"/>
      <c r="CS48" s="42"/>
      <c r="CT48" s="42"/>
      <c r="CU48" s="42"/>
      <c r="CV48" s="42"/>
      <c r="CW48" s="42"/>
      <c r="CX48" s="42"/>
      <c r="CY48" s="42"/>
      <c r="CZ48" s="42"/>
      <c r="DA48" s="42"/>
      <c r="DB48" s="42"/>
      <c r="DC48" s="42"/>
      <c r="DD48" s="42"/>
      <c r="DE48" s="42"/>
      <c r="DF48" s="42"/>
      <c r="DG48" s="42"/>
      <c r="DH48" s="42"/>
      <c r="DI48" s="42"/>
      <c r="DJ48" s="42"/>
      <c r="DK48" s="42"/>
      <c r="DL48" s="42"/>
      <c r="DM48" s="42"/>
      <c r="DN48" s="42"/>
    </row>
    <row r="49" spans="1:118" s="191" customFormat="1" ht="12.95" customHeight="1" x14ac:dyDescent="0.2">
      <c r="A49" s="95"/>
      <c r="B49" s="10" t="s">
        <v>36</v>
      </c>
      <c r="C49" s="40"/>
      <c r="D49" s="40"/>
      <c r="E49" s="40"/>
      <c r="F49" s="40"/>
      <c r="G49" s="40"/>
      <c r="H49" s="40"/>
      <c r="I49" s="26">
        <f>I45*$I$25</f>
        <v>0</v>
      </c>
      <c r="J49" s="26">
        <f>J45*$I$25</f>
        <v>0</v>
      </c>
      <c r="K49" s="24">
        <f t="shared" ref="K49:BK49" si="9">K45*$I$25</f>
        <v>0</v>
      </c>
      <c r="L49" s="24">
        <f t="shared" si="9"/>
        <v>8.77</v>
      </c>
      <c r="M49" s="26">
        <f t="shared" si="9"/>
        <v>7.8929999999999998</v>
      </c>
      <c r="N49" s="69">
        <f t="shared" si="9"/>
        <v>7.016</v>
      </c>
      <c r="O49" s="24">
        <f t="shared" si="9"/>
        <v>6.1390000000000002</v>
      </c>
      <c r="P49" s="24">
        <f t="shared" si="9"/>
        <v>5.2620000000000005</v>
      </c>
      <c r="Q49" s="24">
        <f t="shared" si="9"/>
        <v>4.3849999999999998</v>
      </c>
      <c r="R49" s="26">
        <f t="shared" si="9"/>
        <v>3.508</v>
      </c>
      <c r="S49" s="69">
        <f t="shared" si="9"/>
        <v>2.6310000000000002</v>
      </c>
      <c r="T49" s="24">
        <f t="shared" si="9"/>
        <v>1.754</v>
      </c>
      <c r="U49" s="24">
        <f t="shared" si="9"/>
        <v>0.877</v>
      </c>
      <c r="V49" s="24">
        <f t="shared" si="9"/>
        <v>0</v>
      </c>
      <c r="W49" s="26">
        <f t="shared" si="9"/>
        <v>0</v>
      </c>
      <c r="X49" s="69">
        <f t="shared" si="9"/>
        <v>0</v>
      </c>
      <c r="Y49" s="24">
        <f t="shared" si="9"/>
        <v>0</v>
      </c>
      <c r="Z49" s="24">
        <f t="shared" si="9"/>
        <v>0</v>
      </c>
      <c r="AA49" s="24">
        <f t="shared" si="9"/>
        <v>0</v>
      </c>
      <c r="AB49" s="26">
        <f t="shared" si="9"/>
        <v>0</v>
      </c>
      <c r="AC49" s="69">
        <f t="shared" si="9"/>
        <v>0</v>
      </c>
      <c r="AD49" s="24">
        <f t="shared" si="9"/>
        <v>0</v>
      </c>
      <c r="AE49" s="24">
        <f t="shared" si="9"/>
        <v>0</v>
      </c>
      <c r="AF49" s="24">
        <f t="shared" si="9"/>
        <v>0</v>
      </c>
      <c r="AG49" s="26">
        <f t="shared" si="9"/>
        <v>0</v>
      </c>
      <c r="AH49" s="69">
        <f t="shared" si="9"/>
        <v>0</v>
      </c>
      <c r="AI49" s="24">
        <f t="shared" si="9"/>
        <v>0</v>
      </c>
      <c r="AJ49" s="24">
        <f t="shared" si="9"/>
        <v>0</v>
      </c>
      <c r="AK49" s="24">
        <f t="shared" si="9"/>
        <v>0</v>
      </c>
      <c r="AL49" s="26">
        <f t="shared" si="9"/>
        <v>0</v>
      </c>
      <c r="AM49" s="69">
        <f t="shared" si="9"/>
        <v>0</v>
      </c>
      <c r="AN49" s="24">
        <f t="shared" si="9"/>
        <v>0</v>
      </c>
      <c r="AO49" s="24">
        <f t="shared" si="9"/>
        <v>0</v>
      </c>
      <c r="AP49" s="24">
        <f t="shared" si="9"/>
        <v>0</v>
      </c>
      <c r="AQ49" s="26">
        <f t="shared" si="9"/>
        <v>0</v>
      </c>
      <c r="AR49" s="69">
        <f t="shared" si="9"/>
        <v>0</v>
      </c>
      <c r="AS49" s="24">
        <f t="shared" si="9"/>
        <v>0</v>
      </c>
      <c r="AT49" s="24">
        <f t="shared" si="9"/>
        <v>0</v>
      </c>
      <c r="AU49" s="24">
        <f t="shared" si="9"/>
        <v>0</v>
      </c>
      <c r="AV49" s="26">
        <f t="shared" si="9"/>
        <v>0</v>
      </c>
      <c r="AW49" s="69">
        <f t="shared" si="9"/>
        <v>0</v>
      </c>
      <c r="AX49" s="24">
        <f t="shared" si="9"/>
        <v>0</v>
      </c>
      <c r="AY49" s="24">
        <f t="shared" si="9"/>
        <v>0</v>
      </c>
      <c r="AZ49" s="24">
        <f t="shared" si="9"/>
        <v>0</v>
      </c>
      <c r="BA49" s="26">
        <f t="shared" si="9"/>
        <v>0</v>
      </c>
      <c r="BB49" s="69">
        <f t="shared" si="9"/>
        <v>0</v>
      </c>
      <c r="BC49" s="24">
        <f t="shared" si="9"/>
        <v>0</v>
      </c>
      <c r="BD49" s="24">
        <f t="shared" si="9"/>
        <v>0</v>
      </c>
      <c r="BE49" s="24">
        <f t="shared" si="9"/>
        <v>0</v>
      </c>
      <c r="BF49" s="26">
        <f t="shared" si="9"/>
        <v>0</v>
      </c>
      <c r="BG49" s="69">
        <f t="shared" si="9"/>
        <v>0</v>
      </c>
      <c r="BH49" s="24">
        <f t="shared" si="9"/>
        <v>0</v>
      </c>
      <c r="BI49" s="24">
        <f t="shared" si="9"/>
        <v>0</v>
      </c>
      <c r="BJ49" s="24">
        <f t="shared" si="9"/>
        <v>0</v>
      </c>
      <c r="BK49" s="26">
        <f t="shared" si="9"/>
        <v>0</v>
      </c>
      <c r="BL49" s="42"/>
      <c r="BM49" s="42"/>
      <c r="BN49" s="42"/>
      <c r="BO49" s="42"/>
      <c r="BP49" s="42"/>
      <c r="BQ49" s="42"/>
      <c r="BR49" s="42"/>
      <c r="BS49" s="42"/>
      <c r="BT49" s="42"/>
      <c r="BU49" s="42"/>
      <c r="BV49" s="42"/>
      <c r="BW49" s="42"/>
      <c r="BX49" s="42"/>
      <c r="BY49" s="42"/>
      <c r="BZ49" s="42"/>
      <c r="CA49" s="42"/>
      <c r="CB49" s="42"/>
      <c r="CC49" s="42"/>
      <c r="CD49" s="42"/>
      <c r="CE49" s="42"/>
      <c r="CF49" s="42"/>
      <c r="CG49" s="42"/>
      <c r="CH49" s="42"/>
      <c r="CI49" s="42"/>
      <c r="CJ49" s="42"/>
      <c r="CK49" s="42"/>
      <c r="CL49" s="42"/>
      <c r="CM49" s="42"/>
      <c r="CN49" s="42"/>
      <c r="CO49" s="42"/>
      <c r="CP49" s="42"/>
      <c r="CQ49" s="42"/>
      <c r="CR49" s="42"/>
      <c r="CS49" s="42"/>
      <c r="CT49" s="42"/>
      <c r="CU49" s="42"/>
      <c r="CV49" s="42"/>
      <c r="CW49" s="42"/>
      <c r="CX49" s="42"/>
      <c r="CY49" s="42"/>
      <c r="CZ49" s="42"/>
      <c r="DA49" s="42"/>
      <c r="DB49" s="42"/>
      <c r="DC49" s="42"/>
      <c r="DD49" s="42"/>
      <c r="DE49" s="42"/>
      <c r="DF49" s="42"/>
      <c r="DG49" s="42"/>
      <c r="DH49" s="42"/>
      <c r="DI49" s="42"/>
      <c r="DJ49" s="42"/>
      <c r="DK49" s="42"/>
      <c r="DL49" s="42"/>
      <c r="DM49" s="42"/>
      <c r="DN49" s="42"/>
    </row>
    <row r="50" spans="1:118" s="191" customFormat="1" ht="12.95" customHeight="1" x14ac:dyDescent="0.2">
      <c r="A50" s="95"/>
      <c r="B50" s="10" t="s">
        <v>51</v>
      </c>
      <c r="C50" s="40"/>
      <c r="D50" s="40"/>
      <c r="E50" s="40"/>
      <c r="F50" s="40"/>
      <c r="G50" s="40"/>
      <c r="H50" s="40"/>
      <c r="I50" s="26">
        <f>I49+I47</f>
        <v>0</v>
      </c>
      <c r="J50" s="26">
        <f>J49+J47</f>
        <v>0</v>
      </c>
      <c r="K50" s="24">
        <f t="shared" ref="K50:BK50" si="10">K49+K47</f>
        <v>0</v>
      </c>
      <c r="L50" s="24">
        <f t="shared" si="10"/>
        <v>18.77</v>
      </c>
      <c r="M50" s="26">
        <f t="shared" si="10"/>
        <v>17.893000000000001</v>
      </c>
      <c r="N50" s="69">
        <f t="shared" si="10"/>
        <v>17.015999999999998</v>
      </c>
      <c r="O50" s="24">
        <f t="shared" si="10"/>
        <v>16.138999999999999</v>
      </c>
      <c r="P50" s="24">
        <f t="shared" si="10"/>
        <v>15.262</v>
      </c>
      <c r="Q50" s="24">
        <f t="shared" si="10"/>
        <v>14.385</v>
      </c>
      <c r="R50" s="26">
        <f t="shared" si="10"/>
        <v>13.507999999999999</v>
      </c>
      <c r="S50" s="69">
        <f t="shared" si="10"/>
        <v>12.631</v>
      </c>
      <c r="T50" s="24">
        <f t="shared" si="10"/>
        <v>11.754</v>
      </c>
      <c r="U50" s="24">
        <f t="shared" si="10"/>
        <v>10.877000000000001</v>
      </c>
      <c r="V50" s="24">
        <f t="shared" si="10"/>
        <v>0</v>
      </c>
      <c r="W50" s="26">
        <f t="shared" si="10"/>
        <v>0</v>
      </c>
      <c r="X50" s="69">
        <f t="shared" si="10"/>
        <v>0</v>
      </c>
      <c r="Y50" s="24">
        <f t="shared" si="10"/>
        <v>0</v>
      </c>
      <c r="Z50" s="24">
        <f t="shared" si="10"/>
        <v>0</v>
      </c>
      <c r="AA50" s="24">
        <f t="shared" si="10"/>
        <v>0</v>
      </c>
      <c r="AB50" s="26">
        <f t="shared" si="10"/>
        <v>0</v>
      </c>
      <c r="AC50" s="69">
        <f t="shared" si="10"/>
        <v>0</v>
      </c>
      <c r="AD50" s="24">
        <f t="shared" si="10"/>
        <v>0</v>
      </c>
      <c r="AE50" s="24">
        <f t="shared" si="10"/>
        <v>0</v>
      </c>
      <c r="AF50" s="24">
        <f t="shared" si="10"/>
        <v>0</v>
      </c>
      <c r="AG50" s="26">
        <f t="shared" si="10"/>
        <v>0</v>
      </c>
      <c r="AH50" s="69">
        <f t="shared" si="10"/>
        <v>0</v>
      </c>
      <c r="AI50" s="24">
        <f t="shared" si="10"/>
        <v>0</v>
      </c>
      <c r="AJ50" s="24">
        <f t="shared" si="10"/>
        <v>0</v>
      </c>
      <c r="AK50" s="24">
        <f t="shared" si="10"/>
        <v>0</v>
      </c>
      <c r="AL50" s="26">
        <f t="shared" si="10"/>
        <v>0</v>
      </c>
      <c r="AM50" s="69">
        <f t="shared" si="10"/>
        <v>0</v>
      </c>
      <c r="AN50" s="24">
        <f t="shared" si="10"/>
        <v>0</v>
      </c>
      <c r="AO50" s="24">
        <f t="shared" si="10"/>
        <v>0</v>
      </c>
      <c r="AP50" s="24">
        <f t="shared" si="10"/>
        <v>0</v>
      </c>
      <c r="AQ50" s="26">
        <f t="shared" si="10"/>
        <v>0</v>
      </c>
      <c r="AR50" s="69">
        <f t="shared" si="10"/>
        <v>0</v>
      </c>
      <c r="AS50" s="24">
        <f t="shared" si="10"/>
        <v>0</v>
      </c>
      <c r="AT50" s="24">
        <f t="shared" si="10"/>
        <v>0</v>
      </c>
      <c r="AU50" s="24">
        <f t="shared" si="10"/>
        <v>0</v>
      </c>
      <c r="AV50" s="26">
        <f t="shared" si="10"/>
        <v>0</v>
      </c>
      <c r="AW50" s="69">
        <f t="shared" si="10"/>
        <v>0</v>
      </c>
      <c r="AX50" s="24">
        <f t="shared" si="10"/>
        <v>0</v>
      </c>
      <c r="AY50" s="24">
        <f t="shared" si="10"/>
        <v>0</v>
      </c>
      <c r="AZ50" s="24">
        <f t="shared" si="10"/>
        <v>0</v>
      </c>
      <c r="BA50" s="26">
        <f t="shared" si="10"/>
        <v>0</v>
      </c>
      <c r="BB50" s="69">
        <f t="shared" si="10"/>
        <v>0</v>
      </c>
      <c r="BC50" s="24">
        <f t="shared" si="10"/>
        <v>0</v>
      </c>
      <c r="BD50" s="24">
        <f t="shared" si="10"/>
        <v>0</v>
      </c>
      <c r="BE50" s="24">
        <f t="shared" si="10"/>
        <v>0</v>
      </c>
      <c r="BF50" s="26">
        <f t="shared" si="10"/>
        <v>0</v>
      </c>
      <c r="BG50" s="69">
        <f t="shared" si="10"/>
        <v>0</v>
      </c>
      <c r="BH50" s="24">
        <f t="shared" si="10"/>
        <v>0</v>
      </c>
      <c r="BI50" s="24">
        <f t="shared" si="10"/>
        <v>0</v>
      </c>
      <c r="BJ50" s="24">
        <f t="shared" si="10"/>
        <v>0</v>
      </c>
      <c r="BK50" s="26">
        <f t="shared" si="10"/>
        <v>0</v>
      </c>
      <c r="BL50" s="42"/>
      <c r="BM50" s="42"/>
      <c r="BN50" s="42"/>
      <c r="BO50" s="42"/>
      <c r="BP50" s="42"/>
      <c r="BQ50" s="42"/>
      <c r="BR50" s="42"/>
      <c r="BS50" s="42"/>
      <c r="BT50" s="42"/>
      <c r="BU50" s="42"/>
      <c r="BV50" s="42"/>
      <c r="BW50" s="42"/>
      <c r="BX50" s="42"/>
      <c r="BY50" s="42"/>
      <c r="BZ50" s="42"/>
      <c r="CA50" s="42"/>
      <c r="CB50" s="42"/>
      <c r="CC50" s="42"/>
      <c r="CD50" s="42"/>
      <c r="CE50" s="42"/>
      <c r="CF50" s="42"/>
      <c r="CG50" s="42"/>
      <c r="CH50" s="42"/>
      <c r="CI50" s="42"/>
      <c r="CJ50" s="42"/>
      <c r="CK50" s="42"/>
      <c r="CL50" s="42"/>
      <c r="CM50" s="42"/>
      <c r="CN50" s="42"/>
      <c r="CO50" s="42"/>
      <c r="CP50" s="42"/>
      <c r="CQ50" s="42"/>
      <c r="CR50" s="42"/>
      <c r="CS50" s="42"/>
      <c r="CT50" s="42"/>
      <c r="CU50" s="42"/>
      <c r="CV50" s="42"/>
      <c r="CW50" s="42"/>
      <c r="CX50" s="42"/>
      <c r="CY50" s="42"/>
      <c r="CZ50" s="42"/>
      <c r="DA50" s="42"/>
      <c r="DB50" s="42"/>
      <c r="DC50" s="42"/>
      <c r="DD50" s="42"/>
      <c r="DE50" s="42"/>
      <c r="DF50" s="42"/>
      <c r="DG50" s="42"/>
      <c r="DH50" s="42"/>
      <c r="DI50" s="42"/>
      <c r="DJ50" s="42"/>
      <c r="DK50" s="42"/>
      <c r="DL50" s="42"/>
      <c r="DM50" s="42"/>
      <c r="DN50" s="42"/>
    </row>
    <row r="51" spans="1:118" ht="12.95" customHeight="1" x14ac:dyDescent="0.2">
      <c r="A51" s="22"/>
      <c r="B51" s="85"/>
      <c r="C51" s="11"/>
      <c r="D51" s="11"/>
      <c r="E51" s="11"/>
      <c r="F51" s="11"/>
      <c r="G51" s="11"/>
      <c r="H51" s="11"/>
      <c r="I51" s="26"/>
      <c r="J51" s="26"/>
      <c r="K51" s="24"/>
      <c r="L51" s="24"/>
      <c r="M51" s="26"/>
      <c r="N51" s="69"/>
      <c r="O51" s="24"/>
      <c r="P51" s="24"/>
      <c r="Q51" s="24"/>
      <c r="R51" s="26"/>
      <c r="S51" s="69"/>
      <c r="T51" s="24"/>
      <c r="U51" s="24"/>
      <c r="V51" s="24"/>
      <c r="W51" s="26"/>
      <c r="X51" s="69"/>
      <c r="Y51" s="24"/>
      <c r="Z51" s="24"/>
      <c r="AA51" s="24"/>
      <c r="AB51" s="26"/>
      <c r="AC51" s="69"/>
      <c r="AD51" s="24"/>
      <c r="AE51" s="24"/>
      <c r="AF51" s="24"/>
      <c r="AG51" s="26"/>
      <c r="AH51" s="69"/>
      <c r="AI51" s="24"/>
      <c r="AJ51" s="24"/>
      <c r="AK51" s="24"/>
      <c r="AL51" s="26"/>
      <c r="AM51" s="69"/>
      <c r="AN51" s="24"/>
      <c r="AO51" s="24"/>
      <c r="AP51" s="24"/>
      <c r="AQ51" s="26"/>
      <c r="AR51" s="69"/>
      <c r="AS51" s="24"/>
      <c r="AT51" s="24"/>
      <c r="AU51" s="24"/>
      <c r="AV51" s="26"/>
      <c r="AW51" s="69"/>
      <c r="AX51" s="24"/>
      <c r="AY51" s="24"/>
      <c r="AZ51" s="24"/>
      <c r="BA51" s="26"/>
      <c r="BB51" s="69"/>
      <c r="BC51" s="24"/>
      <c r="BD51" s="24"/>
      <c r="BE51" s="24"/>
      <c r="BF51" s="26"/>
      <c r="BG51" s="69"/>
      <c r="BH51" s="24"/>
      <c r="BI51" s="24"/>
      <c r="BJ51" s="24"/>
      <c r="BK51" s="26"/>
    </row>
    <row r="52" spans="1:118" ht="12.95" customHeight="1" x14ac:dyDescent="0.2">
      <c r="B52" s="85" t="s">
        <v>67</v>
      </c>
      <c r="C52" s="11"/>
      <c r="D52" s="11"/>
      <c r="E52" s="11"/>
      <c r="F52" s="11"/>
      <c r="G52" s="11"/>
      <c r="H52" s="11"/>
      <c r="I52" s="26"/>
      <c r="J52" s="26"/>
      <c r="K52" s="24"/>
      <c r="L52" s="24"/>
      <c r="M52" s="26"/>
      <c r="N52" s="69">
        <f>M55</f>
        <v>80</v>
      </c>
      <c r="O52" s="24">
        <f>N55</f>
        <v>70</v>
      </c>
      <c r="P52" s="24">
        <f>O55</f>
        <v>60</v>
      </c>
      <c r="Q52" s="24">
        <f>P55</f>
        <v>50</v>
      </c>
      <c r="R52" s="26">
        <f>Q55</f>
        <v>40</v>
      </c>
      <c r="S52" s="69"/>
      <c r="T52" s="24"/>
      <c r="U52" s="24"/>
      <c r="V52" s="24"/>
      <c r="W52" s="26"/>
      <c r="X52" s="69"/>
      <c r="Y52" s="24"/>
      <c r="Z52" s="24"/>
      <c r="AA52" s="24"/>
      <c r="AB52" s="26"/>
      <c r="AC52" s="69"/>
      <c r="AD52" s="24"/>
      <c r="AE52" s="24"/>
      <c r="AF52" s="24"/>
      <c r="AG52" s="26"/>
      <c r="AH52" s="69"/>
      <c r="AI52" s="24"/>
      <c r="AJ52" s="24"/>
      <c r="AK52" s="24"/>
      <c r="AL52" s="26"/>
      <c r="AM52" s="69"/>
      <c r="AN52" s="24"/>
      <c r="AO52" s="24"/>
      <c r="AP52" s="24"/>
      <c r="AQ52" s="26"/>
      <c r="AR52" s="69"/>
      <c r="AS52" s="24"/>
      <c r="AT52" s="24"/>
      <c r="AU52" s="24"/>
      <c r="AV52" s="26"/>
      <c r="AW52" s="69"/>
      <c r="AX52" s="24"/>
      <c r="AY52" s="24"/>
      <c r="AZ52" s="24"/>
      <c r="BA52" s="26"/>
      <c r="BB52" s="69"/>
      <c r="BC52" s="24"/>
      <c r="BD52" s="24"/>
      <c r="BE52" s="24"/>
      <c r="BF52" s="26"/>
      <c r="BG52" s="69"/>
      <c r="BH52" s="24"/>
      <c r="BI52" s="24"/>
      <c r="BJ52" s="24"/>
      <c r="BK52" s="26"/>
    </row>
    <row r="53" spans="1:118" ht="12.95" customHeight="1" x14ac:dyDescent="0.2">
      <c r="B53" s="70" t="s">
        <v>26</v>
      </c>
      <c r="C53" s="11"/>
      <c r="D53" s="11"/>
      <c r="E53" s="11"/>
      <c r="F53" s="11"/>
      <c r="G53" s="11"/>
      <c r="H53" s="11"/>
      <c r="I53" s="26"/>
      <c r="J53" s="26"/>
      <c r="K53" s="24"/>
      <c r="L53" s="24"/>
      <c r="M53" s="26"/>
      <c r="N53" s="69"/>
      <c r="O53" s="24"/>
      <c r="P53" s="24"/>
      <c r="Q53" s="24"/>
      <c r="R53" s="26"/>
      <c r="S53" s="69"/>
      <c r="T53" s="24"/>
      <c r="U53" s="24"/>
      <c r="V53" s="24"/>
      <c r="W53" s="26"/>
      <c r="X53" s="69"/>
      <c r="Y53" s="24"/>
      <c r="Z53" s="24"/>
      <c r="AA53" s="24"/>
      <c r="AB53" s="26"/>
      <c r="AC53" s="69"/>
      <c r="AD53" s="24"/>
      <c r="AE53" s="24"/>
      <c r="AF53" s="24"/>
      <c r="AG53" s="26"/>
      <c r="AH53" s="69"/>
      <c r="AI53" s="24"/>
      <c r="AJ53" s="24"/>
      <c r="AK53" s="24"/>
      <c r="AL53" s="26"/>
      <c r="AM53" s="69"/>
      <c r="AN53" s="24"/>
      <c r="AO53" s="24"/>
      <c r="AP53" s="24"/>
      <c r="AQ53" s="26"/>
      <c r="AR53" s="69"/>
      <c r="AS53" s="24"/>
      <c r="AT53" s="24"/>
      <c r="AU53" s="24"/>
      <c r="AV53" s="26"/>
      <c r="AW53" s="69"/>
      <c r="AX53" s="24"/>
      <c r="AY53" s="24"/>
      <c r="AZ53" s="24"/>
      <c r="BA53" s="26"/>
      <c r="BB53" s="69"/>
      <c r="BC53" s="24"/>
      <c r="BD53" s="24"/>
      <c r="BE53" s="24"/>
      <c r="BF53" s="26"/>
      <c r="BG53" s="69"/>
      <c r="BH53" s="24"/>
      <c r="BI53" s="24"/>
      <c r="BJ53" s="24"/>
      <c r="BK53" s="26"/>
    </row>
    <row r="54" spans="1:118" ht="12.95" customHeight="1" x14ac:dyDescent="0.2">
      <c r="B54" s="23" t="s">
        <v>27</v>
      </c>
      <c r="C54" s="11"/>
      <c r="D54" s="11"/>
      <c r="E54" s="11"/>
      <c r="F54" s="11"/>
      <c r="G54" s="11"/>
      <c r="H54" s="11"/>
      <c r="I54" s="26"/>
      <c r="J54" s="26"/>
      <c r="K54" s="24"/>
      <c r="L54" s="24"/>
      <c r="M54" s="26"/>
      <c r="N54" s="69">
        <f>IF(N52&lt;&gt;0,N52/N$33,0)</f>
        <v>10</v>
      </c>
      <c r="O54" s="24">
        <f>IF(O52&lt;&gt;0,O52/O$33,0)</f>
        <v>10</v>
      </c>
      <c r="P54" s="24">
        <f>IF(P52&lt;&gt;0,P52/P$33,0)</f>
        <v>10</v>
      </c>
      <c r="Q54" s="24">
        <f>IF(Q52&lt;&gt;0,Q52/Q$33,0)</f>
        <v>10</v>
      </c>
      <c r="R54" s="26">
        <f>IF(R52&lt;&gt;0,R52/R$33,0)</f>
        <v>10</v>
      </c>
      <c r="S54" s="69"/>
      <c r="T54" s="24"/>
      <c r="U54" s="24"/>
      <c r="V54" s="24"/>
      <c r="W54" s="26"/>
      <c r="X54" s="69"/>
      <c r="Y54" s="24"/>
      <c r="Z54" s="24"/>
      <c r="AA54" s="24"/>
      <c r="AB54" s="26"/>
      <c r="AC54" s="69"/>
      <c r="AD54" s="24"/>
      <c r="AE54" s="24"/>
      <c r="AF54" s="24"/>
      <c r="AG54" s="26"/>
      <c r="AH54" s="69"/>
      <c r="AI54" s="24"/>
      <c r="AJ54" s="24"/>
      <c r="AK54" s="24"/>
      <c r="AL54" s="26"/>
      <c r="AM54" s="69"/>
      <c r="AN54" s="24"/>
      <c r="AO54" s="24"/>
      <c r="AP54" s="24"/>
      <c r="AQ54" s="26"/>
      <c r="AR54" s="69"/>
      <c r="AS54" s="24"/>
      <c r="AT54" s="24"/>
      <c r="AU54" s="24"/>
      <c r="AV54" s="26"/>
      <c r="AW54" s="69"/>
      <c r="AX54" s="24"/>
      <c r="AY54" s="24"/>
      <c r="AZ54" s="24"/>
      <c r="BA54" s="26"/>
      <c r="BB54" s="69"/>
      <c r="BC54" s="24"/>
      <c r="BD54" s="24"/>
      <c r="BE54" s="24"/>
      <c r="BF54" s="26"/>
      <c r="BG54" s="69"/>
      <c r="BH54" s="24"/>
      <c r="BI54" s="24"/>
      <c r="BJ54" s="24"/>
      <c r="BK54" s="26"/>
    </row>
    <row r="55" spans="1:118" ht="12.95" customHeight="1" x14ac:dyDescent="0.2">
      <c r="B55" s="11" t="s">
        <v>28</v>
      </c>
      <c r="C55" s="11"/>
      <c r="D55" s="11"/>
      <c r="E55" s="11"/>
      <c r="F55" s="11"/>
      <c r="G55" s="11"/>
      <c r="H55" s="11"/>
      <c r="I55" s="26"/>
      <c r="J55" s="26"/>
      <c r="K55" s="24"/>
      <c r="L55" s="24"/>
      <c r="M55" s="26">
        <f>IF(I22=5,M39,M48)</f>
        <v>80</v>
      </c>
      <c r="N55" s="69">
        <f>N52+N53-N54</f>
        <v>70</v>
      </c>
      <c r="O55" s="24">
        <f>O52+O53-O54</f>
        <v>60</v>
      </c>
      <c r="P55" s="24">
        <f>P52+P53-P54</f>
        <v>50</v>
      </c>
      <c r="Q55" s="24">
        <f>Q52+Q53-Q54</f>
        <v>40</v>
      </c>
      <c r="R55" s="26">
        <f>R52+R53-R54</f>
        <v>30</v>
      </c>
      <c r="S55" s="69"/>
      <c r="T55" s="24"/>
      <c r="U55" s="24"/>
      <c r="V55" s="24"/>
      <c r="W55" s="26"/>
      <c r="X55" s="69"/>
      <c r="Y55" s="24"/>
      <c r="Z55" s="24"/>
      <c r="AA55" s="24"/>
      <c r="AB55" s="26"/>
      <c r="AC55" s="69"/>
      <c r="AD55" s="24"/>
      <c r="AE55" s="24"/>
      <c r="AF55" s="24"/>
      <c r="AG55" s="26"/>
      <c r="AH55" s="69"/>
      <c r="AI55" s="24"/>
      <c r="AJ55" s="24"/>
      <c r="AK55" s="24"/>
      <c r="AL55" s="26"/>
      <c r="AM55" s="69"/>
      <c r="AN55" s="24"/>
      <c r="AO55" s="24"/>
      <c r="AP55" s="24"/>
      <c r="AQ55" s="26"/>
      <c r="AR55" s="69"/>
      <c r="AS55" s="24"/>
      <c r="AT55" s="24"/>
      <c r="AU55" s="24"/>
      <c r="AV55" s="26"/>
      <c r="AW55" s="69"/>
      <c r="AX55" s="24"/>
      <c r="AY55" s="24"/>
      <c r="AZ55" s="24"/>
      <c r="BA55" s="26"/>
      <c r="BB55" s="69"/>
      <c r="BC55" s="24"/>
      <c r="BD55" s="24"/>
      <c r="BE55" s="24"/>
      <c r="BF55" s="26"/>
      <c r="BG55" s="69"/>
      <c r="BH55" s="24"/>
      <c r="BI55" s="24"/>
      <c r="BJ55" s="24"/>
      <c r="BK55" s="26"/>
    </row>
    <row r="56" spans="1:118" ht="12.95" customHeight="1" x14ac:dyDescent="0.2">
      <c r="B56" s="10" t="s">
        <v>52</v>
      </c>
      <c r="C56" s="11"/>
      <c r="D56" s="11"/>
      <c r="E56" s="11"/>
      <c r="F56" s="11"/>
      <c r="G56" s="11"/>
      <c r="H56" s="11"/>
      <c r="I56" s="26"/>
      <c r="J56" s="26"/>
      <c r="K56" s="24"/>
      <c r="L56" s="24"/>
      <c r="M56" s="26"/>
      <c r="N56" s="69">
        <f>N52*$I$25</f>
        <v>7.016</v>
      </c>
      <c r="O56" s="24">
        <f>O52*$I$25</f>
        <v>6.1390000000000002</v>
      </c>
      <c r="P56" s="24">
        <f>P52*$I$25</f>
        <v>5.2620000000000005</v>
      </c>
      <c r="Q56" s="24">
        <f>Q52*$I$25</f>
        <v>4.3849999999999998</v>
      </c>
      <c r="R56" s="26">
        <f>R52*$I$25</f>
        <v>3.508</v>
      </c>
      <c r="S56" s="69"/>
      <c r="T56" s="24"/>
      <c r="U56" s="24"/>
      <c r="V56" s="24"/>
      <c r="W56" s="26"/>
      <c r="X56" s="69"/>
      <c r="Y56" s="24"/>
      <c r="Z56" s="24"/>
      <c r="AA56" s="24"/>
      <c r="AB56" s="26"/>
      <c r="AC56" s="69"/>
      <c r="AD56" s="24"/>
      <c r="AE56" s="24"/>
      <c r="AF56" s="24"/>
      <c r="AG56" s="26"/>
      <c r="AH56" s="69"/>
      <c r="AI56" s="24"/>
      <c r="AJ56" s="24"/>
      <c r="AK56" s="24"/>
      <c r="AL56" s="26"/>
      <c r="AM56" s="69"/>
      <c r="AN56" s="24"/>
      <c r="AO56" s="24"/>
      <c r="AP56" s="24"/>
      <c r="AQ56" s="26"/>
      <c r="AR56" s="69"/>
      <c r="AS56" s="24"/>
      <c r="AT56" s="24"/>
      <c r="AU56" s="24"/>
      <c r="AV56" s="26"/>
      <c r="AW56" s="69"/>
      <c r="AX56" s="24"/>
      <c r="AY56" s="24"/>
      <c r="AZ56" s="24"/>
      <c r="BA56" s="26"/>
      <c r="BB56" s="69"/>
      <c r="BC56" s="24"/>
      <c r="BD56" s="24"/>
      <c r="BE56" s="24"/>
      <c r="BF56" s="26"/>
      <c r="BG56" s="69"/>
      <c r="BH56" s="24"/>
      <c r="BI56" s="24"/>
      <c r="BJ56" s="24"/>
      <c r="BK56" s="26"/>
    </row>
    <row r="57" spans="1:118" ht="12.95" customHeight="1" x14ac:dyDescent="0.2">
      <c r="A57" s="9"/>
      <c r="B57" s="10" t="s">
        <v>43</v>
      </c>
      <c r="C57" s="11"/>
      <c r="D57" s="11"/>
      <c r="E57" s="11"/>
      <c r="F57" s="11"/>
      <c r="G57" s="11"/>
      <c r="H57" s="11"/>
      <c r="I57" s="26"/>
      <c r="J57" s="26"/>
      <c r="K57" s="24"/>
      <c r="L57" s="24"/>
      <c r="M57" s="26"/>
      <c r="N57" s="69">
        <f>N56+N54</f>
        <v>17.015999999999998</v>
      </c>
      <c r="O57" s="24">
        <f>O56+O54</f>
        <v>16.138999999999999</v>
      </c>
      <c r="P57" s="24">
        <f>P56+P54</f>
        <v>15.262</v>
      </c>
      <c r="Q57" s="24">
        <f>Q56+Q54</f>
        <v>14.385</v>
      </c>
      <c r="R57" s="26">
        <f>R56+R54</f>
        <v>13.507999999999999</v>
      </c>
      <c r="S57" s="69"/>
      <c r="T57" s="24"/>
      <c r="U57" s="24"/>
      <c r="V57" s="24"/>
      <c r="W57" s="26"/>
      <c r="X57" s="69"/>
      <c r="Y57" s="24"/>
      <c r="Z57" s="24"/>
      <c r="AA57" s="24"/>
      <c r="AB57" s="26"/>
      <c r="AC57" s="69"/>
      <c r="AD57" s="24"/>
      <c r="AE57" s="24"/>
      <c r="AF57" s="24"/>
      <c r="AG57" s="26"/>
      <c r="AH57" s="69"/>
      <c r="AI57" s="24"/>
      <c r="AJ57" s="24"/>
      <c r="AK57" s="24"/>
      <c r="AL57" s="26"/>
      <c r="AM57" s="69"/>
      <c r="AN57" s="24"/>
      <c r="AO57" s="24"/>
      <c r="AP57" s="24"/>
      <c r="AQ57" s="26"/>
      <c r="AR57" s="69"/>
      <c r="AS57" s="24"/>
      <c r="AT57" s="24"/>
      <c r="AU57" s="24"/>
      <c r="AV57" s="26"/>
      <c r="AW57" s="69"/>
      <c r="AX57" s="24"/>
      <c r="AY57" s="24"/>
      <c r="AZ57" s="24"/>
      <c r="BA57" s="26"/>
      <c r="BB57" s="69"/>
      <c r="BC57" s="24"/>
      <c r="BD57" s="24"/>
      <c r="BE57" s="24"/>
      <c r="BF57" s="26"/>
      <c r="BG57" s="69"/>
      <c r="BH57" s="24"/>
      <c r="BI57" s="24"/>
      <c r="BJ57" s="24"/>
      <c r="BK57" s="26"/>
    </row>
    <row r="58" spans="1:118" ht="12.95" customHeight="1" x14ac:dyDescent="0.2">
      <c r="A58" s="9"/>
      <c r="B58" s="10"/>
      <c r="C58" s="11"/>
      <c r="D58" s="11"/>
      <c r="E58" s="11"/>
      <c r="F58" s="11"/>
      <c r="G58" s="11"/>
      <c r="H58" s="11"/>
      <c r="I58" s="26"/>
      <c r="J58" s="26"/>
      <c r="K58" s="24"/>
      <c r="L58" s="24"/>
      <c r="M58" s="26"/>
      <c r="N58" s="69"/>
      <c r="O58" s="24"/>
      <c r="P58" s="24"/>
      <c r="Q58" s="24"/>
      <c r="R58" s="26"/>
      <c r="S58" s="69"/>
      <c r="T58" s="24"/>
      <c r="U58" s="24"/>
      <c r="V58" s="24"/>
      <c r="W58" s="26"/>
      <c r="X58" s="69"/>
      <c r="Y58" s="24"/>
      <c r="Z58" s="24"/>
      <c r="AA58" s="24"/>
      <c r="AB58" s="26"/>
      <c r="AC58" s="69"/>
      <c r="AD58" s="24"/>
      <c r="AE58" s="24"/>
      <c r="AF58" s="24"/>
      <c r="AG58" s="26"/>
      <c r="AH58" s="69"/>
      <c r="AI58" s="24"/>
      <c r="AJ58" s="24"/>
      <c r="AK58" s="24"/>
      <c r="AL58" s="26"/>
      <c r="AM58" s="69"/>
      <c r="AN58" s="24"/>
      <c r="AO58" s="24"/>
      <c r="AP58" s="24"/>
      <c r="AQ58" s="26"/>
      <c r="AR58" s="69"/>
      <c r="AS58" s="24"/>
      <c r="AT58" s="24"/>
      <c r="AU58" s="24"/>
      <c r="AV58" s="26"/>
      <c r="AW58" s="69"/>
      <c r="AX58" s="24"/>
      <c r="AY58" s="24"/>
      <c r="AZ58" s="24"/>
      <c r="BA58" s="26"/>
      <c r="BB58" s="69"/>
      <c r="BC58" s="24"/>
      <c r="BD58" s="24"/>
      <c r="BE58" s="24"/>
      <c r="BF58" s="26"/>
      <c r="BG58" s="69"/>
      <c r="BH58" s="24"/>
      <c r="BI58" s="24"/>
      <c r="BJ58" s="24"/>
      <c r="BK58" s="26"/>
    </row>
    <row r="59" spans="1:118" s="78" customFormat="1" ht="12.95" customHeight="1" x14ac:dyDescent="0.2">
      <c r="B59" s="86" t="s">
        <v>187</v>
      </c>
      <c r="C59" s="33"/>
      <c r="D59" s="33"/>
      <c r="E59" s="33"/>
      <c r="F59" s="33"/>
      <c r="G59" s="33"/>
      <c r="H59" s="33"/>
      <c r="I59" s="74"/>
      <c r="J59" s="74"/>
      <c r="K59" s="75"/>
      <c r="L59" s="75"/>
      <c r="M59" s="74"/>
      <c r="N59" s="79"/>
      <c r="O59" s="75"/>
      <c r="P59" s="75"/>
      <c r="Q59" s="75"/>
      <c r="R59" s="74"/>
      <c r="S59" s="79"/>
      <c r="T59" s="75"/>
      <c r="U59" s="75"/>
      <c r="V59" s="75"/>
      <c r="W59" s="74"/>
      <c r="X59" s="79"/>
      <c r="Y59" s="75"/>
      <c r="Z59" s="75"/>
      <c r="AA59" s="75"/>
      <c r="AB59" s="74"/>
      <c r="AC59" s="79"/>
      <c r="AD59" s="75"/>
      <c r="AE59" s="75"/>
      <c r="AF59" s="75"/>
      <c r="AG59" s="74"/>
      <c r="AH59" s="79"/>
      <c r="AI59" s="75"/>
      <c r="AJ59" s="75"/>
      <c r="AK59" s="75"/>
      <c r="AL59" s="74"/>
      <c r="AM59" s="79"/>
      <c r="AN59" s="75"/>
      <c r="AO59" s="75"/>
      <c r="AP59" s="75"/>
      <c r="AQ59" s="74"/>
      <c r="AR59" s="79"/>
      <c r="AS59" s="75"/>
      <c r="AT59" s="75"/>
      <c r="AU59" s="75"/>
      <c r="AV59" s="74"/>
      <c r="AW59" s="79"/>
      <c r="AX59" s="75"/>
      <c r="AY59" s="75"/>
      <c r="AZ59" s="75"/>
      <c r="BA59" s="74"/>
      <c r="BB59" s="79"/>
      <c r="BC59" s="75"/>
      <c r="BD59" s="75"/>
      <c r="BE59" s="75"/>
      <c r="BF59" s="74"/>
      <c r="BG59" s="79"/>
      <c r="BH59" s="75"/>
      <c r="BI59" s="75"/>
      <c r="BJ59" s="75"/>
      <c r="BK59" s="74"/>
    </row>
    <row r="60" spans="1:118" s="78" customFormat="1" ht="12.95" customHeight="1" x14ac:dyDescent="0.2">
      <c r="B60" s="28" t="s">
        <v>188</v>
      </c>
      <c r="C60" s="33"/>
      <c r="D60" s="33"/>
      <c r="E60" s="33"/>
      <c r="F60" s="33"/>
      <c r="G60" s="33"/>
      <c r="H60" s="33"/>
      <c r="I60" s="74">
        <f>IF(I$30&lt;3,0,(G50-SUM(G64:G66))*(1+$I$25)^2)</f>
        <v>0</v>
      </c>
      <c r="J60" s="74">
        <f>IF(J$30&lt;3,0,(H50-SUM(H64:H66))*(1+$I$25)^2)</f>
        <v>0</v>
      </c>
      <c r="K60" s="75">
        <f>IF(K$30&lt;3,0,(I50-SUM(I64:I66))*(1+$I$25)^2)</f>
        <v>0</v>
      </c>
      <c r="L60" s="75">
        <f>IF(L$30&lt;3,0,(J50-SUM(J64:J66))*(1+$I$25)^2)</f>
        <v>0</v>
      </c>
      <c r="M60" s="74">
        <f>IF(M$30&lt;3,0,(K50-SUM(K64:K66))*(1+$I$25)^2)</f>
        <v>0</v>
      </c>
      <c r="N60" s="79">
        <f>IF(N$30&lt;3,0,(L50-SUM(L64:L66))*(1+$I$25)^2)</f>
        <v>0</v>
      </c>
      <c r="O60" s="75">
        <f>IF(O$30&lt;3,0,(M50-SUM(M64:M66))*(1+$I$25)^2)</f>
        <v>0</v>
      </c>
      <c r="P60" s="75">
        <f>IF(P$30&lt;3,0,(N50-SUM(N64:N66))*(1+$I$25)^2)</f>
        <v>0</v>
      </c>
      <c r="Q60" s="75">
        <f>IF(Q$30&lt;3,0,(O50-SUM(O64:O66))*(1+$I$25)^2)</f>
        <v>0</v>
      </c>
      <c r="R60" s="74">
        <f>IF(R$30&lt;3,0,(P50-SUM(P64:P66))*(1+$I$25)^2)</f>
        <v>0</v>
      </c>
      <c r="S60" s="79">
        <f>IF(S$30&lt;3,0,(Q50-SUM(Q64:Q66))*(1+$I$25)^2)</f>
        <v>0</v>
      </c>
      <c r="T60" s="75">
        <f>IF(T$30&lt;3,0,(R50-SUM(R64:R66))*(1+$I$25)^2)</f>
        <v>0</v>
      </c>
      <c r="U60" s="75">
        <f>IF(U$30&lt;3,0,(S50-SUM(S64:S66))*(1+$I$25)^2)</f>
        <v>0</v>
      </c>
      <c r="V60" s="75">
        <f>IF(V$30&lt;3,0,(T50-SUM(T64:T66))*(1+$I$25)^2)</f>
        <v>0</v>
      </c>
      <c r="W60" s="74">
        <f>IF(W$30&lt;3,0,(U50-SUM(U64:U66))*(1+$I$25)^2)</f>
        <v>0</v>
      </c>
      <c r="X60" s="79">
        <f>IF(X$30&lt;3,0,(V50-SUM(V64:V66))*(1+$I$25)^2)</f>
        <v>0</v>
      </c>
      <c r="Y60" s="75">
        <f>IF(Y$30&lt;3,0,(W50-SUM(W64:W66))*(1+$I$25)^2)</f>
        <v>0</v>
      </c>
      <c r="Z60" s="75">
        <f>IF(Z$30&lt;3,0,(X50-SUM(X64:X66))*(1+$I$25)^2)</f>
        <v>0</v>
      </c>
      <c r="AA60" s="75">
        <f>IF(AA$30&lt;3,0,(Y50-SUM(Y64:Y66))*(1+$I$25)^2)</f>
        <v>0</v>
      </c>
      <c r="AB60" s="74">
        <f>IF(AB$30&lt;3,0,(Z50-SUM(Z64:Z66))*(1+$I$25)^2)</f>
        <v>0</v>
      </c>
      <c r="AC60" s="79">
        <f>IF(AC$30&lt;3,0,(AA50-SUM(AA64:AA66))*(1+$I$25)^2)</f>
        <v>0</v>
      </c>
      <c r="AD60" s="75">
        <f>IF(AD$30&lt;3,0,(AB50-SUM(AB64:AB66))*(1+$I$25)^2)</f>
        <v>0</v>
      </c>
      <c r="AE60" s="75">
        <f>IF(AE$30&lt;3,0,(AC50-SUM(AC64:AC66))*(1+$I$25)^2)</f>
        <v>0</v>
      </c>
      <c r="AF60" s="75">
        <f>IF(AF$30&lt;3,0,(AD50-SUM(AD64:AD66))*(1+$I$25)^2)</f>
        <v>0</v>
      </c>
      <c r="AG60" s="74">
        <f>IF(AG$30&lt;3,0,(AE50-SUM(AE64:AE66))*(1+$I$25)^2)</f>
        <v>0</v>
      </c>
      <c r="AH60" s="79">
        <f>IF(AH$30&lt;3,0,(AF50-SUM(AF64:AF66))*(1+$I$25)^2)</f>
        <v>0</v>
      </c>
      <c r="AI60" s="75">
        <f>IF(AI$30&lt;3,0,(AG50-SUM(AG64:AG66))*(1+$I$25)^2)</f>
        <v>0</v>
      </c>
      <c r="AJ60" s="75">
        <f>IF(AJ$30&lt;3,0,(AH50-SUM(AH64:AH66))*(1+$I$25)^2)</f>
        <v>0</v>
      </c>
      <c r="AK60" s="75">
        <f>IF(AK$30&lt;3,0,(AI50-SUM(AI64:AI66))*(1+$I$25)^2)</f>
        <v>0</v>
      </c>
      <c r="AL60" s="74">
        <f>IF(AL$30&lt;3,0,(AJ50-SUM(AJ64:AJ66))*(1+$I$25)^2)</f>
        <v>0</v>
      </c>
      <c r="AM60" s="79">
        <f>IF(AM$30&lt;3,0,(AK50-SUM(AK64:AK66))*(1+$I$25)^2)</f>
        <v>0</v>
      </c>
      <c r="AN60" s="75">
        <f>IF(AN$30&lt;3,0,(AL50-SUM(AL64:AL66))*(1+$I$25)^2)</f>
        <v>0</v>
      </c>
      <c r="AO60" s="75">
        <f>IF(AO$30&lt;3,0,(AM50-SUM(AM64:AM66))*(1+$I$25)^2)</f>
        <v>0</v>
      </c>
      <c r="AP60" s="75">
        <f>IF(AP$30&lt;3,0,(AN50-SUM(AN64:AN66))*(1+$I$25)^2)</f>
        <v>0</v>
      </c>
      <c r="AQ60" s="74">
        <f>IF(AQ$30&lt;3,0,(AO50-SUM(AO64:AO66))*(1+$I$25)^2)</f>
        <v>0</v>
      </c>
      <c r="AR60" s="79">
        <f>IF(AR$30&lt;3,0,(AP50-SUM(AP64:AP66))*(1+$I$25)^2)</f>
        <v>0</v>
      </c>
      <c r="AS60" s="75">
        <f>IF(AS$30&lt;3,0,(AQ50-SUM(AQ64:AQ66))*(1+$I$25)^2)</f>
        <v>0</v>
      </c>
      <c r="AT60" s="75">
        <f>IF(AT$30&lt;3,0,(AR50-SUM(AR64:AR66))*(1+$I$25)^2)</f>
        <v>0</v>
      </c>
      <c r="AU60" s="75">
        <f>IF(AU$30&lt;3,0,(AS50-SUM(AS64:AS66))*(1+$I$25)^2)</f>
        <v>0</v>
      </c>
      <c r="AV60" s="74">
        <f>IF(AV$30&lt;3,0,(AT50-SUM(AT64:AT66))*(1+$I$25)^2)</f>
        <v>0</v>
      </c>
      <c r="AW60" s="79">
        <f>IF(AW$30&lt;3,0,(AU50-SUM(AU64:AU66))*(1+$I$25)^2)</f>
        <v>0</v>
      </c>
      <c r="AX60" s="75">
        <f>IF(AX$30&lt;3,0,(AV50-SUM(AV64:AV66))*(1+$I$25)^2)</f>
        <v>0</v>
      </c>
      <c r="AY60" s="75">
        <f>IF(AY$30&lt;3,0,(AW50-SUM(AW64:AW66))*(1+$I$25)^2)</f>
        <v>0</v>
      </c>
      <c r="AZ60" s="75">
        <f>IF(AZ$30&lt;3,0,(AX50-SUM(AX64:AX66))*(1+$I$25)^2)</f>
        <v>0</v>
      </c>
      <c r="BA60" s="74">
        <f>IF(BA$30&lt;3,0,(AY50-SUM(AY64:AY66))*(1+$I$25)^2)</f>
        <v>0</v>
      </c>
      <c r="BB60" s="79">
        <f>IF(BB$30&lt;3,0,(AZ50-SUM(AZ64:AZ66))*(1+$I$25)^2)</f>
        <v>0</v>
      </c>
      <c r="BC60" s="75">
        <f>IF(BC$30&lt;3,0,(BA50-SUM(BA64:BA66))*(1+$I$25)^2)</f>
        <v>0</v>
      </c>
      <c r="BD60" s="75">
        <f>IF(BD$30&lt;3,0,(BB50-SUM(BB64:BB66))*(1+$I$25)^2)</f>
        <v>0</v>
      </c>
      <c r="BE60" s="75">
        <f>IF(BE$30&lt;3,0,(BC50-SUM(BC64:BC66))*(1+$I$25)^2)</f>
        <v>0</v>
      </c>
      <c r="BF60" s="74">
        <f>IF(BF$30&lt;3,0,(BD50-SUM(BD64:BD66))*(1+$I$25)^2)</f>
        <v>0</v>
      </c>
      <c r="BG60" s="79">
        <f>IF(BG$30&lt;3,0,(BE50-SUM(BE64:BE66))*(1+$I$25)^2)</f>
        <v>0</v>
      </c>
      <c r="BH60" s="75">
        <f>IF(BH$30&lt;3,0,(BF50-SUM(BF64:BF66))*(1+$I$25)^2)</f>
        <v>0</v>
      </c>
      <c r="BI60" s="75">
        <f>IF(BI$30&lt;3,0,(BG50-SUM(BG64:BG66))*(1+$I$25)^2)</f>
        <v>0</v>
      </c>
      <c r="BJ60" s="75">
        <f>IF(BJ$30&lt;3,0,(BH50-SUM(BH64:BH66))*(1+$I$25)^2)</f>
        <v>0</v>
      </c>
      <c r="BK60" s="74">
        <f>IF(BK$30&lt;3,0,(BI50-SUM(BI64:BI66))*(1+$I$25)^2)</f>
        <v>0</v>
      </c>
    </row>
    <row r="61" spans="1:118" s="78" customFormat="1" ht="12.95" customHeight="1" x14ac:dyDescent="0.2">
      <c r="B61" s="28" t="s">
        <v>189</v>
      </c>
      <c r="C61" s="33"/>
      <c r="D61" s="33"/>
      <c r="E61" s="33"/>
      <c r="F61" s="33"/>
      <c r="G61" s="33"/>
      <c r="H61" s="33"/>
      <c r="I61" s="74">
        <f>IF(I$30&lt;3,0,(G35-G44)*(1+$I$25)^2*$I$26)</f>
        <v>0</v>
      </c>
      <c r="J61" s="74">
        <f>IF(J$30&lt;3,0,(H35-H44)*(1+$I$25)^2*$I$26)</f>
        <v>0</v>
      </c>
      <c r="K61" s="75">
        <f>IF(K$30&lt;3,0,(I35-I44)*(1+$I$25)^2*$I$26)</f>
        <v>0</v>
      </c>
      <c r="L61" s="75">
        <f>IF(L$30&lt;3,0,(J35-J44)*(1+$I$25)^2*$I$26)</f>
        <v>0</v>
      </c>
      <c r="M61" s="74">
        <f>IF(M$30&lt;3,0,(K35-K44)*(1+$I$25)^2*$I$26)</f>
        <v>0</v>
      </c>
      <c r="N61" s="79">
        <f>IF(N$30&lt;3,0,(L35-L44)*(1+$I$25)^2*$I$26)</f>
        <v>0</v>
      </c>
      <c r="O61" s="75">
        <f>IF(O$30&lt;3,0,(M35-M44)*(1+$I$25)^2*$I$26)</f>
        <v>0</v>
      </c>
      <c r="P61" s="75">
        <f>IF(P$30&lt;3,0,(N35-N44)*(1+$I$25)^2*$I$26)</f>
        <v>0</v>
      </c>
      <c r="Q61" s="75">
        <f>IF(Q$30&lt;3,0,(O35-O44)*(1+$I$25)^2*$I$26)</f>
        <v>0</v>
      </c>
      <c r="R61" s="74">
        <f>IF(R$30&lt;3,0,(P35-P44)*(1+$I$25)^2*$I$26)</f>
        <v>0</v>
      </c>
      <c r="S61" s="79">
        <f>IF(S$30&lt;3,0,(Q35-Q44)*(1+$I$25)^2*$I$26)</f>
        <v>0</v>
      </c>
      <c r="T61" s="75">
        <f>IF(T$30&lt;3,0,(R35-R44)*(1+$I$25)^2*$I$26)</f>
        <v>0</v>
      </c>
      <c r="U61" s="75">
        <f>IF(U$30&lt;3,0,(S35-S44)*(1+$I$25)^2*$I$26)</f>
        <v>0</v>
      </c>
      <c r="V61" s="75">
        <f>IF(V$30&lt;3,0,(T35-T44)*(1+$I$25)^2*$I$26)</f>
        <v>0</v>
      </c>
      <c r="W61" s="74">
        <f>IF(W$30&lt;3,0,(U35-U44)*(1+$I$25)^2*$I$26)</f>
        <v>0</v>
      </c>
      <c r="X61" s="79">
        <f>IF(X$30&lt;3,0,(V35-V44)*(1+$I$25)^2*$I$26)</f>
        <v>0</v>
      </c>
      <c r="Y61" s="75">
        <f>IF(Y$30&lt;3,0,(W35-W44)*(1+$I$25)^2*$I$26)</f>
        <v>0</v>
      </c>
      <c r="Z61" s="75">
        <f>IF(Z$30&lt;3,0,(X35-X44)*(1+$I$25)^2*$I$26)</f>
        <v>0</v>
      </c>
      <c r="AA61" s="75">
        <f>IF(AA$30&lt;3,0,(Y35-Y44)*(1+$I$25)^2*$I$26)</f>
        <v>0</v>
      </c>
      <c r="AB61" s="74">
        <f>IF(AB$30&lt;3,0,(Z35-Z44)*(1+$I$25)^2*$I$26)</f>
        <v>0</v>
      </c>
      <c r="AC61" s="79">
        <f>IF(AC$30&lt;3,0,(AA35-AA44)*(1+$I$25)^2*$I$26)</f>
        <v>0</v>
      </c>
      <c r="AD61" s="75">
        <f>IF(AD$30&lt;3,0,(AB35-AB44)*(1+$I$25)^2*$I$26)</f>
        <v>0</v>
      </c>
      <c r="AE61" s="75">
        <f>IF(AE$30&lt;3,0,(AC35-AC44)*(1+$I$25)^2*$I$26)</f>
        <v>0</v>
      </c>
      <c r="AF61" s="75">
        <f>IF(AF$30&lt;3,0,(AD35-AD44)*(1+$I$25)^2*$I$26)</f>
        <v>0</v>
      </c>
      <c r="AG61" s="74">
        <f>IF(AG$30&lt;3,0,(AE35-AE44)*(1+$I$25)^2*$I$26)</f>
        <v>0</v>
      </c>
      <c r="AH61" s="79">
        <f>IF(AH$30&lt;3,0,(AF35-AF44)*(1+$I$25)^2*$I$26)</f>
        <v>0</v>
      </c>
      <c r="AI61" s="75">
        <f>IF(AI$30&lt;3,0,(AG35-AG44)*(1+$I$25)^2*$I$26)</f>
        <v>0</v>
      </c>
      <c r="AJ61" s="75">
        <f>IF(AJ$30&lt;3,0,(AH35-AH44)*(1+$I$25)^2*$I$26)</f>
        <v>0</v>
      </c>
      <c r="AK61" s="75">
        <f>IF(AK$30&lt;3,0,(AI35-AI44)*(1+$I$25)^2*$I$26)</f>
        <v>0</v>
      </c>
      <c r="AL61" s="74">
        <f>IF(AL$30&lt;3,0,(AJ35-AJ44)*(1+$I$25)^2*$I$26)</f>
        <v>0</v>
      </c>
      <c r="AM61" s="79">
        <f>IF(AM$30&lt;3,0,(AK35-AK44)*(1+$I$25)^2*$I$26)</f>
        <v>0</v>
      </c>
      <c r="AN61" s="75">
        <f>IF(AN$30&lt;3,0,(AL35-AL44)*(1+$I$25)^2*$I$26)</f>
        <v>0</v>
      </c>
      <c r="AO61" s="75">
        <f>IF(AO$30&lt;3,0,(AM35-AM44)*(1+$I$25)^2*$I$26)</f>
        <v>0</v>
      </c>
      <c r="AP61" s="75">
        <f>IF(AP$30&lt;3,0,(AN35-AN44)*(1+$I$25)^2*$I$26)</f>
        <v>0</v>
      </c>
      <c r="AQ61" s="74">
        <f>IF(AQ$30&lt;3,0,(AO35-AO44)*(1+$I$25)^2*$I$26)</f>
        <v>0</v>
      </c>
      <c r="AR61" s="79">
        <f>IF(AR$30&lt;3,0,(AP35-AP44)*(1+$I$25)^2*$I$26)</f>
        <v>0</v>
      </c>
      <c r="AS61" s="75">
        <f>IF(AS$30&lt;3,0,(AQ35-AQ44)*(1+$I$25)^2*$I$26)</f>
        <v>0</v>
      </c>
      <c r="AT61" s="75">
        <f>IF(AT$30&lt;3,0,(AR35-AR44)*(1+$I$25)^2*$I$26)</f>
        <v>0</v>
      </c>
      <c r="AU61" s="75">
        <f>IF(AU$30&lt;3,0,(AS35-AS44)*(1+$I$25)^2*$I$26)</f>
        <v>0</v>
      </c>
      <c r="AV61" s="74">
        <f>IF(AV$30&lt;3,0,(AT35-AT44)*(1+$I$25)^2*$I$26)</f>
        <v>0</v>
      </c>
      <c r="AW61" s="79">
        <f>IF(AW$30&lt;3,0,(AU35-AU44)*(1+$I$25)^2*$I$26)</f>
        <v>0</v>
      </c>
      <c r="AX61" s="75">
        <f>IF(AX$30&lt;3,0,(AV35-AV44)*(1+$I$25)^2*$I$26)</f>
        <v>0</v>
      </c>
      <c r="AY61" s="75">
        <f>IF(AY$30&lt;3,0,(AW35-AW44)*(1+$I$25)^2*$I$26)</f>
        <v>0</v>
      </c>
      <c r="AZ61" s="75">
        <f>IF(AZ$30&lt;3,0,(AX35-AX44)*(1+$I$25)^2*$I$26)</f>
        <v>0</v>
      </c>
      <c r="BA61" s="74">
        <f>IF(BA$30&lt;3,0,(AY35-AY44)*(1+$I$25)^2*$I$26)</f>
        <v>0</v>
      </c>
      <c r="BB61" s="79">
        <f>IF(BB$30&lt;3,0,(AZ35-AZ44)*(1+$I$25)^2*$I$26)</f>
        <v>0</v>
      </c>
      <c r="BC61" s="75">
        <f>IF(BC$30&lt;3,0,(BA35-BA44)*(1+$I$25)^2*$I$26)</f>
        <v>0</v>
      </c>
      <c r="BD61" s="75">
        <f>IF(BD$30&lt;3,0,(BB35-BB44)*(1+$I$25)^2*$I$26)</f>
        <v>0</v>
      </c>
      <c r="BE61" s="75">
        <f>IF(BE$30&lt;3,0,(BC35-BC44)*(1+$I$25)^2*$I$26)</f>
        <v>0</v>
      </c>
      <c r="BF61" s="74">
        <f>IF(BF$30&lt;3,0,(BD35-BD44)*(1+$I$25)^2*$I$26)</f>
        <v>0</v>
      </c>
      <c r="BG61" s="79">
        <f>IF(BG$30&lt;3,0,(BE35-BE44)*(1+$I$25)^2*$I$26)</f>
        <v>0</v>
      </c>
      <c r="BH61" s="75">
        <f>IF(BH$30&lt;3,0,(BF35-BF44)*(1+$I$25)^2*$I$26)</f>
        <v>0</v>
      </c>
      <c r="BI61" s="75">
        <f>IF(BI$30&lt;3,0,(BG35-BG44)*(1+$I$25)^2*$I$26)</f>
        <v>0</v>
      </c>
      <c r="BJ61" s="75">
        <f>IF(BJ$30&lt;3,0,(BH35-BH44)*(1+$I$25)^2*$I$26)</f>
        <v>0</v>
      </c>
      <c r="BK61" s="74">
        <f>IF(BK$30&lt;3,0,(BI35-BI44)*(1+$I$25)^2*$I$26)</f>
        <v>0</v>
      </c>
    </row>
    <row r="62" spans="1:118" s="78" customFormat="1" ht="12.95" customHeight="1" x14ac:dyDescent="0.2">
      <c r="B62" s="28" t="s">
        <v>104</v>
      </c>
      <c r="C62" s="33"/>
      <c r="D62" s="33"/>
      <c r="E62" s="33"/>
      <c r="F62" s="33"/>
      <c r="G62" s="33"/>
      <c r="H62" s="33"/>
      <c r="I62" s="74">
        <f>SUM(I60:I61)</f>
        <v>0</v>
      </c>
      <c r="J62" s="74">
        <f t="shared" ref="J62:BK62" si="11">SUM(J60:J61)</f>
        <v>0</v>
      </c>
      <c r="K62" s="75">
        <f t="shared" si="11"/>
        <v>0</v>
      </c>
      <c r="L62" s="75">
        <f t="shared" si="11"/>
        <v>0</v>
      </c>
      <c r="M62" s="74">
        <f t="shared" si="11"/>
        <v>0</v>
      </c>
      <c r="N62" s="79">
        <f t="shared" si="11"/>
        <v>0</v>
      </c>
      <c r="O62" s="75">
        <f t="shared" si="11"/>
        <v>0</v>
      </c>
      <c r="P62" s="75">
        <f t="shared" si="11"/>
        <v>0</v>
      </c>
      <c r="Q62" s="75">
        <f t="shared" si="11"/>
        <v>0</v>
      </c>
      <c r="R62" s="74">
        <f t="shared" si="11"/>
        <v>0</v>
      </c>
      <c r="S62" s="79">
        <f t="shared" si="11"/>
        <v>0</v>
      </c>
      <c r="T62" s="75">
        <f t="shared" si="11"/>
        <v>0</v>
      </c>
      <c r="U62" s="75">
        <f t="shared" si="11"/>
        <v>0</v>
      </c>
      <c r="V62" s="75">
        <f t="shared" si="11"/>
        <v>0</v>
      </c>
      <c r="W62" s="74">
        <f t="shared" si="11"/>
        <v>0</v>
      </c>
      <c r="X62" s="79">
        <f t="shared" si="11"/>
        <v>0</v>
      </c>
      <c r="Y62" s="75">
        <f t="shared" si="11"/>
        <v>0</v>
      </c>
      <c r="Z62" s="75">
        <f t="shared" si="11"/>
        <v>0</v>
      </c>
      <c r="AA62" s="75">
        <f t="shared" si="11"/>
        <v>0</v>
      </c>
      <c r="AB62" s="74">
        <f t="shared" si="11"/>
        <v>0</v>
      </c>
      <c r="AC62" s="79">
        <f t="shared" si="11"/>
        <v>0</v>
      </c>
      <c r="AD62" s="75">
        <f t="shared" si="11"/>
        <v>0</v>
      </c>
      <c r="AE62" s="75">
        <f t="shared" si="11"/>
        <v>0</v>
      </c>
      <c r="AF62" s="75">
        <f t="shared" si="11"/>
        <v>0</v>
      </c>
      <c r="AG62" s="74">
        <f t="shared" si="11"/>
        <v>0</v>
      </c>
      <c r="AH62" s="79">
        <f t="shared" si="11"/>
        <v>0</v>
      </c>
      <c r="AI62" s="75">
        <f t="shared" si="11"/>
        <v>0</v>
      </c>
      <c r="AJ62" s="75">
        <f t="shared" si="11"/>
        <v>0</v>
      </c>
      <c r="AK62" s="75">
        <f t="shared" si="11"/>
        <v>0</v>
      </c>
      <c r="AL62" s="74">
        <f t="shared" si="11"/>
        <v>0</v>
      </c>
      <c r="AM62" s="79">
        <f t="shared" si="11"/>
        <v>0</v>
      </c>
      <c r="AN62" s="75">
        <f t="shared" si="11"/>
        <v>0</v>
      </c>
      <c r="AO62" s="75">
        <f t="shared" si="11"/>
        <v>0</v>
      </c>
      <c r="AP62" s="75">
        <f t="shared" si="11"/>
        <v>0</v>
      </c>
      <c r="AQ62" s="74">
        <f t="shared" si="11"/>
        <v>0</v>
      </c>
      <c r="AR62" s="79">
        <f t="shared" si="11"/>
        <v>0</v>
      </c>
      <c r="AS62" s="75">
        <f t="shared" si="11"/>
        <v>0</v>
      </c>
      <c r="AT62" s="75">
        <f t="shared" si="11"/>
        <v>0</v>
      </c>
      <c r="AU62" s="75">
        <f t="shared" si="11"/>
        <v>0</v>
      </c>
      <c r="AV62" s="74">
        <f t="shared" si="11"/>
        <v>0</v>
      </c>
      <c r="AW62" s="79">
        <f t="shared" si="11"/>
        <v>0</v>
      </c>
      <c r="AX62" s="75">
        <f t="shared" si="11"/>
        <v>0</v>
      </c>
      <c r="AY62" s="75">
        <f t="shared" si="11"/>
        <v>0</v>
      </c>
      <c r="AZ62" s="75">
        <f t="shared" si="11"/>
        <v>0</v>
      </c>
      <c r="BA62" s="74">
        <f t="shared" si="11"/>
        <v>0</v>
      </c>
      <c r="BB62" s="79">
        <f t="shared" si="11"/>
        <v>0</v>
      </c>
      <c r="BC62" s="75">
        <f t="shared" si="11"/>
        <v>0</v>
      </c>
      <c r="BD62" s="75">
        <f t="shared" si="11"/>
        <v>0</v>
      </c>
      <c r="BE62" s="75">
        <f t="shared" si="11"/>
        <v>0</v>
      </c>
      <c r="BF62" s="74">
        <f t="shared" si="11"/>
        <v>0</v>
      </c>
      <c r="BG62" s="79">
        <f t="shared" si="11"/>
        <v>0</v>
      </c>
      <c r="BH62" s="75">
        <f t="shared" si="11"/>
        <v>0</v>
      </c>
      <c r="BI62" s="75">
        <f t="shared" si="11"/>
        <v>0</v>
      </c>
      <c r="BJ62" s="75">
        <f t="shared" si="11"/>
        <v>0</v>
      </c>
      <c r="BK62" s="74">
        <f t="shared" si="11"/>
        <v>0</v>
      </c>
    </row>
    <row r="63" spans="1:118" s="78" customFormat="1" ht="12.95" customHeight="1" x14ac:dyDescent="0.2">
      <c r="B63" s="28"/>
      <c r="C63" s="33"/>
      <c r="D63" s="33"/>
      <c r="E63" s="33"/>
      <c r="F63" s="33"/>
      <c r="G63" s="33"/>
      <c r="H63" s="33"/>
      <c r="I63" s="74"/>
      <c r="J63" s="74"/>
      <c r="K63" s="75"/>
      <c r="L63" s="75"/>
      <c r="M63" s="74"/>
      <c r="N63" s="79"/>
      <c r="O63" s="75"/>
      <c r="P63" s="75"/>
      <c r="Q63" s="75"/>
      <c r="R63" s="74"/>
      <c r="S63" s="79"/>
      <c r="T63" s="75"/>
      <c r="U63" s="75"/>
      <c r="V63" s="75"/>
      <c r="W63" s="74"/>
      <c r="X63" s="79"/>
      <c r="Y63" s="75"/>
      <c r="Z63" s="75"/>
      <c r="AA63" s="75"/>
      <c r="AB63" s="74"/>
      <c r="AC63" s="79"/>
      <c r="AD63" s="75"/>
      <c r="AE63" s="75"/>
      <c r="AF63" s="75"/>
      <c r="AG63" s="74"/>
      <c r="AH63" s="79"/>
      <c r="AI63" s="75"/>
      <c r="AJ63" s="75"/>
      <c r="AK63" s="75"/>
      <c r="AL63" s="74"/>
      <c r="AM63" s="79"/>
      <c r="AN63" s="75"/>
      <c r="AO63" s="75"/>
      <c r="AP63" s="75"/>
      <c r="AQ63" s="74"/>
      <c r="AR63" s="79"/>
      <c r="AS63" s="75"/>
      <c r="AT63" s="75"/>
      <c r="AU63" s="75"/>
      <c r="AV63" s="74"/>
      <c r="AW63" s="79"/>
      <c r="AX63" s="75"/>
      <c r="AY63" s="75"/>
      <c r="AZ63" s="75"/>
      <c r="BA63" s="74"/>
      <c r="BB63" s="79"/>
      <c r="BC63" s="75"/>
      <c r="BD63" s="75"/>
      <c r="BE63" s="75"/>
      <c r="BF63" s="74"/>
      <c r="BG63" s="79"/>
      <c r="BH63" s="75"/>
      <c r="BI63" s="75"/>
      <c r="BJ63" s="75"/>
      <c r="BK63" s="74"/>
    </row>
    <row r="64" spans="1:118" ht="12.95" customHeight="1" x14ac:dyDescent="0.2">
      <c r="A64" s="11"/>
      <c r="B64" s="98" t="s">
        <v>78</v>
      </c>
      <c r="C64" s="99"/>
      <c r="D64" s="99"/>
      <c r="E64" s="99"/>
      <c r="F64" s="99"/>
      <c r="G64" s="99"/>
      <c r="H64" s="99"/>
      <c r="I64" s="104">
        <f>I42</f>
        <v>0</v>
      </c>
      <c r="J64" s="104">
        <f>J42</f>
        <v>0</v>
      </c>
      <c r="K64" s="104">
        <f>K42</f>
        <v>0</v>
      </c>
      <c r="L64" s="104">
        <f>L42</f>
        <v>18.77</v>
      </c>
      <c r="M64" s="104">
        <f>M42</f>
        <v>17.893000000000001</v>
      </c>
      <c r="N64" s="101"/>
      <c r="O64" s="100"/>
      <c r="P64" s="100"/>
      <c r="Q64" s="100"/>
      <c r="R64" s="100"/>
      <c r="S64" s="101"/>
      <c r="T64" s="100"/>
      <c r="U64" s="100"/>
      <c r="V64" s="100"/>
      <c r="W64" s="100"/>
      <c r="X64" s="101"/>
      <c r="Y64" s="100"/>
      <c r="Z64" s="100"/>
      <c r="AA64" s="100"/>
      <c r="AB64" s="100"/>
      <c r="AC64" s="101"/>
      <c r="AD64" s="100"/>
      <c r="AE64" s="100"/>
      <c r="AF64" s="100"/>
      <c r="AG64" s="100"/>
      <c r="AH64" s="101"/>
      <c r="AI64" s="100"/>
      <c r="AJ64" s="100"/>
      <c r="AK64" s="100"/>
      <c r="AL64" s="100"/>
      <c r="AM64" s="101"/>
      <c r="AN64" s="100"/>
      <c r="AO64" s="100"/>
      <c r="AP64" s="100"/>
      <c r="AQ64" s="100"/>
      <c r="AR64" s="101"/>
      <c r="AS64" s="100"/>
      <c r="AT64" s="100"/>
      <c r="AU64" s="100"/>
      <c r="AV64" s="100"/>
      <c r="AW64" s="101"/>
      <c r="AX64" s="100"/>
      <c r="AY64" s="100"/>
      <c r="AZ64" s="100"/>
      <c r="BA64" s="100"/>
      <c r="BB64" s="101"/>
      <c r="BC64" s="100"/>
      <c r="BD64" s="100"/>
      <c r="BE64" s="100"/>
      <c r="BF64" s="100"/>
      <c r="BG64" s="101"/>
      <c r="BH64" s="100"/>
      <c r="BI64" s="100"/>
      <c r="BJ64" s="100"/>
      <c r="BK64" s="100"/>
      <c r="BL64" s="19"/>
      <c r="BM64" s="19"/>
      <c r="BN64" s="19"/>
      <c r="BO64" s="19"/>
      <c r="BP64" s="19"/>
      <c r="BQ64" s="19"/>
      <c r="BR64" s="19"/>
      <c r="BS64" s="19"/>
      <c r="BT64" s="19"/>
      <c r="BU64" s="19"/>
      <c r="BV64" s="19"/>
      <c r="BW64" s="19"/>
      <c r="BX64" s="19"/>
      <c r="BY64" s="19"/>
      <c r="BZ64" s="19"/>
      <c r="CA64" s="19"/>
      <c r="CB64" s="19"/>
      <c r="CC64" s="19"/>
      <c r="CD64" s="19"/>
      <c r="CE64" s="19"/>
      <c r="CF64" s="19"/>
      <c r="CG64" s="19"/>
      <c r="CH64" s="19"/>
      <c r="CI64" s="19"/>
      <c r="CJ64" s="19"/>
      <c r="CK64" s="19"/>
      <c r="CL64" s="19"/>
      <c r="CM64" s="19"/>
      <c r="CN64" s="19"/>
      <c r="CO64" s="19"/>
      <c r="CP64" s="19"/>
      <c r="CQ64" s="19"/>
      <c r="CR64" s="19"/>
      <c r="CS64" s="19"/>
      <c r="CT64" s="19"/>
      <c r="CU64" s="19"/>
      <c r="CV64" s="19"/>
      <c r="CW64" s="19"/>
      <c r="CX64" s="19"/>
      <c r="CY64" s="19"/>
      <c r="CZ64" s="19"/>
      <c r="DA64" s="19"/>
      <c r="DB64" s="19"/>
      <c r="DC64" s="19"/>
      <c r="DD64" s="19"/>
      <c r="DE64" s="19"/>
      <c r="DF64" s="19"/>
      <c r="DG64" s="19"/>
      <c r="DH64" s="19"/>
      <c r="DI64" s="19"/>
      <c r="DJ64" s="19"/>
      <c r="DK64" s="19"/>
      <c r="DL64" s="19"/>
      <c r="DM64" s="19"/>
      <c r="DN64" s="19"/>
    </row>
    <row r="65" spans="1:118" ht="12.95" customHeight="1" x14ac:dyDescent="0.2">
      <c r="A65" s="9"/>
      <c r="B65" s="121" t="s">
        <v>68</v>
      </c>
      <c r="C65" s="116"/>
      <c r="D65" s="116"/>
      <c r="E65" s="116"/>
      <c r="F65" s="116"/>
      <c r="G65" s="116"/>
      <c r="H65" s="116"/>
      <c r="I65" s="117"/>
      <c r="J65" s="117"/>
      <c r="K65" s="117"/>
      <c r="L65" s="117"/>
      <c r="M65" s="117"/>
      <c r="N65" s="118">
        <f>N57</f>
        <v>17.015999999999998</v>
      </c>
      <c r="O65" s="117">
        <f>O57</f>
        <v>16.138999999999999</v>
      </c>
      <c r="P65" s="117">
        <f>P57</f>
        <v>15.262</v>
      </c>
      <c r="Q65" s="117">
        <f>Q57</f>
        <v>14.385</v>
      </c>
      <c r="R65" s="117">
        <f>R57</f>
        <v>13.507999999999999</v>
      </c>
      <c r="S65" s="118"/>
      <c r="T65" s="117"/>
      <c r="U65" s="117"/>
      <c r="V65" s="117"/>
      <c r="W65" s="117"/>
      <c r="X65" s="118"/>
      <c r="Y65" s="117"/>
      <c r="Z65" s="117"/>
      <c r="AA65" s="117"/>
      <c r="AB65" s="117"/>
      <c r="AC65" s="118"/>
      <c r="AD65" s="117"/>
      <c r="AE65" s="117"/>
      <c r="AF65" s="117"/>
      <c r="AG65" s="117"/>
      <c r="AH65" s="118"/>
      <c r="AI65" s="117"/>
      <c r="AJ65" s="117"/>
      <c r="AK65" s="117"/>
      <c r="AL65" s="117"/>
      <c r="AM65" s="118"/>
      <c r="AN65" s="117"/>
      <c r="AO65" s="117"/>
      <c r="AP65" s="117"/>
      <c r="AQ65" s="117"/>
      <c r="AR65" s="118"/>
      <c r="AS65" s="117"/>
      <c r="AT65" s="117"/>
      <c r="AU65" s="117"/>
      <c r="AV65" s="117"/>
      <c r="AW65" s="118"/>
      <c r="AX65" s="117"/>
      <c r="AY65" s="117"/>
      <c r="AZ65" s="117"/>
      <c r="BA65" s="117"/>
      <c r="BB65" s="118"/>
      <c r="BC65" s="117"/>
      <c r="BD65" s="117"/>
      <c r="BE65" s="117"/>
      <c r="BF65" s="117"/>
      <c r="BG65" s="118"/>
      <c r="BH65" s="117"/>
      <c r="BI65" s="117"/>
      <c r="BJ65" s="117"/>
      <c r="BK65" s="117"/>
    </row>
    <row r="66" spans="1:118" ht="12.95" customHeight="1" x14ac:dyDescent="0.2">
      <c r="A66" s="9"/>
      <c r="B66" s="98" t="s">
        <v>58</v>
      </c>
      <c r="C66" s="99"/>
      <c r="D66" s="99"/>
      <c r="E66" s="99"/>
      <c r="F66" s="99"/>
      <c r="G66" s="99"/>
      <c r="H66" s="99"/>
      <c r="I66" s="100"/>
      <c r="J66" s="100"/>
      <c r="K66" s="100"/>
      <c r="L66" s="100"/>
      <c r="M66" s="100"/>
      <c r="N66" s="101"/>
      <c r="O66" s="100"/>
      <c r="P66" s="100"/>
      <c r="Q66" s="100"/>
      <c r="R66" s="100"/>
      <c r="S66" s="101">
        <f>S50</f>
        <v>12.631</v>
      </c>
      <c r="T66" s="100">
        <f t="shared" ref="T66:BK66" si="12">T50</f>
        <v>11.754</v>
      </c>
      <c r="U66" s="100">
        <f t="shared" si="12"/>
        <v>10.877000000000001</v>
      </c>
      <c r="V66" s="100">
        <f t="shared" si="12"/>
        <v>0</v>
      </c>
      <c r="W66" s="100">
        <f t="shared" si="12"/>
        <v>0</v>
      </c>
      <c r="X66" s="101">
        <f t="shared" si="12"/>
        <v>0</v>
      </c>
      <c r="Y66" s="100">
        <f t="shared" si="12"/>
        <v>0</v>
      </c>
      <c r="Z66" s="100">
        <f t="shared" si="12"/>
        <v>0</v>
      </c>
      <c r="AA66" s="100">
        <f t="shared" si="12"/>
        <v>0</v>
      </c>
      <c r="AB66" s="100">
        <f t="shared" si="12"/>
        <v>0</v>
      </c>
      <c r="AC66" s="101">
        <f t="shared" si="12"/>
        <v>0</v>
      </c>
      <c r="AD66" s="100">
        <f t="shared" si="12"/>
        <v>0</v>
      </c>
      <c r="AE66" s="100">
        <f t="shared" si="12"/>
        <v>0</v>
      </c>
      <c r="AF66" s="100">
        <f t="shared" si="12"/>
        <v>0</v>
      </c>
      <c r="AG66" s="100">
        <f t="shared" si="12"/>
        <v>0</v>
      </c>
      <c r="AH66" s="101">
        <f t="shared" si="12"/>
        <v>0</v>
      </c>
      <c r="AI66" s="100">
        <f t="shared" si="12"/>
        <v>0</v>
      </c>
      <c r="AJ66" s="100">
        <f t="shared" si="12"/>
        <v>0</v>
      </c>
      <c r="AK66" s="100">
        <f t="shared" si="12"/>
        <v>0</v>
      </c>
      <c r="AL66" s="100">
        <f t="shared" si="12"/>
        <v>0</v>
      </c>
      <c r="AM66" s="101">
        <f t="shared" si="12"/>
        <v>0</v>
      </c>
      <c r="AN66" s="100">
        <f t="shared" si="12"/>
        <v>0</v>
      </c>
      <c r="AO66" s="100">
        <f t="shared" si="12"/>
        <v>0</v>
      </c>
      <c r="AP66" s="100">
        <f t="shared" si="12"/>
        <v>0</v>
      </c>
      <c r="AQ66" s="100">
        <f t="shared" si="12"/>
        <v>0</v>
      </c>
      <c r="AR66" s="101">
        <f t="shared" si="12"/>
        <v>0</v>
      </c>
      <c r="AS66" s="100">
        <f t="shared" si="12"/>
        <v>0</v>
      </c>
      <c r="AT66" s="100">
        <f t="shared" si="12"/>
        <v>0</v>
      </c>
      <c r="AU66" s="100">
        <f t="shared" si="12"/>
        <v>0</v>
      </c>
      <c r="AV66" s="100">
        <f t="shared" si="12"/>
        <v>0</v>
      </c>
      <c r="AW66" s="101">
        <f t="shared" si="12"/>
        <v>0</v>
      </c>
      <c r="AX66" s="100">
        <f t="shared" si="12"/>
        <v>0</v>
      </c>
      <c r="AY66" s="100">
        <f t="shared" si="12"/>
        <v>0</v>
      </c>
      <c r="AZ66" s="100">
        <f t="shared" si="12"/>
        <v>0</v>
      </c>
      <c r="BA66" s="100">
        <f t="shared" si="12"/>
        <v>0</v>
      </c>
      <c r="BB66" s="101">
        <f t="shared" si="12"/>
        <v>0</v>
      </c>
      <c r="BC66" s="100">
        <f t="shared" si="12"/>
        <v>0</v>
      </c>
      <c r="BD66" s="100">
        <f t="shared" si="12"/>
        <v>0</v>
      </c>
      <c r="BE66" s="100">
        <f t="shared" si="12"/>
        <v>0</v>
      </c>
      <c r="BF66" s="100">
        <f t="shared" si="12"/>
        <v>0</v>
      </c>
      <c r="BG66" s="101">
        <f t="shared" si="12"/>
        <v>0</v>
      </c>
      <c r="BH66" s="100">
        <f t="shared" si="12"/>
        <v>0</v>
      </c>
      <c r="BI66" s="100">
        <f t="shared" si="12"/>
        <v>0</v>
      </c>
      <c r="BJ66" s="100">
        <f t="shared" si="12"/>
        <v>0</v>
      </c>
      <c r="BK66" s="100">
        <f t="shared" si="12"/>
        <v>0</v>
      </c>
    </row>
    <row r="67" spans="1:118" s="78" customFormat="1" ht="12.95" customHeight="1" x14ac:dyDescent="0.2">
      <c r="B67" s="102" t="s">
        <v>102</v>
      </c>
      <c r="C67" s="103"/>
      <c r="D67" s="103"/>
      <c r="E67" s="103"/>
      <c r="F67" s="103"/>
      <c r="G67" s="103"/>
      <c r="H67" s="103"/>
      <c r="I67" s="104">
        <f>I62</f>
        <v>0</v>
      </c>
      <c r="J67" s="104">
        <f t="shared" ref="J67:BK67" si="13">J62</f>
        <v>0</v>
      </c>
      <c r="K67" s="104">
        <f t="shared" si="13"/>
        <v>0</v>
      </c>
      <c r="L67" s="104">
        <f t="shared" si="13"/>
        <v>0</v>
      </c>
      <c r="M67" s="104">
        <f t="shared" si="13"/>
        <v>0</v>
      </c>
      <c r="N67" s="105">
        <f t="shared" si="13"/>
        <v>0</v>
      </c>
      <c r="O67" s="104">
        <f t="shared" si="13"/>
        <v>0</v>
      </c>
      <c r="P67" s="104">
        <f t="shared" si="13"/>
        <v>0</v>
      </c>
      <c r="Q67" s="104">
        <f t="shared" si="13"/>
        <v>0</v>
      </c>
      <c r="R67" s="104">
        <f t="shared" si="13"/>
        <v>0</v>
      </c>
      <c r="S67" s="105">
        <f t="shared" si="13"/>
        <v>0</v>
      </c>
      <c r="T67" s="104">
        <f t="shared" si="13"/>
        <v>0</v>
      </c>
      <c r="U67" s="104">
        <f t="shared" si="13"/>
        <v>0</v>
      </c>
      <c r="V67" s="104">
        <f t="shared" si="13"/>
        <v>0</v>
      </c>
      <c r="W67" s="104">
        <f t="shared" si="13"/>
        <v>0</v>
      </c>
      <c r="X67" s="105">
        <f t="shared" si="13"/>
        <v>0</v>
      </c>
      <c r="Y67" s="104">
        <f t="shared" si="13"/>
        <v>0</v>
      </c>
      <c r="Z67" s="104">
        <f t="shared" si="13"/>
        <v>0</v>
      </c>
      <c r="AA67" s="104">
        <f t="shared" si="13"/>
        <v>0</v>
      </c>
      <c r="AB67" s="104">
        <f t="shared" si="13"/>
        <v>0</v>
      </c>
      <c r="AC67" s="105">
        <f t="shared" si="13"/>
        <v>0</v>
      </c>
      <c r="AD67" s="104">
        <f t="shared" si="13"/>
        <v>0</v>
      </c>
      <c r="AE67" s="104">
        <f t="shared" si="13"/>
        <v>0</v>
      </c>
      <c r="AF67" s="104">
        <f t="shared" si="13"/>
        <v>0</v>
      </c>
      <c r="AG67" s="104">
        <f t="shared" si="13"/>
        <v>0</v>
      </c>
      <c r="AH67" s="105">
        <f t="shared" si="13"/>
        <v>0</v>
      </c>
      <c r="AI67" s="104">
        <f t="shared" si="13"/>
        <v>0</v>
      </c>
      <c r="AJ67" s="104">
        <f t="shared" si="13"/>
        <v>0</v>
      </c>
      <c r="AK67" s="104">
        <f t="shared" si="13"/>
        <v>0</v>
      </c>
      <c r="AL67" s="104">
        <f t="shared" si="13"/>
        <v>0</v>
      </c>
      <c r="AM67" s="105">
        <f t="shared" si="13"/>
        <v>0</v>
      </c>
      <c r="AN67" s="104">
        <f t="shared" si="13"/>
        <v>0</v>
      </c>
      <c r="AO67" s="104">
        <f t="shared" si="13"/>
        <v>0</v>
      </c>
      <c r="AP67" s="104">
        <f t="shared" si="13"/>
        <v>0</v>
      </c>
      <c r="AQ67" s="104">
        <f t="shared" si="13"/>
        <v>0</v>
      </c>
      <c r="AR67" s="105">
        <f t="shared" si="13"/>
        <v>0</v>
      </c>
      <c r="AS67" s="104">
        <f t="shared" si="13"/>
        <v>0</v>
      </c>
      <c r="AT67" s="104">
        <f t="shared" si="13"/>
        <v>0</v>
      </c>
      <c r="AU67" s="104">
        <f t="shared" si="13"/>
        <v>0</v>
      </c>
      <c r="AV67" s="104">
        <f t="shared" si="13"/>
        <v>0</v>
      </c>
      <c r="AW67" s="105">
        <f t="shared" si="13"/>
        <v>0</v>
      </c>
      <c r="AX67" s="104">
        <f t="shared" si="13"/>
        <v>0</v>
      </c>
      <c r="AY67" s="104">
        <f t="shared" si="13"/>
        <v>0</v>
      </c>
      <c r="AZ67" s="104">
        <f t="shared" si="13"/>
        <v>0</v>
      </c>
      <c r="BA67" s="104">
        <f t="shared" si="13"/>
        <v>0</v>
      </c>
      <c r="BB67" s="105">
        <f t="shared" si="13"/>
        <v>0</v>
      </c>
      <c r="BC67" s="104">
        <f t="shared" si="13"/>
        <v>0</v>
      </c>
      <c r="BD67" s="104">
        <f t="shared" si="13"/>
        <v>0</v>
      </c>
      <c r="BE67" s="104">
        <f t="shared" si="13"/>
        <v>0</v>
      </c>
      <c r="BF67" s="104">
        <f t="shared" si="13"/>
        <v>0</v>
      </c>
      <c r="BG67" s="105">
        <f t="shared" si="13"/>
        <v>0</v>
      </c>
      <c r="BH67" s="104">
        <f t="shared" si="13"/>
        <v>0</v>
      </c>
      <c r="BI67" s="104">
        <f t="shared" si="13"/>
        <v>0</v>
      </c>
      <c r="BJ67" s="104">
        <f t="shared" si="13"/>
        <v>0</v>
      </c>
      <c r="BK67" s="104">
        <f t="shared" si="13"/>
        <v>0</v>
      </c>
    </row>
    <row r="68" spans="1:118" ht="12.95" customHeight="1" x14ac:dyDescent="0.2">
      <c r="A68" s="85"/>
      <c r="B68" s="98" t="s">
        <v>60</v>
      </c>
      <c r="C68" s="99"/>
      <c r="D68" s="99"/>
      <c r="E68" s="99"/>
      <c r="F68" s="99"/>
      <c r="G68" s="99"/>
      <c r="H68" s="99"/>
      <c r="I68" s="100">
        <f>SUM(I64:I66)</f>
        <v>0</v>
      </c>
      <c r="J68" s="100">
        <f t="shared" ref="J68:BK68" si="14">SUM(J64:J66)</f>
        <v>0</v>
      </c>
      <c r="K68" s="100">
        <f t="shared" si="14"/>
        <v>0</v>
      </c>
      <c r="L68" s="100">
        <f t="shared" si="14"/>
        <v>18.77</v>
      </c>
      <c r="M68" s="100">
        <f t="shared" si="14"/>
        <v>17.893000000000001</v>
      </c>
      <c r="N68" s="101">
        <f t="shared" si="14"/>
        <v>17.015999999999998</v>
      </c>
      <c r="O68" s="100">
        <f t="shared" si="14"/>
        <v>16.138999999999999</v>
      </c>
      <c r="P68" s="100">
        <f t="shared" si="14"/>
        <v>15.262</v>
      </c>
      <c r="Q68" s="100">
        <f t="shared" si="14"/>
        <v>14.385</v>
      </c>
      <c r="R68" s="100">
        <f t="shared" si="14"/>
        <v>13.507999999999999</v>
      </c>
      <c r="S68" s="101">
        <f t="shared" si="14"/>
        <v>12.631</v>
      </c>
      <c r="T68" s="100">
        <f t="shared" si="14"/>
        <v>11.754</v>
      </c>
      <c r="U68" s="100">
        <f t="shared" si="14"/>
        <v>10.877000000000001</v>
      </c>
      <c r="V68" s="100">
        <f t="shared" si="14"/>
        <v>0</v>
      </c>
      <c r="W68" s="100">
        <f t="shared" si="14"/>
        <v>0</v>
      </c>
      <c r="X68" s="101">
        <f t="shared" si="14"/>
        <v>0</v>
      </c>
      <c r="Y68" s="100">
        <f t="shared" si="14"/>
        <v>0</v>
      </c>
      <c r="Z68" s="100">
        <f t="shared" si="14"/>
        <v>0</v>
      </c>
      <c r="AA68" s="100">
        <f t="shared" si="14"/>
        <v>0</v>
      </c>
      <c r="AB68" s="100">
        <f t="shared" si="14"/>
        <v>0</v>
      </c>
      <c r="AC68" s="101">
        <f t="shared" si="14"/>
        <v>0</v>
      </c>
      <c r="AD68" s="100">
        <f t="shared" si="14"/>
        <v>0</v>
      </c>
      <c r="AE68" s="100">
        <f t="shared" si="14"/>
        <v>0</v>
      </c>
      <c r="AF68" s="100">
        <f t="shared" si="14"/>
        <v>0</v>
      </c>
      <c r="AG68" s="100">
        <f t="shared" si="14"/>
        <v>0</v>
      </c>
      <c r="AH68" s="101">
        <f t="shared" si="14"/>
        <v>0</v>
      </c>
      <c r="AI68" s="100">
        <f t="shared" si="14"/>
        <v>0</v>
      </c>
      <c r="AJ68" s="100">
        <f t="shared" si="14"/>
        <v>0</v>
      </c>
      <c r="AK68" s="100">
        <f t="shared" si="14"/>
        <v>0</v>
      </c>
      <c r="AL68" s="100">
        <f t="shared" si="14"/>
        <v>0</v>
      </c>
      <c r="AM68" s="101">
        <f t="shared" si="14"/>
        <v>0</v>
      </c>
      <c r="AN68" s="100">
        <f t="shared" si="14"/>
        <v>0</v>
      </c>
      <c r="AO68" s="100">
        <f t="shared" si="14"/>
        <v>0</v>
      </c>
      <c r="AP68" s="100">
        <f t="shared" si="14"/>
        <v>0</v>
      </c>
      <c r="AQ68" s="100">
        <f t="shared" si="14"/>
        <v>0</v>
      </c>
      <c r="AR68" s="101">
        <f t="shared" si="14"/>
        <v>0</v>
      </c>
      <c r="AS68" s="100">
        <f t="shared" si="14"/>
        <v>0</v>
      </c>
      <c r="AT68" s="100">
        <f t="shared" si="14"/>
        <v>0</v>
      </c>
      <c r="AU68" s="100">
        <f t="shared" si="14"/>
        <v>0</v>
      </c>
      <c r="AV68" s="100">
        <f t="shared" si="14"/>
        <v>0</v>
      </c>
      <c r="AW68" s="101">
        <f t="shared" si="14"/>
        <v>0</v>
      </c>
      <c r="AX68" s="100">
        <f t="shared" si="14"/>
        <v>0</v>
      </c>
      <c r="AY68" s="100">
        <f t="shared" si="14"/>
        <v>0</v>
      </c>
      <c r="AZ68" s="100">
        <f t="shared" si="14"/>
        <v>0</v>
      </c>
      <c r="BA68" s="100">
        <f t="shared" si="14"/>
        <v>0</v>
      </c>
      <c r="BB68" s="101">
        <f t="shared" si="14"/>
        <v>0</v>
      </c>
      <c r="BC68" s="100">
        <f t="shared" si="14"/>
        <v>0</v>
      </c>
      <c r="BD68" s="100">
        <f t="shared" si="14"/>
        <v>0</v>
      </c>
      <c r="BE68" s="100">
        <f t="shared" si="14"/>
        <v>0</v>
      </c>
      <c r="BF68" s="100">
        <f t="shared" si="14"/>
        <v>0</v>
      </c>
      <c r="BG68" s="101">
        <f t="shared" si="14"/>
        <v>0</v>
      </c>
      <c r="BH68" s="100">
        <f t="shared" si="14"/>
        <v>0</v>
      </c>
      <c r="BI68" s="100">
        <f t="shared" si="14"/>
        <v>0</v>
      </c>
      <c r="BJ68" s="100">
        <f t="shared" si="14"/>
        <v>0</v>
      </c>
      <c r="BK68" s="100">
        <f t="shared" si="14"/>
        <v>0</v>
      </c>
    </row>
    <row r="69" spans="1:118" ht="12.95" customHeight="1" x14ac:dyDescent="0.2">
      <c r="A69" s="85"/>
      <c r="B69" s="85"/>
      <c r="C69" s="11"/>
      <c r="D69" s="11"/>
      <c r="E69" s="11"/>
      <c r="F69" s="11"/>
      <c r="G69" s="11"/>
      <c r="H69" s="11"/>
      <c r="I69" s="26"/>
      <c r="J69" s="26"/>
      <c r="K69" s="26"/>
      <c r="L69" s="26"/>
      <c r="M69" s="26"/>
      <c r="N69" s="69"/>
      <c r="O69" s="26"/>
      <c r="P69" s="26"/>
      <c r="Q69" s="26"/>
      <c r="R69" s="26"/>
      <c r="S69" s="69"/>
      <c r="T69" s="26"/>
      <c r="U69" s="26"/>
      <c r="V69" s="26"/>
      <c r="W69" s="26"/>
      <c r="X69" s="69"/>
      <c r="Y69" s="26"/>
      <c r="Z69" s="26"/>
      <c r="AA69" s="26"/>
      <c r="AB69" s="26"/>
      <c r="AC69" s="69"/>
      <c r="AD69" s="26"/>
      <c r="AE69" s="26"/>
      <c r="AF69" s="26"/>
      <c r="AG69" s="26"/>
      <c r="AH69" s="69"/>
      <c r="AI69" s="26"/>
      <c r="AJ69" s="26"/>
      <c r="AK69" s="26"/>
      <c r="AL69" s="26"/>
      <c r="AM69" s="69"/>
      <c r="AN69" s="26"/>
      <c r="AO69" s="26"/>
      <c r="AP69" s="26"/>
      <c r="AQ69" s="26"/>
      <c r="AR69" s="69"/>
      <c r="AS69" s="26"/>
      <c r="AT69" s="26"/>
      <c r="AU69" s="26"/>
      <c r="AV69" s="26"/>
      <c r="AW69" s="69"/>
      <c r="AX69" s="26"/>
      <c r="AY69" s="26"/>
      <c r="AZ69" s="26"/>
      <c r="BA69" s="26"/>
      <c r="BB69" s="69"/>
      <c r="BC69" s="26"/>
      <c r="BD69" s="26"/>
      <c r="BE69" s="26"/>
      <c r="BF69" s="26"/>
      <c r="BG69" s="69"/>
      <c r="BH69" s="26"/>
      <c r="BI69" s="26"/>
      <c r="BJ69" s="26"/>
      <c r="BK69" s="26"/>
    </row>
    <row r="70" spans="1:118" ht="12.95" customHeight="1" x14ac:dyDescent="0.2">
      <c r="A70" s="22"/>
      <c r="B70" s="85"/>
      <c r="C70" s="11"/>
      <c r="D70" s="11"/>
      <c r="E70" s="11"/>
      <c r="F70" s="11"/>
      <c r="G70" s="11"/>
      <c r="H70" s="11"/>
      <c r="I70" s="26"/>
      <c r="J70" s="26"/>
      <c r="K70" s="24"/>
      <c r="L70" s="24"/>
      <c r="M70" s="26"/>
      <c r="N70" s="69"/>
      <c r="O70" s="24"/>
      <c r="P70" s="24"/>
      <c r="Q70" s="24"/>
      <c r="R70" s="26"/>
      <c r="S70" s="69"/>
      <c r="T70" s="24"/>
      <c r="U70" s="24"/>
      <c r="V70" s="24"/>
      <c r="W70" s="26"/>
      <c r="X70" s="69"/>
      <c r="Y70" s="24"/>
      <c r="Z70" s="24"/>
      <c r="AA70" s="24"/>
      <c r="AB70" s="26"/>
      <c r="AC70" s="69"/>
      <c r="AD70" s="24"/>
      <c r="AE70" s="24"/>
      <c r="AF70" s="24"/>
      <c r="AG70" s="26"/>
      <c r="AH70" s="69"/>
      <c r="AI70" s="24"/>
      <c r="AJ70" s="24"/>
      <c r="AK70" s="24"/>
      <c r="AL70" s="26"/>
      <c r="AM70" s="69"/>
      <c r="AN70" s="24"/>
      <c r="AO70" s="24"/>
      <c r="AP70" s="24"/>
      <c r="AQ70" s="26"/>
      <c r="AR70" s="69"/>
      <c r="AS70" s="24"/>
      <c r="AT70" s="24"/>
      <c r="AU70" s="24"/>
      <c r="AV70" s="26"/>
      <c r="AW70" s="69"/>
      <c r="AX70" s="24"/>
      <c r="AY70" s="24"/>
      <c r="AZ70" s="24"/>
      <c r="BA70" s="26"/>
      <c r="BB70" s="69"/>
      <c r="BC70" s="24"/>
      <c r="BD70" s="24"/>
      <c r="BE70" s="24"/>
      <c r="BF70" s="26"/>
      <c r="BG70" s="69"/>
      <c r="BH70" s="24"/>
      <c r="BI70" s="24"/>
      <c r="BJ70" s="24"/>
      <c r="BK70" s="26"/>
    </row>
    <row r="71" spans="1:118" s="193" customFormat="1" ht="12.95" customHeight="1" x14ac:dyDescent="0.2">
      <c r="A71" s="142" t="s">
        <v>25</v>
      </c>
      <c r="B71" s="86" t="s">
        <v>133</v>
      </c>
      <c r="C71" s="71"/>
      <c r="D71" s="71"/>
      <c r="E71" s="71"/>
      <c r="F71" s="71"/>
      <c r="G71" s="71"/>
      <c r="H71" s="71"/>
      <c r="I71" s="74">
        <f>IF(I$30=$I$22,I$35-$I$23,0)</f>
        <v>0</v>
      </c>
      <c r="J71" s="74">
        <f>IF(J$30=$I$22,J$35-$I$23,0)</f>
        <v>0</v>
      </c>
      <c r="K71" s="74">
        <f>IF(K$30=$I$22,K$35-$I$23,0)</f>
        <v>90</v>
      </c>
      <c r="L71" s="74">
        <f>IF(L$30=$I$22,L$35-$I$23,0)</f>
        <v>0</v>
      </c>
      <c r="M71" s="74">
        <f>IF(M$30=$I$22,M$35-$I$23,0)</f>
        <v>0</v>
      </c>
      <c r="N71" s="88"/>
      <c r="O71" s="89"/>
      <c r="P71" s="89"/>
      <c r="Q71" s="89"/>
      <c r="R71" s="89"/>
      <c r="S71" s="88"/>
      <c r="T71" s="89"/>
      <c r="U71" s="89"/>
      <c r="V71" s="89"/>
      <c r="W71" s="89"/>
      <c r="X71" s="88"/>
      <c r="Y71" s="89"/>
      <c r="Z71" s="89"/>
      <c r="AA71" s="89"/>
      <c r="AB71" s="89"/>
      <c r="AC71" s="88"/>
      <c r="AD71" s="89"/>
      <c r="AE71" s="89"/>
      <c r="AF71" s="89"/>
      <c r="AG71" s="89"/>
      <c r="AH71" s="88"/>
      <c r="AI71" s="89"/>
      <c r="AJ71" s="89"/>
      <c r="AK71" s="89"/>
      <c r="AL71" s="89"/>
      <c r="AM71" s="88"/>
      <c r="AN71" s="89"/>
      <c r="AO71" s="89"/>
      <c r="AP71" s="89"/>
      <c r="AQ71" s="89"/>
      <c r="AR71" s="88"/>
      <c r="AS71" s="89"/>
      <c r="AT71" s="89"/>
      <c r="AU71" s="89"/>
      <c r="AV71" s="89"/>
      <c r="AW71" s="88"/>
      <c r="AX71" s="89"/>
      <c r="AY71" s="89"/>
      <c r="AZ71" s="89"/>
      <c r="BA71" s="89"/>
      <c r="BB71" s="88"/>
      <c r="BC71" s="89"/>
      <c r="BD71" s="89"/>
      <c r="BE71" s="89"/>
      <c r="BF71" s="89"/>
      <c r="BG71" s="88"/>
      <c r="BH71" s="89"/>
      <c r="BI71" s="89"/>
      <c r="BJ71" s="89"/>
      <c r="BK71" s="89"/>
      <c r="BL71" s="72"/>
      <c r="BM71" s="72"/>
      <c r="BN71" s="72"/>
      <c r="BO71" s="72"/>
      <c r="BP71" s="72"/>
      <c r="BQ71" s="72"/>
      <c r="BR71" s="72"/>
      <c r="BS71" s="72"/>
      <c r="BT71" s="72"/>
      <c r="BU71" s="72"/>
      <c r="BV71" s="72"/>
      <c r="BW71" s="72"/>
      <c r="BX71" s="72"/>
      <c r="BY71" s="72"/>
      <c r="BZ71" s="72"/>
      <c r="CA71" s="72"/>
      <c r="CB71" s="72"/>
      <c r="CC71" s="72"/>
      <c r="CD71" s="72"/>
      <c r="CE71" s="72"/>
      <c r="CF71" s="72"/>
      <c r="CG71" s="72"/>
      <c r="CH71" s="72"/>
      <c r="CI71" s="72"/>
      <c r="CJ71" s="72"/>
      <c r="CK71" s="72"/>
      <c r="CL71" s="72"/>
      <c r="CM71" s="72"/>
      <c r="CN71" s="72"/>
      <c r="CO71" s="72"/>
      <c r="CP71" s="72"/>
      <c r="CQ71" s="72"/>
      <c r="CR71" s="72"/>
      <c r="CS71" s="72"/>
      <c r="CT71" s="72"/>
      <c r="CU71" s="72"/>
      <c r="CV71" s="72"/>
      <c r="CW71" s="72"/>
      <c r="CX71" s="72"/>
      <c r="CY71" s="72"/>
      <c r="CZ71" s="72"/>
      <c r="DA71" s="72"/>
      <c r="DB71" s="72"/>
      <c r="DC71" s="72"/>
      <c r="DD71" s="72"/>
      <c r="DE71" s="72"/>
      <c r="DF71" s="72"/>
      <c r="DG71" s="72"/>
      <c r="DH71" s="72"/>
      <c r="DI71" s="72"/>
      <c r="DJ71" s="72"/>
      <c r="DK71" s="72"/>
      <c r="DL71" s="72"/>
      <c r="DM71" s="72"/>
      <c r="DN71" s="72"/>
    </row>
    <row r="72" spans="1:118" s="193" customFormat="1" ht="12.95" customHeight="1" x14ac:dyDescent="0.2">
      <c r="A72" s="97"/>
      <c r="B72" s="33" t="s">
        <v>37</v>
      </c>
      <c r="C72" s="71"/>
      <c r="D72" s="71"/>
      <c r="E72" s="71"/>
      <c r="F72" s="71"/>
      <c r="G72" s="71"/>
      <c r="H72" s="71"/>
      <c r="I72" s="74"/>
      <c r="J72" s="74">
        <f>I75</f>
        <v>0</v>
      </c>
      <c r="K72" s="75">
        <f t="shared" ref="K72:BK72" si="15">J75</f>
        <v>0</v>
      </c>
      <c r="L72" s="75">
        <f t="shared" si="15"/>
        <v>90</v>
      </c>
      <c r="M72" s="74">
        <f t="shared" si="15"/>
        <v>81</v>
      </c>
      <c r="N72" s="79">
        <f t="shared" si="15"/>
        <v>72</v>
      </c>
      <c r="O72" s="75">
        <f t="shared" si="15"/>
        <v>63</v>
      </c>
      <c r="P72" s="75">
        <f t="shared" si="15"/>
        <v>54</v>
      </c>
      <c r="Q72" s="75">
        <f t="shared" si="15"/>
        <v>45</v>
      </c>
      <c r="R72" s="74">
        <f t="shared" si="15"/>
        <v>36</v>
      </c>
      <c r="S72" s="79">
        <f t="shared" si="15"/>
        <v>27</v>
      </c>
      <c r="T72" s="75">
        <f t="shared" si="15"/>
        <v>18</v>
      </c>
      <c r="U72" s="75">
        <f t="shared" si="15"/>
        <v>9</v>
      </c>
      <c r="V72" s="75">
        <f t="shared" si="15"/>
        <v>0</v>
      </c>
      <c r="W72" s="74">
        <f t="shared" si="15"/>
        <v>0</v>
      </c>
      <c r="X72" s="79">
        <f t="shared" si="15"/>
        <v>0</v>
      </c>
      <c r="Y72" s="75">
        <f t="shared" si="15"/>
        <v>0</v>
      </c>
      <c r="Z72" s="75">
        <f t="shared" si="15"/>
        <v>0</v>
      </c>
      <c r="AA72" s="75">
        <f t="shared" si="15"/>
        <v>0</v>
      </c>
      <c r="AB72" s="74">
        <f t="shared" si="15"/>
        <v>0</v>
      </c>
      <c r="AC72" s="79">
        <f t="shared" si="15"/>
        <v>0</v>
      </c>
      <c r="AD72" s="75">
        <f t="shared" si="15"/>
        <v>0</v>
      </c>
      <c r="AE72" s="75">
        <f t="shared" si="15"/>
        <v>0</v>
      </c>
      <c r="AF72" s="75">
        <f t="shared" si="15"/>
        <v>0</v>
      </c>
      <c r="AG72" s="74">
        <f t="shared" si="15"/>
        <v>0</v>
      </c>
      <c r="AH72" s="79">
        <f t="shared" si="15"/>
        <v>0</v>
      </c>
      <c r="AI72" s="75">
        <f t="shared" si="15"/>
        <v>0</v>
      </c>
      <c r="AJ72" s="75">
        <f t="shared" si="15"/>
        <v>0</v>
      </c>
      <c r="AK72" s="75">
        <f t="shared" si="15"/>
        <v>0</v>
      </c>
      <c r="AL72" s="74">
        <f t="shared" si="15"/>
        <v>0</v>
      </c>
      <c r="AM72" s="79">
        <f t="shared" si="15"/>
        <v>0</v>
      </c>
      <c r="AN72" s="75">
        <f t="shared" si="15"/>
        <v>0</v>
      </c>
      <c r="AO72" s="75">
        <f t="shared" si="15"/>
        <v>0</v>
      </c>
      <c r="AP72" s="75">
        <f t="shared" si="15"/>
        <v>0</v>
      </c>
      <c r="AQ72" s="74">
        <f t="shared" si="15"/>
        <v>0</v>
      </c>
      <c r="AR72" s="79">
        <f t="shared" si="15"/>
        <v>0</v>
      </c>
      <c r="AS72" s="75">
        <f t="shared" si="15"/>
        <v>0</v>
      </c>
      <c r="AT72" s="75">
        <f t="shared" si="15"/>
        <v>0</v>
      </c>
      <c r="AU72" s="75">
        <f t="shared" si="15"/>
        <v>0</v>
      </c>
      <c r="AV72" s="74">
        <f t="shared" si="15"/>
        <v>0</v>
      </c>
      <c r="AW72" s="79">
        <f t="shared" si="15"/>
        <v>0</v>
      </c>
      <c r="AX72" s="75">
        <f t="shared" si="15"/>
        <v>0</v>
      </c>
      <c r="AY72" s="75">
        <f t="shared" si="15"/>
        <v>0</v>
      </c>
      <c r="AZ72" s="75">
        <f t="shared" si="15"/>
        <v>0</v>
      </c>
      <c r="BA72" s="74">
        <f t="shared" si="15"/>
        <v>0</v>
      </c>
      <c r="BB72" s="79">
        <f t="shared" si="15"/>
        <v>0</v>
      </c>
      <c r="BC72" s="75">
        <f t="shared" si="15"/>
        <v>0</v>
      </c>
      <c r="BD72" s="75">
        <f t="shared" si="15"/>
        <v>0</v>
      </c>
      <c r="BE72" s="75">
        <f t="shared" si="15"/>
        <v>0</v>
      </c>
      <c r="BF72" s="74">
        <f t="shared" si="15"/>
        <v>0</v>
      </c>
      <c r="BG72" s="79">
        <f t="shared" si="15"/>
        <v>0</v>
      </c>
      <c r="BH72" s="75">
        <f t="shared" si="15"/>
        <v>0</v>
      </c>
      <c r="BI72" s="75">
        <f t="shared" si="15"/>
        <v>0</v>
      </c>
      <c r="BJ72" s="75">
        <f t="shared" si="15"/>
        <v>0</v>
      </c>
      <c r="BK72" s="74">
        <f t="shared" si="15"/>
        <v>0</v>
      </c>
      <c r="BL72" s="72"/>
      <c r="BM72" s="72"/>
      <c r="BN72" s="72"/>
      <c r="BO72" s="72"/>
      <c r="BP72" s="72"/>
      <c r="BQ72" s="72"/>
      <c r="BR72" s="72"/>
      <c r="BS72" s="72"/>
      <c r="BT72" s="72"/>
      <c r="BU72" s="72"/>
      <c r="BV72" s="72"/>
      <c r="BW72" s="72"/>
      <c r="BX72" s="72"/>
      <c r="BY72" s="72"/>
      <c r="BZ72" s="72"/>
      <c r="CA72" s="72"/>
      <c r="CB72" s="72"/>
      <c r="CC72" s="72"/>
      <c r="CD72" s="72"/>
      <c r="CE72" s="72"/>
      <c r="CF72" s="72"/>
      <c r="CG72" s="72"/>
      <c r="CH72" s="72"/>
      <c r="CI72" s="72"/>
      <c r="CJ72" s="72"/>
      <c r="CK72" s="72"/>
      <c r="CL72" s="72"/>
      <c r="CM72" s="72"/>
      <c r="CN72" s="72"/>
      <c r="CO72" s="72"/>
      <c r="CP72" s="72"/>
      <c r="CQ72" s="72"/>
      <c r="CR72" s="72"/>
      <c r="CS72" s="72"/>
      <c r="CT72" s="72"/>
      <c r="CU72" s="72"/>
      <c r="CV72" s="72"/>
      <c r="CW72" s="72"/>
      <c r="CX72" s="72"/>
      <c r="CY72" s="72"/>
      <c r="CZ72" s="72"/>
      <c r="DA72" s="72"/>
      <c r="DB72" s="72"/>
      <c r="DC72" s="72"/>
      <c r="DD72" s="72"/>
      <c r="DE72" s="72"/>
      <c r="DF72" s="72"/>
      <c r="DG72" s="72"/>
      <c r="DH72" s="72"/>
      <c r="DI72" s="72"/>
      <c r="DJ72" s="72"/>
      <c r="DK72" s="72"/>
      <c r="DL72" s="72"/>
      <c r="DM72" s="72"/>
      <c r="DN72" s="72"/>
    </row>
    <row r="73" spans="1:118" s="193" customFormat="1" ht="12.95" customHeight="1" x14ac:dyDescent="0.2">
      <c r="A73" s="97"/>
      <c r="B73" s="73" t="s">
        <v>38</v>
      </c>
      <c r="C73" s="71"/>
      <c r="D73" s="71"/>
      <c r="E73" s="71"/>
      <c r="F73" s="71"/>
      <c r="G73" s="71"/>
      <c r="H73" s="71"/>
      <c r="I73" s="74">
        <f>I71</f>
        <v>0</v>
      </c>
      <c r="J73" s="74">
        <f t="shared" ref="J73:BK73" si="16">J71</f>
        <v>0</v>
      </c>
      <c r="K73" s="75">
        <f t="shared" si="16"/>
        <v>90</v>
      </c>
      <c r="L73" s="75">
        <f t="shared" si="16"/>
        <v>0</v>
      </c>
      <c r="M73" s="74">
        <f t="shared" si="16"/>
        <v>0</v>
      </c>
      <c r="N73" s="79">
        <f t="shared" si="16"/>
        <v>0</v>
      </c>
      <c r="O73" s="75">
        <f t="shared" si="16"/>
        <v>0</v>
      </c>
      <c r="P73" s="75">
        <f t="shared" si="16"/>
        <v>0</v>
      </c>
      <c r="Q73" s="75">
        <f t="shared" si="16"/>
        <v>0</v>
      </c>
      <c r="R73" s="74">
        <f t="shared" si="16"/>
        <v>0</v>
      </c>
      <c r="S73" s="79">
        <f t="shared" si="16"/>
        <v>0</v>
      </c>
      <c r="T73" s="75">
        <f t="shared" si="16"/>
        <v>0</v>
      </c>
      <c r="U73" s="75">
        <f t="shared" si="16"/>
        <v>0</v>
      </c>
      <c r="V73" s="75">
        <f t="shared" si="16"/>
        <v>0</v>
      </c>
      <c r="W73" s="74">
        <f t="shared" si="16"/>
        <v>0</v>
      </c>
      <c r="X73" s="79">
        <f t="shared" si="16"/>
        <v>0</v>
      </c>
      <c r="Y73" s="75">
        <f t="shared" si="16"/>
        <v>0</v>
      </c>
      <c r="Z73" s="75">
        <f t="shared" si="16"/>
        <v>0</v>
      </c>
      <c r="AA73" s="75">
        <f t="shared" si="16"/>
        <v>0</v>
      </c>
      <c r="AB73" s="74">
        <f t="shared" si="16"/>
        <v>0</v>
      </c>
      <c r="AC73" s="79">
        <f t="shared" si="16"/>
        <v>0</v>
      </c>
      <c r="AD73" s="75">
        <f t="shared" si="16"/>
        <v>0</v>
      </c>
      <c r="AE73" s="75">
        <f t="shared" si="16"/>
        <v>0</v>
      </c>
      <c r="AF73" s="75">
        <f t="shared" si="16"/>
        <v>0</v>
      </c>
      <c r="AG73" s="74">
        <f t="shared" si="16"/>
        <v>0</v>
      </c>
      <c r="AH73" s="79">
        <f t="shared" si="16"/>
        <v>0</v>
      </c>
      <c r="AI73" s="75">
        <f t="shared" si="16"/>
        <v>0</v>
      </c>
      <c r="AJ73" s="75">
        <f t="shared" si="16"/>
        <v>0</v>
      </c>
      <c r="AK73" s="75">
        <f t="shared" si="16"/>
        <v>0</v>
      </c>
      <c r="AL73" s="74">
        <f t="shared" si="16"/>
        <v>0</v>
      </c>
      <c r="AM73" s="79">
        <f t="shared" si="16"/>
        <v>0</v>
      </c>
      <c r="AN73" s="75">
        <f t="shared" si="16"/>
        <v>0</v>
      </c>
      <c r="AO73" s="75">
        <f t="shared" si="16"/>
        <v>0</v>
      </c>
      <c r="AP73" s="75">
        <f t="shared" si="16"/>
        <v>0</v>
      </c>
      <c r="AQ73" s="74">
        <f t="shared" si="16"/>
        <v>0</v>
      </c>
      <c r="AR73" s="79">
        <f t="shared" si="16"/>
        <v>0</v>
      </c>
      <c r="AS73" s="75">
        <f t="shared" si="16"/>
        <v>0</v>
      </c>
      <c r="AT73" s="75">
        <f t="shared" si="16"/>
        <v>0</v>
      </c>
      <c r="AU73" s="75">
        <f t="shared" si="16"/>
        <v>0</v>
      </c>
      <c r="AV73" s="74">
        <f t="shared" si="16"/>
        <v>0</v>
      </c>
      <c r="AW73" s="79">
        <f t="shared" si="16"/>
        <v>0</v>
      </c>
      <c r="AX73" s="75">
        <f t="shared" si="16"/>
        <v>0</v>
      </c>
      <c r="AY73" s="75">
        <f t="shared" si="16"/>
        <v>0</v>
      </c>
      <c r="AZ73" s="75">
        <f t="shared" si="16"/>
        <v>0</v>
      </c>
      <c r="BA73" s="74">
        <f t="shared" si="16"/>
        <v>0</v>
      </c>
      <c r="BB73" s="79">
        <f t="shared" si="16"/>
        <v>0</v>
      </c>
      <c r="BC73" s="75">
        <f t="shared" si="16"/>
        <v>0</v>
      </c>
      <c r="BD73" s="75">
        <f t="shared" si="16"/>
        <v>0</v>
      </c>
      <c r="BE73" s="75">
        <f t="shared" si="16"/>
        <v>0</v>
      </c>
      <c r="BF73" s="74">
        <f t="shared" si="16"/>
        <v>0</v>
      </c>
      <c r="BG73" s="79">
        <f t="shared" si="16"/>
        <v>0</v>
      </c>
      <c r="BH73" s="75">
        <f t="shared" si="16"/>
        <v>0</v>
      </c>
      <c r="BI73" s="75">
        <f t="shared" si="16"/>
        <v>0</v>
      </c>
      <c r="BJ73" s="75">
        <f t="shared" si="16"/>
        <v>0</v>
      </c>
      <c r="BK73" s="74">
        <f t="shared" si="16"/>
        <v>0</v>
      </c>
      <c r="BL73" s="72"/>
      <c r="BM73" s="72"/>
      <c r="BN73" s="72"/>
      <c r="BO73" s="72"/>
      <c r="BP73" s="72"/>
      <c r="BQ73" s="72"/>
      <c r="BR73" s="72"/>
      <c r="BS73" s="72"/>
      <c r="BT73" s="72"/>
      <c r="BU73" s="72"/>
      <c r="BV73" s="72"/>
      <c r="BW73" s="72"/>
      <c r="BX73" s="72"/>
      <c r="BY73" s="72"/>
      <c r="BZ73" s="72"/>
      <c r="CA73" s="72"/>
      <c r="CB73" s="72"/>
      <c r="CC73" s="72"/>
      <c r="CD73" s="72"/>
      <c r="CE73" s="72"/>
      <c r="CF73" s="72"/>
      <c r="CG73" s="72"/>
      <c r="CH73" s="72"/>
      <c r="CI73" s="72"/>
      <c r="CJ73" s="72"/>
      <c r="CK73" s="72"/>
      <c r="CL73" s="72"/>
      <c r="CM73" s="72"/>
      <c r="CN73" s="72"/>
      <c r="CO73" s="72"/>
      <c r="CP73" s="72"/>
      <c r="CQ73" s="72"/>
      <c r="CR73" s="72"/>
      <c r="CS73" s="72"/>
      <c r="CT73" s="72"/>
      <c r="CU73" s="72"/>
      <c r="CV73" s="72"/>
      <c r="CW73" s="72"/>
      <c r="CX73" s="72"/>
      <c r="CY73" s="72"/>
      <c r="CZ73" s="72"/>
      <c r="DA73" s="72"/>
      <c r="DB73" s="72"/>
      <c r="DC73" s="72"/>
      <c r="DD73" s="72"/>
      <c r="DE73" s="72"/>
      <c r="DF73" s="72"/>
      <c r="DG73" s="72"/>
      <c r="DH73" s="72"/>
      <c r="DI73" s="72"/>
      <c r="DJ73" s="72"/>
      <c r="DK73" s="72"/>
      <c r="DL73" s="72"/>
      <c r="DM73" s="72"/>
      <c r="DN73" s="72"/>
    </row>
    <row r="74" spans="1:118" s="193" customFormat="1" ht="12.95" customHeight="1" x14ac:dyDescent="0.2">
      <c r="A74" s="97"/>
      <c r="B74" s="77" t="s">
        <v>39</v>
      </c>
      <c r="C74" s="71"/>
      <c r="D74" s="71"/>
      <c r="E74" s="71"/>
      <c r="F74" s="71"/>
      <c r="G74" s="71"/>
      <c r="H74" s="71"/>
      <c r="I74" s="74">
        <f>IF(ROUND(I72,0)&lt;&gt;0,I72/I$33,0)</f>
        <v>0</v>
      </c>
      <c r="J74" s="74">
        <f t="shared" ref="J74:BK74" si="17">IF(ROUND(J72,0)&lt;&gt;0,J72/J$33,0)</f>
        <v>0</v>
      </c>
      <c r="K74" s="74">
        <f t="shared" si="17"/>
        <v>0</v>
      </c>
      <c r="L74" s="74">
        <f t="shared" si="17"/>
        <v>9</v>
      </c>
      <c r="M74" s="74">
        <f t="shared" si="17"/>
        <v>9</v>
      </c>
      <c r="N74" s="79">
        <f t="shared" si="17"/>
        <v>9</v>
      </c>
      <c r="O74" s="74">
        <f t="shared" si="17"/>
        <v>9</v>
      </c>
      <c r="P74" s="74">
        <f t="shared" si="17"/>
        <v>9</v>
      </c>
      <c r="Q74" s="74">
        <f t="shared" si="17"/>
        <v>9</v>
      </c>
      <c r="R74" s="74">
        <f t="shared" si="17"/>
        <v>9</v>
      </c>
      <c r="S74" s="79">
        <f t="shared" si="17"/>
        <v>9</v>
      </c>
      <c r="T74" s="74">
        <f t="shared" si="17"/>
        <v>9</v>
      </c>
      <c r="U74" s="74">
        <f t="shared" si="17"/>
        <v>9</v>
      </c>
      <c r="V74" s="74">
        <f t="shared" si="17"/>
        <v>0</v>
      </c>
      <c r="W74" s="74">
        <f t="shared" si="17"/>
        <v>0</v>
      </c>
      <c r="X74" s="79">
        <f t="shared" si="17"/>
        <v>0</v>
      </c>
      <c r="Y74" s="74">
        <f t="shared" si="17"/>
        <v>0</v>
      </c>
      <c r="Z74" s="74">
        <f t="shared" si="17"/>
        <v>0</v>
      </c>
      <c r="AA74" s="74">
        <f t="shared" si="17"/>
        <v>0</v>
      </c>
      <c r="AB74" s="74">
        <f t="shared" si="17"/>
        <v>0</v>
      </c>
      <c r="AC74" s="79">
        <f t="shared" si="17"/>
        <v>0</v>
      </c>
      <c r="AD74" s="74">
        <f t="shared" si="17"/>
        <v>0</v>
      </c>
      <c r="AE74" s="74">
        <f t="shared" si="17"/>
        <v>0</v>
      </c>
      <c r="AF74" s="74">
        <f t="shared" si="17"/>
        <v>0</v>
      </c>
      <c r="AG74" s="74">
        <f t="shared" si="17"/>
        <v>0</v>
      </c>
      <c r="AH74" s="79">
        <f t="shared" si="17"/>
        <v>0</v>
      </c>
      <c r="AI74" s="74">
        <f t="shared" si="17"/>
        <v>0</v>
      </c>
      <c r="AJ74" s="74">
        <f t="shared" si="17"/>
        <v>0</v>
      </c>
      <c r="AK74" s="74">
        <f t="shared" si="17"/>
        <v>0</v>
      </c>
      <c r="AL74" s="74">
        <f t="shared" si="17"/>
        <v>0</v>
      </c>
      <c r="AM74" s="79">
        <f t="shared" si="17"/>
        <v>0</v>
      </c>
      <c r="AN74" s="74">
        <f t="shared" si="17"/>
        <v>0</v>
      </c>
      <c r="AO74" s="74">
        <f t="shared" si="17"/>
        <v>0</v>
      </c>
      <c r="AP74" s="74">
        <f t="shared" si="17"/>
        <v>0</v>
      </c>
      <c r="AQ74" s="74">
        <f t="shared" si="17"/>
        <v>0</v>
      </c>
      <c r="AR74" s="79">
        <f t="shared" si="17"/>
        <v>0</v>
      </c>
      <c r="AS74" s="74">
        <f t="shared" si="17"/>
        <v>0</v>
      </c>
      <c r="AT74" s="74">
        <f t="shared" si="17"/>
        <v>0</v>
      </c>
      <c r="AU74" s="74">
        <f t="shared" si="17"/>
        <v>0</v>
      </c>
      <c r="AV74" s="74">
        <f t="shared" si="17"/>
        <v>0</v>
      </c>
      <c r="AW74" s="79">
        <f t="shared" si="17"/>
        <v>0</v>
      </c>
      <c r="AX74" s="74">
        <f t="shared" si="17"/>
        <v>0</v>
      </c>
      <c r="AY74" s="74">
        <f t="shared" si="17"/>
        <v>0</v>
      </c>
      <c r="AZ74" s="74">
        <f t="shared" si="17"/>
        <v>0</v>
      </c>
      <c r="BA74" s="74">
        <f t="shared" si="17"/>
        <v>0</v>
      </c>
      <c r="BB74" s="79">
        <f t="shared" si="17"/>
        <v>0</v>
      </c>
      <c r="BC74" s="74">
        <f t="shared" si="17"/>
        <v>0</v>
      </c>
      <c r="BD74" s="74">
        <f t="shared" si="17"/>
        <v>0</v>
      </c>
      <c r="BE74" s="74">
        <f t="shared" si="17"/>
        <v>0</v>
      </c>
      <c r="BF74" s="74">
        <f t="shared" si="17"/>
        <v>0</v>
      </c>
      <c r="BG74" s="79">
        <f t="shared" si="17"/>
        <v>0</v>
      </c>
      <c r="BH74" s="74">
        <f t="shared" si="17"/>
        <v>0</v>
      </c>
      <c r="BI74" s="74">
        <f t="shared" si="17"/>
        <v>0</v>
      </c>
      <c r="BJ74" s="74">
        <f t="shared" si="17"/>
        <v>0</v>
      </c>
      <c r="BK74" s="74">
        <f t="shared" si="17"/>
        <v>0</v>
      </c>
      <c r="BL74" s="72"/>
      <c r="BM74" s="72"/>
      <c r="BN74" s="72"/>
      <c r="BO74" s="72"/>
      <c r="BP74" s="72"/>
      <c r="BQ74" s="72"/>
      <c r="BR74" s="72"/>
      <c r="BS74" s="72"/>
      <c r="BT74" s="72"/>
      <c r="BU74" s="72"/>
      <c r="BV74" s="72"/>
      <c r="BW74" s="72"/>
      <c r="BX74" s="72"/>
      <c r="BY74" s="72"/>
      <c r="BZ74" s="72"/>
      <c r="CA74" s="72"/>
      <c r="CB74" s="72"/>
      <c r="CC74" s="72"/>
      <c r="CD74" s="72"/>
      <c r="CE74" s="72"/>
      <c r="CF74" s="72"/>
      <c r="CG74" s="72"/>
      <c r="CH74" s="72"/>
      <c r="CI74" s="72"/>
      <c r="CJ74" s="72"/>
      <c r="CK74" s="72"/>
      <c r="CL74" s="72"/>
      <c r="CM74" s="72"/>
      <c r="CN74" s="72"/>
      <c r="CO74" s="72"/>
      <c r="CP74" s="72"/>
      <c r="CQ74" s="72"/>
      <c r="CR74" s="72"/>
      <c r="CS74" s="72"/>
      <c r="CT74" s="72"/>
      <c r="CU74" s="72"/>
      <c r="CV74" s="72"/>
      <c r="CW74" s="72"/>
      <c r="CX74" s="72"/>
      <c r="CY74" s="72"/>
      <c r="CZ74" s="72"/>
      <c r="DA74" s="72"/>
      <c r="DB74" s="72"/>
      <c r="DC74" s="72"/>
      <c r="DD74" s="72"/>
      <c r="DE74" s="72"/>
      <c r="DF74" s="72"/>
      <c r="DG74" s="72"/>
      <c r="DH74" s="72"/>
      <c r="DI74" s="72"/>
      <c r="DJ74" s="72"/>
      <c r="DK74" s="72"/>
      <c r="DL74" s="72"/>
      <c r="DM74" s="72"/>
      <c r="DN74" s="72"/>
    </row>
    <row r="75" spans="1:118" s="78" customFormat="1" ht="12.95" customHeight="1" x14ac:dyDescent="0.2">
      <c r="A75" s="142"/>
      <c r="B75" s="33" t="s">
        <v>40</v>
      </c>
      <c r="C75" s="77"/>
      <c r="D75" s="77"/>
      <c r="E75" s="77"/>
      <c r="F75" s="77"/>
      <c r="G75" s="77"/>
      <c r="H75" s="141"/>
      <c r="I75" s="74">
        <f>I72+I73-I74</f>
        <v>0</v>
      </c>
      <c r="J75" s="74">
        <f t="shared" ref="J75:BK75" si="18">J72+J73-J74</f>
        <v>0</v>
      </c>
      <c r="K75" s="74">
        <f t="shared" si="18"/>
        <v>90</v>
      </c>
      <c r="L75" s="74">
        <f t="shared" si="18"/>
        <v>81</v>
      </c>
      <c r="M75" s="74">
        <f t="shared" si="18"/>
        <v>72</v>
      </c>
      <c r="N75" s="79">
        <f t="shared" si="18"/>
        <v>63</v>
      </c>
      <c r="O75" s="74">
        <f t="shared" si="18"/>
        <v>54</v>
      </c>
      <c r="P75" s="74">
        <f t="shared" si="18"/>
        <v>45</v>
      </c>
      <c r="Q75" s="74">
        <f t="shared" si="18"/>
        <v>36</v>
      </c>
      <c r="R75" s="74">
        <f t="shared" si="18"/>
        <v>27</v>
      </c>
      <c r="S75" s="79">
        <f t="shared" si="18"/>
        <v>18</v>
      </c>
      <c r="T75" s="74">
        <f t="shared" si="18"/>
        <v>9</v>
      </c>
      <c r="U75" s="74">
        <f t="shared" si="18"/>
        <v>0</v>
      </c>
      <c r="V75" s="74">
        <f t="shared" si="18"/>
        <v>0</v>
      </c>
      <c r="W75" s="74">
        <f t="shared" si="18"/>
        <v>0</v>
      </c>
      <c r="X75" s="79">
        <f t="shared" si="18"/>
        <v>0</v>
      </c>
      <c r="Y75" s="74">
        <f t="shared" si="18"/>
        <v>0</v>
      </c>
      <c r="Z75" s="74">
        <f t="shared" si="18"/>
        <v>0</v>
      </c>
      <c r="AA75" s="74">
        <f t="shared" si="18"/>
        <v>0</v>
      </c>
      <c r="AB75" s="74">
        <f t="shared" si="18"/>
        <v>0</v>
      </c>
      <c r="AC75" s="79">
        <f t="shared" si="18"/>
        <v>0</v>
      </c>
      <c r="AD75" s="74">
        <f t="shared" si="18"/>
        <v>0</v>
      </c>
      <c r="AE75" s="74">
        <f t="shared" si="18"/>
        <v>0</v>
      </c>
      <c r="AF75" s="74">
        <f t="shared" si="18"/>
        <v>0</v>
      </c>
      <c r="AG75" s="74">
        <f t="shared" si="18"/>
        <v>0</v>
      </c>
      <c r="AH75" s="79">
        <f t="shared" si="18"/>
        <v>0</v>
      </c>
      <c r="AI75" s="74">
        <f t="shared" si="18"/>
        <v>0</v>
      </c>
      <c r="AJ75" s="74">
        <f t="shared" si="18"/>
        <v>0</v>
      </c>
      <c r="AK75" s="74">
        <f t="shared" si="18"/>
        <v>0</v>
      </c>
      <c r="AL75" s="74">
        <f t="shared" si="18"/>
        <v>0</v>
      </c>
      <c r="AM75" s="79">
        <f t="shared" si="18"/>
        <v>0</v>
      </c>
      <c r="AN75" s="74">
        <f t="shared" si="18"/>
        <v>0</v>
      </c>
      <c r="AO75" s="74">
        <f t="shared" si="18"/>
        <v>0</v>
      </c>
      <c r="AP75" s="74">
        <f t="shared" si="18"/>
        <v>0</v>
      </c>
      <c r="AQ75" s="74">
        <f t="shared" si="18"/>
        <v>0</v>
      </c>
      <c r="AR75" s="79">
        <f t="shared" si="18"/>
        <v>0</v>
      </c>
      <c r="AS75" s="74">
        <f t="shared" si="18"/>
        <v>0</v>
      </c>
      <c r="AT75" s="74">
        <f t="shared" si="18"/>
        <v>0</v>
      </c>
      <c r="AU75" s="74">
        <f t="shared" si="18"/>
        <v>0</v>
      </c>
      <c r="AV75" s="74">
        <f t="shared" si="18"/>
        <v>0</v>
      </c>
      <c r="AW75" s="79">
        <f t="shared" si="18"/>
        <v>0</v>
      </c>
      <c r="AX75" s="74">
        <f t="shared" si="18"/>
        <v>0</v>
      </c>
      <c r="AY75" s="74">
        <f t="shared" si="18"/>
        <v>0</v>
      </c>
      <c r="AZ75" s="74">
        <f t="shared" si="18"/>
        <v>0</v>
      </c>
      <c r="BA75" s="74">
        <f t="shared" si="18"/>
        <v>0</v>
      </c>
      <c r="BB75" s="79">
        <f t="shared" si="18"/>
        <v>0</v>
      </c>
      <c r="BC75" s="74">
        <f t="shared" si="18"/>
        <v>0</v>
      </c>
      <c r="BD75" s="74">
        <f t="shared" si="18"/>
        <v>0</v>
      </c>
      <c r="BE75" s="74">
        <f t="shared" si="18"/>
        <v>0</v>
      </c>
      <c r="BF75" s="74">
        <f t="shared" si="18"/>
        <v>0</v>
      </c>
      <c r="BG75" s="79">
        <f t="shared" si="18"/>
        <v>0</v>
      </c>
      <c r="BH75" s="74">
        <f t="shared" si="18"/>
        <v>0</v>
      </c>
      <c r="BI75" s="74">
        <f t="shared" si="18"/>
        <v>0</v>
      </c>
      <c r="BJ75" s="74">
        <f t="shared" si="18"/>
        <v>0</v>
      </c>
      <c r="BK75" s="74">
        <f t="shared" si="18"/>
        <v>0</v>
      </c>
    </row>
    <row r="76" spans="1:118" s="78" customFormat="1" ht="12.75" customHeight="1" x14ac:dyDescent="0.2">
      <c r="A76" s="142"/>
      <c r="B76" s="28" t="s">
        <v>41</v>
      </c>
      <c r="C76" s="76"/>
      <c r="D76" s="76"/>
      <c r="E76" s="76"/>
      <c r="F76" s="76"/>
      <c r="G76" s="76"/>
      <c r="H76" s="141"/>
      <c r="I76" s="74">
        <f>I72*$I$25</f>
        <v>0</v>
      </c>
      <c r="J76" s="74">
        <f t="shared" ref="J76:BK76" si="19">J72*$I$25</f>
        <v>0</v>
      </c>
      <c r="K76" s="74">
        <f t="shared" si="19"/>
        <v>0</v>
      </c>
      <c r="L76" s="74">
        <f t="shared" si="19"/>
        <v>7.8929999999999998</v>
      </c>
      <c r="M76" s="74">
        <f t="shared" si="19"/>
        <v>7.1036999999999999</v>
      </c>
      <c r="N76" s="79">
        <f t="shared" si="19"/>
        <v>6.3144</v>
      </c>
      <c r="O76" s="74">
        <f t="shared" si="19"/>
        <v>5.5251000000000001</v>
      </c>
      <c r="P76" s="74">
        <f t="shared" si="19"/>
        <v>4.7358000000000002</v>
      </c>
      <c r="Q76" s="74">
        <f t="shared" si="19"/>
        <v>3.9464999999999999</v>
      </c>
      <c r="R76" s="74">
        <f t="shared" si="19"/>
        <v>3.1572</v>
      </c>
      <c r="S76" s="79">
        <f t="shared" si="19"/>
        <v>2.3679000000000001</v>
      </c>
      <c r="T76" s="74">
        <f t="shared" si="19"/>
        <v>1.5786</v>
      </c>
      <c r="U76" s="74">
        <f t="shared" si="19"/>
        <v>0.7893</v>
      </c>
      <c r="V76" s="74">
        <f t="shared" si="19"/>
        <v>0</v>
      </c>
      <c r="W76" s="74">
        <f t="shared" si="19"/>
        <v>0</v>
      </c>
      <c r="X76" s="79">
        <f t="shared" si="19"/>
        <v>0</v>
      </c>
      <c r="Y76" s="74">
        <f t="shared" si="19"/>
        <v>0</v>
      </c>
      <c r="Z76" s="74">
        <f t="shared" si="19"/>
        <v>0</v>
      </c>
      <c r="AA76" s="74">
        <f t="shared" si="19"/>
        <v>0</v>
      </c>
      <c r="AB76" s="74">
        <f t="shared" si="19"/>
        <v>0</v>
      </c>
      <c r="AC76" s="79">
        <f t="shared" si="19"/>
        <v>0</v>
      </c>
      <c r="AD76" s="74">
        <f t="shared" si="19"/>
        <v>0</v>
      </c>
      <c r="AE76" s="74">
        <f t="shared" si="19"/>
        <v>0</v>
      </c>
      <c r="AF76" s="74">
        <f t="shared" si="19"/>
        <v>0</v>
      </c>
      <c r="AG76" s="74">
        <f t="shared" si="19"/>
        <v>0</v>
      </c>
      <c r="AH76" s="79">
        <f t="shared" si="19"/>
        <v>0</v>
      </c>
      <c r="AI76" s="74">
        <f t="shared" si="19"/>
        <v>0</v>
      </c>
      <c r="AJ76" s="74">
        <f t="shared" si="19"/>
        <v>0</v>
      </c>
      <c r="AK76" s="74">
        <f t="shared" si="19"/>
        <v>0</v>
      </c>
      <c r="AL76" s="74">
        <f t="shared" si="19"/>
        <v>0</v>
      </c>
      <c r="AM76" s="79">
        <f t="shared" si="19"/>
        <v>0</v>
      </c>
      <c r="AN76" s="74">
        <f t="shared" si="19"/>
        <v>0</v>
      </c>
      <c r="AO76" s="74">
        <f t="shared" si="19"/>
        <v>0</v>
      </c>
      <c r="AP76" s="74">
        <f t="shared" si="19"/>
        <v>0</v>
      </c>
      <c r="AQ76" s="74">
        <f t="shared" si="19"/>
        <v>0</v>
      </c>
      <c r="AR76" s="79">
        <f t="shared" si="19"/>
        <v>0</v>
      </c>
      <c r="AS76" s="74">
        <f t="shared" si="19"/>
        <v>0</v>
      </c>
      <c r="AT76" s="74">
        <f t="shared" si="19"/>
        <v>0</v>
      </c>
      <c r="AU76" s="74">
        <f t="shared" si="19"/>
        <v>0</v>
      </c>
      <c r="AV76" s="74">
        <f t="shared" si="19"/>
        <v>0</v>
      </c>
      <c r="AW76" s="79">
        <f t="shared" si="19"/>
        <v>0</v>
      </c>
      <c r="AX76" s="74">
        <f t="shared" si="19"/>
        <v>0</v>
      </c>
      <c r="AY76" s="74">
        <f t="shared" si="19"/>
        <v>0</v>
      </c>
      <c r="AZ76" s="74">
        <f t="shared" si="19"/>
        <v>0</v>
      </c>
      <c r="BA76" s="74">
        <f t="shared" si="19"/>
        <v>0</v>
      </c>
      <c r="BB76" s="79">
        <f t="shared" si="19"/>
        <v>0</v>
      </c>
      <c r="BC76" s="74">
        <f t="shared" si="19"/>
        <v>0</v>
      </c>
      <c r="BD76" s="74">
        <f t="shared" si="19"/>
        <v>0</v>
      </c>
      <c r="BE76" s="74">
        <f t="shared" si="19"/>
        <v>0</v>
      </c>
      <c r="BF76" s="74">
        <f t="shared" si="19"/>
        <v>0</v>
      </c>
      <c r="BG76" s="79">
        <f t="shared" si="19"/>
        <v>0</v>
      </c>
      <c r="BH76" s="74">
        <f t="shared" si="19"/>
        <v>0</v>
      </c>
      <c r="BI76" s="74">
        <f t="shared" si="19"/>
        <v>0</v>
      </c>
      <c r="BJ76" s="74">
        <f t="shared" si="19"/>
        <v>0</v>
      </c>
      <c r="BK76" s="74">
        <f t="shared" si="19"/>
        <v>0</v>
      </c>
    </row>
    <row r="77" spans="1:118" s="193" customFormat="1" ht="12.95" customHeight="1" x14ac:dyDescent="0.2">
      <c r="A77" s="97"/>
      <c r="B77" s="28" t="s">
        <v>42</v>
      </c>
      <c r="C77" s="71"/>
      <c r="D77" s="71"/>
      <c r="E77" s="71"/>
      <c r="F77" s="71"/>
      <c r="G77" s="71"/>
      <c r="H77" s="71"/>
      <c r="I77" s="74">
        <f>I76+I74</f>
        <v>0</v>
      </c>
      <c r="J77" s="74">
        <f t="shared" ref="J77:BK77" si="20">J76+J74</f>
        <v>0</v>
      </c>
      <c r="K77" s="75">
        <f t="shared" si="20"/>
        <v>0</v>
      </c>
      <c r="L77" s="75">
        <f t="shared" si="20"/>
        <v>16.893000000000001</v>
      </c>
      <c r="M77" s="74">
        <f t="shared" si="20"/>
        <v>16.1037</v>
      </c>
      <c r="N77" s="79">
        <f t="shared" si="20"/>
        <v>15.314399999999999</v>
      </c>
      <c r="O77" s="75">
        <f t="shared" si="20"/>
        <v>14.5251</v>
      </c>
      <c r="P77" s="75">
        <f t="shared" si="20"/>
        <v>13.735800000000001</v>
      </c>
      <c r="Q77" s="75">
        <f t="shared" si="20"/>
        <v>12.9465</v>
      </c>
      <c r="R77" s="74">
        <f t="shared" si="20"/>
        <v>12.1572</v>
      </c>
      <c r="S77" s="79">
        <f t="shared" si="20"/>
        <v>11.367900000000001</v>
      </c>
      <c r="T77" s="75">
        <f t="shared" si="20"/>
        <v>10.5786</v>
      </c>
      <c r="U77" s="75">
        <f t="shared" si="20"/>
        <v>9.7893000000000008</v>
      </c>
      <c r="V77" s="75">
        <f t="shared" si="20"/>
        <v>0</v>
      </c>
      <c r="W77" s="74">
        <f t="shared" si="20"/>
        <v>0</v>
      </c>
      <c r="X77" s="79">
        <f t="shared" si="20"/>
        <v>0</v>
      </c>
      <c r="Y77" s="75">
        <f t="shared" si="20"/>
        <v>0</v>
      </c>
      <c r="Z77" s="75">
        <f t="shared" si="20"/>
        <v>0</v>
      </c>
      <c r="AA77" s="75">
        <f t="shared" si="20"/>
        <v>0</v>
      </c>
      <c r="AB77" s="74">
        <f t="shared" si="20"/>
        <v>0</v>
      </c>
      <c r="AC77" s="79">
        <f t="shared" si="20"/>
        <v>0</v>
      </c>
      <c r="AD77" s="75">
        <f t="shared" si="20"/>
        <v>0</v>
      </c>
      <c r="AE77" s="75">
        <f t="shared" si="20"/>
        <v>0</v>
      </c>
      <c r="AF77" s="75">
        <f t="shared" si="20"/>
        <v>0</v>
      </c>
      <c r="AG77" s="74">
        <f t="shared" si="20"/>
        <v>0</v>
      </c>
      <c r="AH77" s="79">
        <f t="shared" si="20"/>
        <v>0</v>
      </c>
      <c r="AI77" s="75">
        <f t="shared" si="20"/>
        <v>0</v>
      </c>
      <c r="AJ77" s="75">
        <f t="shared" si="20"/>
        <v>0</v>
      </c>
      <c r="AK77" s="75">
        <f t="shared" si="20"/>
        <v>0</v>
      </c>
      <c r="AL77" s="74">
        <f t="shared" si="20"/>
        <v>0</v>
      </c>
      <c r="AM77" s="79">
        <f t="shared" si="20"/>
        <v>0</v>
      </c>
      <c r="AN77" s="75">
        <f t="shared" si="20"/>
        <v>0</v>
      </c>
      <c r="AO77" s="75">
        <f t="shared" si="20"/>
        <v>0</v>
      </c>
      <c r="AP77" s="75">
        <f t="shared" si="20"/>
        <v>0</v>
      </c>
      <c r="AQ77" s="74">
        <f t="shared" si="20"/>
        <v>0</v>
      </c>
      <c r="AR77" s="79">
        <f t="shared" si="20"/>
        <v>0</v>
      </c>
      <c r="AS77" s="75">
        <f t="shared" si="20"/>
        <v>0</v>
      </c>
      <c r="AT77" s="75">
        <f t="shared" si="20"/>
        <v>0</v>
      </c>
      <c r="AU77" s="75">
        <f t="shared" si="20"/>
        <v>0</v>
      </c>
      <c r="AV77" s="74">
        <f t="shared" si="20"/>
        <v>0</v>
      </c>
      <c r="AW77" s="79">
        <f t="shared" si="20"/>
        <v>0</v>
      </c>
      <c r="AX77" s="75">
        <f t="shared" si="20"/>
        <v>0</v>
      </c>
      <c r="AY77" s="75">
        <f t="shared" si="20"/>
        <v>0</v>
      </c>
      <c r="AZ77" s="75">
        <f t="shared" si="20"/>
        <v>0</v>
      </c>
      <c r="BA77" s="74">
        <f t="shared" si="20"/>
        <v>0</v>
      </c>
      <c r="BB77" s="79">
        <f t="shared" si="20"/>
        <v>0</v>
      </c>
      <c r="BC77" s="75">
        <f t="shared" si="20"/>
        <v>0</v>
      </c>
      <c r="BD77" s="75">
        <f t="shared" si="20"/>
        <v>0</v>
      </c>
      <c r="BE77" s="75">
        <f t="shared" si="20"/>
        <v>0</v>
      </c>
      <c r="BF77" s="74">
        <f t="shared" si="20"/>
        <v>0</v>
      </c>
      <c r="BG77" s="79">
        <f t="shared" si="20"/>
        <v>0</v>
      </c>
      <c r="BH77" s="75">
        <f t="shared" si="20"/>
        <v>0</v>
      </c>
      <c r="BI77" s="75">
        <f t="shared" si="20"/>
        <v>0</v>
      </c>
      <c r="BJ77" s="75">
        <f t="shared" si="20"/>
        <v>0</v>
      </c>
      <c r="BK77" s="74">
        <f t="shared" si="20"/>
        <v>0</v>
      </c>
      <c r="BL77" s="72"/>
      <c r="BM77" s="72"/>
      <c r="BN77" s="72"/>
      <c r="BO77" s="72"/>
      <c r="BP77" s="72"/>
      <c r="BQ77" s="72"/>
      <c r="BR77" s="72"/>
      <c r="BS77" s="72"/>
      <c r="BT77" s="72"/>
      <c r="BU77" s="72"/>
      <c r="BV77" s="72"/>
      <c r="BW77" s="72"/>
      <c r="BX77" s="72"/>
      <c r="BY77" s="72"/>
      <c r="BZ77" s="72"/>
      <c r="CA77" s="72"/>
      <c r="CB77" s="72"/>
      <c r="CC77" s="72"/>
      <c r="CD77" s="72"/>
      <c r="CE77" s="72"/>
      <c r="CF77" s="72"/>
      <c r="CG77" s="72"/>
      <c r="CH77" s="72"/>
      <c r="CI77" s="72"/>
      <c r="CJ77" s="72"/>
      <c r="CK77" s="72"/>
      <c r="CL77" s="72"/>
      <c r="CM77" s="72"/>
      <c r="CN77" s="72"/>
      <c r="CO77" s="72"/>
      <c r="CP77" s="72"/>
      <c r="CQ77" s="72"/>
      <c r="CR77" s="72"/>
      <c r="CS77" s="72"/>
      <c r="CT77" s="72"/>
      <c r="CU77" s="72"/>
      <c r="CV77" s="72"/>
      <c r="CW77" s="72"/>
      <c r="CX77" s="72"/>
      <c r="CY77" s="72"/>
      <c r="CZ77" s="72"/>
      <c r="DA77" s="72"/>
      <c r="DB77" s="72"/>
      <c r="DC77" s="72"/>
      <c r="DD77" s="72"/>
      <c r="DE77" s="72"/>
      <c r="DF77" s="72"/>
      <c r="DG77" s="72"/>
      <c r="DH77" s="72"/>
      <c r="DI77" s="72"/>
      <c r="DJ77" s="72"/>
      <c r="DK77" s="72"/>
      <c r="DL77" s="72"/>
      <c r="DM77" s="72"/>
      <c r="DN77" s="72"/>
    </row>
    <row r="78" spans="1:118" ht="12.95" customHeight="1" x14ac:dyDescent="0.2">
      <c r="A78" s="22"/>
      <c r="B78" s="85"/>
      <c r="C78" s="11"/>
      <c r="D78" s="11"/>
      <c r="E78" s="11"/>
      <c r="F78" s="11"/>
      <c r="G78" s="11"/>
      <c r="H78" s="11"/>
      <c r="I78" s="26"/>
      <c r="J78" s="26"/>
      <c r="K78" s="24"/>
      <c r="L78" s="24"/>
      <c r="M78" s="26"/>
      <c r="N78" s="69"/>
      <c r="O78" s="24"/>
      <c r="P78" s="24"/>
      <c r="Q78" s="24"/>
      <c r="R78" s="26"/>
      <c r="S78" s="69"/>
      <c r="T78" s="24"/>
      <c r="U78" s="24"/>
      <c r="V78" s="24"/>
      <c r="W78" s="26"/>
      <c r="X78" s="69"/>
      <c r="Y78" s="24"/>
      <c r="Z78" s="24"/>
      <c r="AA78" s="24"/>
      <c r="AB78" s="26"/>
      <c r="AC78" s="69"/>
      <c r="AD78" s="24"/>
      <c r="AE78" s="24"/>
      <c r="AF78" s="24"/>
      <c r="AG78" s="26"/>
      <c r="AH78" s="69"/>
      <c r="AI78" s="24"/>
      <c r="AJ78" s="24"/>
      <c r="AK78" s="24"/>
      <c r="AL78" s="26"/>
      <c r="AM78" s="69"/>
      <c r="AN78" s="24"/>
      <c r="AO78" s="24"/>
      <c r="AP78" s="24"/>
      <c r="AQ78" s="26"/>
      <c r="AR78" s="69"/>
      <c r="AS78" s="24"/>
      <c r="AT78" s="24"/>
      <c r="AU78" s="24"/>
      <c r="AV78" s="26"/>
      <c r="AW78" s="69"/>
      <c r="AX78" s="24"/>
      <c r="AY78" s="24"/>
      <c r="AZ78" s="24"/>
      <c r="BA78" s="26"/>
      <c r="BB78" s="69"/>
      <c r="BC78" s="24"/>
      <c r="BD78" s="24"/>
      <c r="BE78" s="24"/>
      <c r="BF78" s="26"/>
      <c r="BG78" s="69"/>
      <c r="BH78" s="24"/>
      <c r="BI78" s="24"/>
      <c r="BJ78" s="24"/>
      <c r="BK78" s="26"/>
    </row>
    <row r="79" spans="1:118" s="78" customFormat="1" ht="12.95" customHeight="1" x14ac:dyDescent="0.2">
      <c r="A79" s="141"/>
      <c r="B79" s="86" t="s">
        <v>79</v>
      </c>
      <c r="C79" s="33"/>
      <c r="D79" s="33"/>
      <c r="E79" s="33"/>
      <c r="F79" s="33"/>
      <c r="G79" s="33"/>
      <c r="H79" s="33"/>
      <c r="I79" s="74"/>
      <c r="J79" s="74"/>
      <c r="K79" s="75"/>
      <c r="L79" s="75"/>
      <c r="M79" s="74"/>
      <c r="N79" s="79">
        <f>M82</f>
        <v>72</v>
      </c>
      <c r="O79" s="75">
        <f>N82</f>
        <v>63</v>
      </c>
      <c r="P79" s="75">
        <f>O82</f>
        <v>54</v>
      </c>
      <c r="Q79" s="75">
        <f>P82</f>
        <v>45</v>
      </c>
      <c r="R79" s="74">
        <f>Q82</f>
        <v>36</v>
      </c>
      <c r="S79" s="79"/>
      <c r="T79" s="75"/>
      <c r="U79" s="75"/>
      <c r="V79" s="75"/>
      <c r="W79" s="74"/>
      <c r="X79" s="79"/>
      <c r="Y79" s="75"/>
      <c r="Z79" s="75"/>
      <c r="AA79" s="75"/>
      <c r="AB79" s="74"/>
      <c r="AC79" s="79"/>
      <c r="AD79" s="75"/>
      <c r="AE79" s="75"/>
      <c r="AF79" s="75"/>
      <c r="AG79" s="74"/>
      <c r="AH79" s="79"/>
      <c r="AI79" s="75"/>
      <c r="AJ79" s="75"/>
      <c r="AK79" s="75"/>
      <c r="AL79" s="74"/>
      <c r="AM79" s="79"/>
      <c r="AN79" s="75"/>
      <c r="AO79" s="75"/>
      <c r="AP79" s="75"/>
      <c r="AQ79" s="74"/>
      <c r="AR79" s="79"/>
      <c r="AS79" s="75"/>
      <c r="AT79" s="75"/>
      <c r="AU79" s="75"/>
      <c r="AV79" s="74"/>
      <c r="AW79" s="79"/>
      <c r="AX79" s="75"/>
      <c r="AY79" s="75"/>
      <c r="AZ79" s="75"/>
      <c r="BA79" s="74"/>
      <c r="BB79" s="79"/>
      <c r="BC79" s="75"/>
      <c r="BD79" s="75"/>
      <c r="BE79" s="75"/>
      <c r="BF79" s="74"/>
      <c r="BG79" s="79"/>
      <c r="BH79" s="75"/>
      <c r="BI79" s="75"/>
      <c r="BJ79" s="75"/>
      <c r="BK79" s="74"/>
    </row>
    <row r="80" spans="1:118" s="78" customFormat="1" ht="12.95" customHeight="1" x14ac:dyDescent="0.2">
      <c r="A80" s="141"/>
      <c r="B80" s="73" t="s">
        <v>53</v>
      </c>
      <c r="C80" s="33"/>
      <c r="D80" s="33"/>
      <c r="E80" s="33"/>
      <c r="F80" s="33"/>
      <c r="G80" s="33"/>
      <c r="H80" s="33"/>
      <c r="I80" s="74"/>
      <c r="J80" s="74"/>
      <c r="K80" s="75"/>
      <c r="L80" s="75"/>
      <c r="M80" s="74"/>
      <c r="N80" s="79"/>
      <c r="O80" s="75"/>
      <c r="P80" s="75"/>
      <c r="Q80" s="75"/>
      <c r="R80" s="74"/>
      <c r="S80" s="79"/>
      <c r="T80" s="75"/>
      <c r="U80" s="75"/>
      <c r="V80" s="75"/>
      <c r="W80" s="74"/>
      <c r="X80" s="79"/>
      <c r="Y80" s="75"/>
      <c r="Z80" s="75"/>
      <c r="AA80" s="75"/>
      <c r="AB80" s="74"/>
      <c r="AC80" s="79"/>
      <c r="AD80" s="75"/>
      <c r="AE80" s="75"/>
      <c r="AF80" s="75"/>
      <c r="AG80" s="74"/>
      <c r="AH80" s="79"/>
      <c r="AI80" s="75"/>
      <c r="AJ80" s="75"/>
      <c r="AK80" s="75"/>
      <c r="AL80" s="74"/>
      <c r="AM80" s="79"/>
      <c r="AN80" s="75"/>
      <c r="AO80" s="75"/>
      <c r="AP80" s="75"/>
      <c r="AQ80" s="74"/>
      <c r="AR80" s="79"/>
      <c r="AS80" s="75"/>
      <c r="AT80" s="75"/>
      <c r="AU80" s="75"/>
      <c r="AV80" s="74"/>
      <c r="AW80" s="79"/>
      <c r="AX80" s="75"/>
      <c r="AY80" s="75"/>
      <c r="AZ80" s="75"/>
      <c r="BA80" s="74"/>
      <c r="BB80" s="79"/>
      <c r="BC80" s="75"/>
      <c r="BD80" s="75"/>
      <c r="BE80" s="75"/>
      <c r="BF80" s="74"/>
      <c r="BG80" s="79"/>
      <c r="BH80" s="75"/>
      <c r="BI80" s="75"/>
      <c r="BJ80" s="75"/>
      <c r="BK80" s="74"/>
    </row>
    <row r="81" spans="1:118" s="78" customFormat="1" ht="12.95" customHeight="1" x14ac:dyDescent="0.2">
      <c r="A81" s="141"/>
      <c r="B81" s="77" t="s">
        <v>54</v>
      </c>
      <c r="C81" s="33"/>
      <c r="D81" s="33"/>
      <c r="E81" s="33"/>
      <c r="F81" s="33"/>
      <c r="G81" s="33"/>
      <c r="H81" s="33"/>
      <c r="I81" s="74"/>
      <c r="J81" s="74"/>
      <c r="K81" s="75"/>
      <c r="L81" s="75"/>
      <c r="M81" s="74"/>
      <c r="N81" s="79">
        <f>IF(N79&lt;&gt;0,N79/N$33,0)</f>
        <v>9</v>
      </c>
      <c r="O81" s="75">
        <f>IF(O79&lt;&gt;0,O79/O$33,0)</f>
        <v>9</v>
      </c>
      <c r="P81" s="75">
        <f>IF(P79&lt;&gt;0,P79/P$33,0)</f>
        <v>9</v>
      </c>
      <c r="Q81" s="75">
        <f>IF(Q79&lt;&gt;0,Q79/Q$33,0)</f>
        <v>9</v>
      </c>
      <c r="R81" s="74">
        <f>IF(R79&lt;&gt;0,R79/R$33,0)</f>
        <v>9</v>
      </c>
      <c r="S81" s="79"/>
      <c r="T81" s="75"/>
      <c r="U81" s="75"/>
      <c r="V81" s="75"/>
      <c r="W81" s="74"/>
      <c r="X81" s="79"/>
      <c r="Y81" s="75"/>
      <c r="Z81" s="75"/>
      <c r="AA81" s="75"/>
      <c r="AB81" s="74"/>
      <c r="AC81" s="79"/>
      <c r="AD81" s="75"/>
      <c r="AE81" s="75"/>
      <c r="AF81" s="75"/>
      <c r="AG81" s="74"/>
      <c r="AH81" s="79"/>
      <c r="AI81" s="75"/>
      <c r="AJ81" s="75"/>
      <c r="AK81" s="75"/>
      <c r="AL81" s="74"/>
      <c r="AM81" s="79"/>
      <c r="AN81" s="75"/>
      <c r="AO81" s="75"/>
      <c r="AP81" s="75"/>
      <c r="AQ81" s="74"/>
      <c r="AR81" s="79"/>
      <c r="AS81" s="75"/>
      <c r="AT81" s="75"/>
      <c r="AU81" s="75"/>
      <c r="AV81" s="74"/>
      <c r="AW81" s="79"/>
      <c r="AX81" s="75"/>
      <c r="AY81" s="75"/>
      <c r="AZ81" s="75"/>
      <c r="BA81" s="74"/>
      <c r="BB81" s="79"/>
      <c r="BC81" s="75"/>
      <c r="BD81" s="75"/>
      <c r="BE81" s="75"/>
      <c r="BF81" s="74"/>
      <c r="BG81" s="79"/>
      <c r="BH81" s="75"/>
      <c r="BI81" s="75"/>
      <c r="BJ81" s="75"/>
      <c r="BK81" s="74"/>
    </row>
    <row r="82" spans="1:118" s="78" customFormat="1" ht="12.95" customHeight="1" x14ac:dyDescent="0.2">
      <c r="A82" s="141"/>
      <c r="B82" s="33" t="s">
        <v>55</v>
      </c>
      <c r="C82" s="33"/>
      <c r="D82" s="33"/>
      <c r="E82" s="33"/>
      <c r="F82" s="33"/>
      <c r="G82" s="33"/>
      <c r="H82" s="33"/>
      <c r="I82" s="74"/>
      <c r="J82" s="74"/>
      <c r="K82" s="75"/>
      <c r="L82" s="75"/>
      <c r="M82" s="74">
        <f>IF(I22=5,M39,M75)</f>
        <v>72</v>
      </c>
      <c r="N82" s="79">
        <f>N79+N80-N81</f>
        <v>63</v>
      </c>
      <c r="O82" s="75">
        <f>O79+O80-O81</f>
        <v>54</v>
      </c>
      <c r="P82" s="75">
        <f>P79+P80-P81</f>
        <v>45</v>
      </c>
      <c r="Q82" s="75">
        <f>Q79+Q80-Q81</f>
        <v>36</v>
      </c>
      <c r="R82" s="74">
        <f>R79+R80-R81</f>
        <v>27</v>
      </c>
      <c r="S82" s="79"/>
      <c r="T82" s="75"/>
      <c r="U82" s="75"/>
      <c r="V82" s="75"/>
      <c r="W82" s="74"/>
      <c r="X82" s="79"/>
      <c r="Y82" s="75"/>
      <c r="Z82" s="75"/>
      <c r="AA82" s="75"/>
      <c r="AB82" s="74"/>
      <c r="AC82" s="79"/>
      <c r="AD82" s="75"/>
      <c r="AE82" s="75"/>
      <c r="AF82" s="75"/>
      <c r="AG82" s="74"/>
      <c r="AH82" s="79"/>
      <c r="AI82" s="75"/>
      <c r="AJ82" s="75"/>
      <c r="AK82" s="75"/>
      <c r="AL82" s="74"/>
      <c r="AM82" s="79"/>
      <c r="AN82" s="75"/>
      <c r="AO82" s="75"/>
      <c r="AP82" s="75"/>
      <c r="AQ82" s="74"/>
      <c r="AR82" s="79"/>
      <c r="AS82" s="75"/>
      <c r="AT82" s="75"/>
      <c r="AU82" s="75"/>
      <c r="AV82" s="74"/>
      <c r="AW82" s="79"/>
      <c r="AX82" s="75"/>
      <c r="AY82" s="75"/>
      <c r="AZ82" s="75"/>
      <c r="BA82" s="74"/>
      <c r="BB82" s="79"/>
      <c r="BC82" s="75"/>
      <c r="BD82" s="75"/>
      <c r="BE82" s="75"/>
      <c r="BF82" s="74"/>
      <c r="BG82" s="79"/>
      <c r="BH82" s="75"/>
      <c r="BI82" s="75"/>
      <c r="BJ82" s="75"/>
      <c r="BK82" s="74"/>
    </row>
    <row r="83" spans="1:118" s="78" customFormat="1" ht="12.95" customHeight="1" x14ac:dyDescent="0.2">
      <c r="A83" s="141"/>
      <c r="B83" s="28" t="s">
        <v>56</v>
      </c>
      <c r="C83" s="33"/>
      <c r="D83" s="33"/>
      <c r="E83" s="33"/>
      <c r="F83" s="33"/>
      <c r="G83" s="33"/>
      <c r="H83" s="33"/>
      <c r="I83" s="74"/>
      <c r="J83" s="74"/>
      <c r="K83" s="75"/>
      <c r="L83" s="75"/>
      <c r="M83" s="74"/>
      <c r="N83" s="79">
        <f>N79*$I$25</f>
        <v>6.3144</v>
      </c>
      <c r="O83" s="75">
        <f>O79*$I$25</f>
        <v>5.5251000000000001</v>
      </c>
      <c r="P83" s="75">
        <f>P79*$I$25</f>
        <v>4.7358000000000002</v>
      </c>
      <c r="Q83" s="75">
        <f>Q79*$I$25</f>
        <v>3.9464999999999999</v>
      </c>
      <c r="R83" s="74">
        <f>R79*$I$25</f>
        <v>3.1572</v>
      </c>
      <c r="S83" s="79"/>
      <c r="T83" s="75"/>
      <c r="U83" s="75"/>
      <c r="V83" s="75"/>
      <c r="W83" s="74"/>
      <c r="X83" s="79"/>
      <c r="Y83" s="75"/>
      <c r="Z83" s="75"/>
      <c r="AA83" s="75"/>
      <c r="AB83" s="74"/>
      <c r="AC83" s="79"/>
      <c r="AD83" s="75"/>
      <c r="AE83" s="75"/>
      <c r="AF83" s="75"/>
      <c r="AG83" s="74"/>
      <c r="AH83" s="79"/>
      <c r="AI83" s="75"/>
      <c r="AJ83" s="75"/>
      <c r="AK83" s="75"/>
      <c r="AL83" s="74"/>
      <c r="AM83" s="79"/>
      <c r="AN83" s="75"/>
      <c r="AO83" s="75"/>
      <c r="AP83" s="75"/>
      <c r="AQ83" s="74"/>
      <c r="AR83" s="79"/>
      <c r="AS83" s="75"/>
      <c r="AT83" s="75"/>
      <c r="AU83" s="75"/>
      <c r="AV83" s="74"/>
      <c r="AW83" s="79"/>
      <c r="AX83" s="75"/>
      <c r="AY83" s="75"/>
      <c r="AZ83" s="75"/>
      <c r="BA83" s="74"/>
      <c r="BB83" s="79"/>
      <c r="BC83" s="75"/>
      <c r="BD83" s="75"/>
      <c r="BE83" s="75"/>
      <c r="BF83" s="74"/>
      <c r="BG83" s="79"/>
      <c r="BH83" s="75"/>
      <c r="BI83" s="75"/>
      <c r="BJ83" s="75"/>
      <c r="BK83" s="74"/>
    </row>
    <row r="84" spans="1:118" s="78" customFormat="1" ht="12.95" customHeight="1" x14ac:dyDescent="0.2">
      <c r="B84" s="28" t="s">
        <v>57</v>
      </c>
      <c r="C84" s="33"/>
      <c r="D84" s="33"/>
      <c r="E84" s="33"/>
      <c r="F84" s="33"/>
      <c r="G84" s="33"/>
      <c r="H84" s="33"/>
      <c r="I84" s="74"/>
      <c r="J84" s="74"/>
      <c r="K84" s="75"/>
      <c r="L84" s="75"/>
      <c r="M84" s="74"/>
      <c r="N84" s="79">
        <f>N83+N81</f>
        <v>15.314399999999999</v>
      </c>
      <c r="O84" s="75">
        <f>O83+O81</f>
        <v>14.5251</v>
      </c>
      <c r="P84" s="75">
        <f>P83+P81</f>
        <v>13.735800000000001</v>
      </c>
      <c r="Q84" s="75">
        <f>Q83+Q81</f>
        <v>12.9465</v>
      </c>
      <c r="R84" s="74">
        <f>R83+R81</f>
        <v>12.1572</v>
      </c>
      <c r="S84" s="79"/>
      <c r="T84" s="75"/>
      <c r="U84" s="75"/>
      <c r="V84" s="75"/>
      <c r="W84" s="74"/>
      <c r="X84" s="79"/>
      <c r="Y84" s="75"/>
      <c r="Z84" s="75"/>
      <c r="AA84" s="75"/>
      <c r="AB84" s="74"/>
      <c r="AC84" s="79"/>
      <c r="AD84" s="75"/>
      <c r="AE84" s="75"/>
      <c r="AF84" s="75"/>
      <c r="AG84" s="74"/>
      <c r="AH84" s="79"/>
      <c r="AI84" s="75"/>
      <c r="AJ84" s="75"/>
      <c r="AK84" s="75"/>
      <c r="AL84" s="74"/>
      <c r="AM84" s="79"/>
      <c r="AN84" s="75"/>
      <c r="AO84" s="75"/>
      <c r="AP84" s="75"/>
      <c r="AQ84" s="74"/>
      <c r="AR84" s="79"/>
      <c r="AS84" s="75"/>
      <c r="AT84" s="75"/>
      <c r="AU84" s="75"/>
      <c r="AV84" s="74"/>
      <c r="AW84" s="79"/>
      <c r="AX84" s="75"/>
      <c r="AY84" s="75"/>
      <c r="AZ84" s="75"/>
      <c r="BA84" s="74"/>
      <c r="BB84" s="79"/>
      <c r="BC84" s="75"/>
      <c r="BD84" s="75"/>
      <c r="BE84" s="75"/>
      <c r="BF84" s="74"/>
      <c r="BG84" s="79"/>
      <c r="BH84" s="75"/>
      <c r="BI84" s="75"/>
      <c r="BJ84" s="75"/>
      <c r="BK84" s="74"/>
    </row>
    <row r="85" spans="1:118" s="78" customFormat="1" ht="12.95" customHeight="1" x14ac:dyDescent="0.2">
      <c r="B85" s="28"/>
      <c r="C85" s="33"/>
      <c r="D85" s="33"/>
      <c r="E85" s="33"/>
      <c r="F85" s="33"/>
      <c r="G85" s="33"/>
      <c r="H85" s="33"/>
      <c r="I85" s="74"/>
      <c r="J85" s="74"/>
      <c r="K85" s="75"/>
      <c r="L85" s="75"/>
      <c r="M85" s="74"/>
      <c r="N85" s="79"/>
      <c r="O85" s="75"/>
      <c r="P85" s="75"/>
      <c r="Q85" s="75"/>
      <c r="R85" s="74"/>
      <c r="S85" s="79"/>
      <c r="T85" s="75"/>
      <c r="U85" s="75"/>
      <c r="V85" s="75"/>
      <c r="W85" s="74"/>
      <c r="X85" s="79"/>
      <c r="Y85" s="75"/>
      <c r="Z85" s="75"/>
      <c r="AA85" s="75"/>
      <c r="AB85" s="74"/>
      <c r="AC85" s="79"/>
      <c r="AD85" s="75"/>
      <c r="AE85" s="75"/>
      <c r="AF85" s="75"/>
      <c r="AG85" s="74"/>
      <c r="AH85" s="79"/>
      <c r="AI85" s="75"/>
      <c r="AJ85" s="75"/>
      <c r="AK85" s="75"/>
      <c r="AL85" s="74"/>
      <c r="AM85" s="79"/>
      <c r="AN85" s="75"/>
      <c r="AO85" s="75"/>
      <c r="AP85" s="75"/>
      <c r="AQ85" s="74"/>
      <c r="AR85" s="79"/>
      <c r="AS85" s="75"/>
      <c r="AT85" s="75"/>
      <c r="AU85" s="75"/>
      <c r="AV85" s="74"/>
      <c r="AW85" s="79"/>
      <c r="AX85" s="75"/>
      <c r="AY85" s="75"/>
      <c r="AZ85" s="75"/>
      <c r="BA85" s="74"/>
      <c r="BB85" s="79"/>
      <c r="BC85" s="75"/>
      <c r="BD85" s="75"/>
      <c r="BE85" s="75"/>
      <c r="BF85" s="74"/>
      <c r="BG85" s="79"/>
      <c r="BH85" s="75"/>
      <c r="BI85" s="75"/>
      <c r="BJ85" s="75"/>
      <c r="BK85" s="74"/>
    </row>
    <row r="86" spans="1:118" s="78" customFormat="1" ht="12.95" customHeight="1" x14ac:dyDescent="0.2">
      <c r="B86" s="86" t="s">
        <v>187</v>
      </c>
      <c r="C86" s="33"/>
      <c r="D86" s="33"/>
      <c r="E86" s="33"/>
      <c r="F86" s="33"/>
      <c r="G86" s="33"/>
      <c r="H86" s="33"/>
      <c r="I86" s="74"/>
      <c r="J86" s="74"/>
      <c r="K86" s="75"/>
      <c r="L86" s="75"/>
      <c r="M86" s="74"/>
      <c r="N86" s="79"/>
      <c r="O86" s="75"/>
      <c r="P86" s="75"/>
      <c r="Q86" s="75"/>
      <c r="R86" s="74"/>
      <c r="S86" s="79"/>
      <c r="T86" s="75"/>
      <c r="U86" s="75"/>
      <c r="V86" s="75"/>
      <c r="W86" s="74"/>
      <c r="X86" s="79"/>
      <c r="Y86" s="75"/>
      <c r="Z86" s="75"/>
      <c r="AA86" s="75"/>
      <c r="AB86" s="74"/>
      <c r="AC86" s="79"/>
      <c r="AD86" s="75"/>
      <c r="AE86" s="75"/>
      <c r="AF86" s="75"/>
      <c r="AG86" s="74"/>
      <c r="AH86" s="79"/>
      <c r="AI86" s="75"/>
      <c r="AJ86" s="75"/>
      <c r="AK86" s="75"/>
      <c r="AL86" s="74"/>
      <c r="AM86" s="79"/>
      <c r="AN86" s="75"/>
      <c r="AO86" s="75"/>
      <c r="AP86" s="75"/>
      <c r="AQ86" s="74"/>
      <c r="AR86" s="79"/>
      <c r="AS86" s="75"/>
      <c r="AT86" s="75"/>
      <c r="AU86" s="75"/>
      <c r="AV86" s="74"/>
      <c r="AW86" s="79"/>
      <c r="AX86" s="75"/>
      <c r="AY86" s="75"/>
      <c r="AZ86" s="75"/>
      <c r="BA86" s="74"/>
      <c r="BB86" s="79"/>
      <c r="BC86" s="75"/>
      <c r="BD86" s="75"/>
      <c r="BE86" s="75"/>
      <c r="BF86" s="74"/>
      <c r="BG86" s="79"/>
      <c r="BH86" s="75"/>
      <c r="BI86" s="75"/>
      <c r="BJ86" s="75"/>
      <c r="BK86" s="74"/>
    </row>
    <row r="87" spans="1:118" s="78" customFormat="1" ht="12.95" customHeight="1" x14ac:dyDescent="0.2">
      <c r="B87" s="28" t="s">
        <v>188</v>
      </c>
      <c r="C87" s="33"/>
      <c r="D87" s="33"/>
      <c r="E87" s="33"/>
      <c r="F87" s="33"/>
      <c r="G87" s="33"/>
      <c r="H87" s="33"/>
      <c r="I87" s="74">
        <f>IF(I$30&lt;3,0,(G77-SUM(G91:G93))*(1+$I$25)^2)</f>
        <v>0</v>
      </c>
      <c r="J87" s="74">
        <f>IF(J$30&lt;3,0,(H77-SUM(H91:H93))*(1+$I$25)^2)</f>
        <v>0</v>
      </c>
      <c r="K87" s="75">
        <f>IF(K$30&lt;3,0,(I77-SUM(I91:I93))*(1+$I$25)^2)</f>
        <v>0</v>
      </c>
      <c r="L87" s="75">
        <f>IF(L$30&lt;3,0,(J77-SUM(J91:J93))*(1+$I$25)^2)</f>
        <v>0</v>
      </c>
      <c r="M87" s="74">
        <f>IF(M$30&lt;3,0,(K77-SUM(K91:K93))*(1+$I$25)^2)</f>
        <v>0</v>
      </c>
      <c r="N87" s="79">
        <f>IF(N$30&lt;3,0,(L77-SUM(L91:L93))*(1+$I$25)^2)</f>
        <v>-2.2206623513299979</v>
      </c>
      <c r="O87" s="75">
        <f>IF(O$30&lt;3,0,(M77-SUM(M91:M93))*(1+$I$25)^2)</f>
        <v>-2.1169052451970005</v>
      </c>
      <c r="P87" s="75">
        <f>IF(P$30&lt;3,0,(N77-SUM(N91:N93))*(1+$I$25)^2)</f>
        <v>0</v>
      </c>
      <c r="Q87" s="75">
        <f>IF(Q$30&lt;3,0,(O77-SUM(O91:O93))*(1+$I$25)^2)</f>
        <v>0</v>
      </c>
      <c r="R87" s="74">
        <f>IF(R$30&lt;3,0,(P77-SUM(P91:P93))*(1+$I$25)^2)</f>
        <v>0</v>
      </c>
      <c r="S87" s="79">
        <f>IF(S$30&lt;3,0,(Q77-SUM(Q91:Q93))*(1+$I$25)^2)</f>
        <v>0</v>
      </c>
      <c r="T87" s="75">
        <f>IF(T$30&lt;3,0,(R77-SUM(R91:R93))*(1+$I$25)^2)</f>
        <v>0</v>
      </c>
      <c r="U87" s="75">
        <f>IF(U$30&lt;3,0,(S77-SUM(S91:S93))*(1+$I$25)^2)</f>
        <v>0</v>
      </c>
      <c r="V87" s="75">
        <f>IF(V$30&lt;3,0,(T77-SUM(T91:T93))*(1+$I$25)^2)</f>
        <v>0</v>
      </c>
      <c r="W87" s="74">
        <f>IF(W$30&lt;3,0,(U77-SUM(U91:U93))*(1+$I$25)^2)</f>
        <v>0</v>
      </c>
      <c r="X87" s="79">
        <f>IF(X$30&lt;3,0,(V77-SUM(V91:V93))*(1+$I$25)^2)</f>
        <v>0</v>
      </c>
      <c r="Y87" s="75">
        <f>IF(Y$30&lt;3,0,(W77-SUM(W91:W93))*(1+$I$25)^2)</f>
        <v>0</v>
      </c>
      <c r="Z87" s="75">
        <f>IF(Z$30&lt;3,0,(X77-SUM(X91:X93))*(1+$I$25)^2)</f>
        <v>0</v>
      </c>
      <c r="AA87" s="75">
        <f>IF(AA$30&lt;3,0,(Y77-SUM(Y91:Y93))*(1+$I$25)^2)</f>
        <v>0</v>
      </c>
      <c r="AB87" s="74">
        <f>IF(AB$30&lt;3,0,(Z77-SUM(Z91:Z93))*(1+$I$25)^2)</f>
        <v>0</v>
      </c>
      <c r="AC87" s="79">
        <f>IF(AC$30&lt;3,0,(AA77-SUM(AA91:AA93))*(1+$I$25)^2)</f>
        <v>0</v>
      </c>
      <c r="AD87" s="75">
        <f>IF(AD$30&lt;3,0,(AB77-SUM(AB91:AB93))*(1+$I$25)^2)</f>
        <v>0</v>
      </c>
      <c r="AE87" s="75">
        <f>IF(AE$30&lt;3,0,(AC77-SUM(AC91:AC93))*(1+$I$25)^2)</f>
        <v>0</v>
      </c>
      <c r="AF87" s="75">
        <f>IF(AF$30&lt;3,0,(AD77-SUM(AD91:AD93))*(1+$I$25)^2)</f>
        <v>0</v>
      </c>
      <c r="AG87" s="74">
        <f>IF(AG$30&lt;3,0,(AE77-SUM(AE91:AE93))*(1+$I$25)^2)</f>
        <v>0</v>
      </c>
      <c r="AH87" s="79">
        <f>IF(AH$30&lt;3,0,(AF77-SUM(AF91:AF93))*(1+$I$25)^2)</f>
        <v>0</v>
      </c>
      <c r="AI87" s="75">
        <f>IF(AI$30&lt;3,0,(AG77-SUM(AG91:AG93))*(1+$I$25)^2)</f>
        <v>0</v>
      </c>
      <c r="AJ87" s="75">
        <f>IF(AJ$30&lt;3,0,(AH77-SUM(AH91:AH93))*(1+$I$25)^2)</f>
        <v>0</v>
      </c>
      <c r="AK87" s="75">
        <f>IF(AK$30&lt;3,0,(AI77-SUM(AI91:AI93))*(1+$I$25)^2)</f>
        <v>0</v>
      </c>
      <c r="AL87" s="74">
        <f>IF(AL$30&lt;3,0,(AJ77-SUM(AJ91:AJ93))*(1+$I$25)^2)</f>
        <v>0</v>
      </c>
      <c r="AM87" s="79">
        <f>IF(AM$30&lt;3,0,(AK77-SUM(AK91:AK93))*(1+$I$25)^2)</f>
        <v>0</v>
      </c>
      <c r="AN87" s="75">
        <f>IF(AN$30&lt;3,0,(AL77-SUM(AL91:AL93))*(1+$I$25)^2)</f>
        <v>0</v>
      </c>
      <c r="AO87" s="75">
        <f>IF(AO$30&lt;3,0,(AM77-SUM(AM91:AM93))*(1+$I$25)^2)</f>
        <v>0</v>
      </c>
      <c r="AP87" s="75">
        <f>IF(AP$30&lt;3,0,(AN77-SUM(AN91:AN93))*(1+$I$25)^2)</f>
        <v>0</v>
      </c>
      <c r="AQ87" s="74">
        <f>IF(AQ$30&lt;3,0,(AO77-SUM(AO91:AO93))*(1+$I$25)^2)</f>
        <v>0</v>
      </c>
      <c r="AR87" s="79">
        <f>IF(AR$30&lt;3,0,(AP77-SUM(AP91:AP93))*(1+$I$25)^2)</f>
        <v>0</v>
      </c>
      <c r="AS87" s="75">
        <f>IF(AS$30&lt;3,0,(AQ77-SUM(AQ91:AQ93))*(1+$I$25)^2)</f>
        <v>0</v>
      </c>
      <c r="AT87" s="75">
        <f>IF(AT$30&lt;3,0,(AR77-SUM(AR91:AR93))*(1+$I$25)^2)</f>
        <v>0</v>
      </c>
      <c r="AU87" s="75">
        <f>IF(AU$30&lt;3,0,(AS77-SUM(AS91:AS93))*(1+$I$25)^2)</f>
        <v>0</v>
      </c>
      <c r="AV87" s="74">
        <f>IF(AV$30&lt;3,0,(AT77-SUM(AT91:AT93))*(1+$I$25)^2)</f>
        <v>0</v>
      </c>
      <c r="AW87" s="79">
        <f>IF(AW$30&lt;3,0,(AU77-SUM(AU91:AU93))*(1+$I$25)^2)</f>
        <v>0</v>
      </c>
      <c r="AX87" s="75">
        <f>IF(AX$30&lt;3,0,(AV77-SUM(AV91:AV93))*(1+$I$25)^2)</f>
        <v>0</v>
      </c>
      <c r="AY87" s="75">
        <f>IF(AY$30&lt;3,0,(AW77-SUM(AW91:AW93))*(1+$I$25)^2)</f>
        <v>0</v>
      </c>
      <c r="AZ87" s="75">
        <f>IF(AZ$30&lt;3,0,(AX77-SUM(AX91:AX93))*(1+$I$25)^2)</f>
        <v>0</v>
      </c>
      <c r="BA87" s="74">
        <f>IF(BA$30&lt;3,0,(AY77-SUM(AY91:AY93))*(1+$I$25)^2)</f>
        <v>0</v>
      </c>
      <c r="BB87" s="79">
        <f>IF(BB$30&lt;3,0,(AZ77-SUM(AZ91:AZ93))*(1+$I$25)^2)</f>
        <v>0</v>
      </c>
      <c r="BC87" s="75">
        <f>IF(BC$30&lt;3,0,(BA77-SUM(BA91:BA93))*(1+$I$25)^2)</f>
        <v>0</v>
      </c>
      <c r="BD87" s="75">
        <f>IF(BD$30&lt;3,0,(BB77-SUM(BB91:BB93))*(1+$I$25)^2)</f>
        <v>0</v>
      </c>
      <c r="BE87" s="75">
        <f>IF(BE$30&lt;3,0,(BC77-SUM(BC91:BC93))*(1+$I$25)^2)</f>
        <v>0</v>
      </c>
      <c r="BF87" s="74">
        <f>IF(BF$30&lt;3,0,(BD77-SUM(BD91:BD93))*(1+$I$25)^2)</f>
        <v>0</v>
      </c>
      <c r="BG87" s="79">
        <f>IF(BG$30&lt;3,0,(BE77-SUM(BE91:BE93))*(1+$I$25)^2)</f>
        <v>0</v>
      </c>
      <c r="BH87" s="75">
        <f>IF(BH$30&lt;3,0,(BF77-SUM(BF91:BF93))*(1+$I$25)^2)</f>
        <v>0</v>
      </c>
      <c r="BI87" s="75">
        <f>IF(BI$30&lt;3,0,(BG77-SUM(BG91:BG93))*(1+$I$25)^2)</f>
        <v>0</v>
      </c>
      <c r="BJ87" s="75">
        <f>IF(BJ$30&lt;3,0,(BH77-SUM(BH91:BH93))*(1+$I$25)^2)</f>
        <v>0</v>
      </c>
      <c r="BK87" s="74">
        <f>IF(BK$30&lt;3,0,(BI77-SUM(BI91:BI93))*(1+$I$25)^2)</f>
        <v>0</v>
      </c>
    </row>
    <row r="88" spans="1:118" s="78" customFormat="1" ht="12.95" customHeight="1" x14ac:dyDescent="0.2">
      <c r="B88" s="28" t="s">
        <v>190</v>
      </c>
      <c r="C88" s="33"/>
      <c r="D88" s="33"/>
      <c r="E88" s="33"/>
      <c r="F88" s="33"/>
      <c r="G88" s="33"/>
      <c r="H88" s="33"/>
      <c r="I88" s="74">
        <f>IF(I$30&lt;3,0,(G35-G71)*(1+$I$25)^2*$I$26)</f>
        <v>0</v>
      </c>
      <c r="J88" s="74">
        <f>IF(J$30&lt;3,0,(H35-H71)*(1+$I$25)^2*$I$26)</f>
        <v>0</v>
      </c>
      <c r="K88" s="75">
        <f>IF(K$30&lt;3,0,(I35-I71)*(1+$I$25)^2*$I$26)</f>
        <v>0</v>
      </c>
      <c r="L88" s="75">
        <f>IF(L$30&lt;3,0,(J35-J71)*(1+$I$25)^2*$I$26)</f>
        <v>0</v>
      </c>
      <c r="M88" s="74">
        <f>IF(M$30&lt;3,0,(K35-K71)*(1+$I$25)^2*$I$26)</f>
        <v>3.9042012569999995</v>
      </c>
      <c r="N88" s="79">
        <f>IF(N$30&lt;3,0,(L35-L71)*(1+$I$25)^2*$I$26)</f>
        <v>0</v>
      </c>
      <c r="O88" s="75">
        <f>IF(O$30&lt;3,0,(M35-M71)*(1+$I$25)^2*$I$26)</f>
        <v>0</v>
      </c>
      <c r="P88" s="75">
        <f>IF(P$30&lt;3,0,(N35-N71)*(1+$I$25)^2*$I$26)</f>
        <v>0</v>
      </c>
      <c r="Q88" s="75">
        <f>IF(Q$30&lt;3,0,(O35-O71)*(1+$I$25)^2*$I$26)</f>
        <v>0</v>
      </c>
      <c r="R88" s="74">
        <f>IF(R$30&lt;3,0,(P35-P71)*(1+$I$25)^2*$I$26)</f>
        <v>0</v>
      </c>
      <c r="S88" s="79">
        <f>IF(S$30&lt;3,0,(Q35-Q71)*(1+$I$25)^2*$I$26)</f>
        <v>0</v>
      </c>
      <c r="T88" s="75">
        <f>IF(T$30&lt;3,0,(R35-R71)*(1+$I$25)^2*$I$26)</f>
        <v>0</v>
      </c>
      <c r="U88" s="75">
        <f>IF(U$30&lt;3,0,(S35-S71)*(1+$I$25)^2*$I$26)</f>
        <v>0</v>
      </c>
      <c r="V88" s="75">
        <f>IF(V$30&lt;3,0,(T35-T71)*(1+$I$25)^2*$I$26)</f>
        <v>0</v>
      </c>
      <c r="W88" s="74">
        <f>IF(W$30&lt;3,0,(U35-U71)*(1+$I$25)^2*$I$26)</f>
        <v>0</v>
      </c>
      <c r="X88" s="79">
        <f>IF(X$30&lt;3,0,(V35-V71)*(1+$I$25)^2*$I$26)</f>
        <v>0</v>
      </c>
      <c r="Y88" s="75">
        <f>IF(Y$30&lt;3,0,(W35-W71)*(1+$I$25)^2*$I$26)</f>
        <v>0</v>
      </c>
      <c r="Z88" s="75">
        <f>IF(Z$30&lt;3,0,(X35-X71)*(1+$I$25)^2*$I$26)</f>
        <v>0</v>
      </c>
      <c r="AA88" s="75">
        <f>IF(AA$30&lt;3,0,(Y35-Y71)*(1+$I$25)^2*$I$26)</f>
        <v>0</v>
      </c>
      <c r="AB88" s="74">
        <f>IF(AB$30&lt;3,0,(Z35-Z71)*(1+$I$25)^2*$I$26)</f>
        <v>0</v>
      </c>
      <c r="AC88" s="79">
        <f>IF(AC$30&lt;3,0,(AA35-AA71)*(1+$I$25)^2*$I$26)</f>
        <v>0</v>
      </c>
      <c r="AD88" s="75">
        <f>IF(AD$30&lt;3,0,(AB35-AB71)*(1+$I$25)^2*$I$26)</f>
        <v>0</v>
      </c>
      <c r="AE88" s="75">
        <f>IF(AE$30&lt;3,0,(AC35-AC71)*(1+$I$25)^2*$I$26)</f>
        <v>0</v>
      </c>
      <c r="AF88" s="75">
        <f>IF(AF$30&lt;3,0,(AD35-AD71)*(1+$I$25)^2*$I$26)</f>
        <v>0</v>
      </c>
      <c r="AG88" s="74">
        <f>IF(AG$30&lt;3,0,(AE35-AE71)*(1+$I$25)^2*$I$26)</f>
        <v>0</v>
      </c>
      <c r="AH88" s="79">
        <f>IF(AH$30&lt;3,0,(AF35-AF71)*(1+$I$25)^2*$I$26)</f>
        <v>0</v>
      </c>
      <c r="AI88" s="75">
        <f>IF(AI$30&lt;3,0,(AG35-AG71)*(1+$I$25)^2*$I$26)</f>
        <v>0</v>
      </c>
      <c r="AJ88" s="75">
        <f>IF(AJ$30&lt;3,0,(AH35-AH71)*(1+$I$25)^2*$I$26)</f>
        <v>0</v>
      </c>
      <c r="AK88" s="75">
        <f>IF(AK$30&lt;3,0,(AI35-AI71)*(1+$I$25)^2*$I$26)</f>
        <v>0</v>
      </c>
      <c r="AL88" s="74">
        <f>IF(AL$30&lt;3,0,(AJ35-AJ71)*(1+$I$25)^2*$I$26)</f>
        <v>0</v>
      </c>
      <c r="AM88" s="79">
        <f>IF(AM$30&lt;3,0,(AK35-AK71)*(1+$I$25)^2*$I$26)</f>
        <v>0</v>
      </c>
      <c r="AN88" s="75">
        <f>IF(AN$30&lt;3,0,(AL35-AL71)*(1+$I$25)^2*$I$26)</f>
        <v>0</v>
      </c>
      <c r="AO88" s="75">
        <f>IF(AO$30&lt;3,0,(AM35-AM71)*(1+$I$25)^2*$I$26)</f>
        <v>0</v>
      </c>
      <c r="AP88" s="75">
        <f>IF(AP$30&lt;3,0,(AN35-AN71)*(1+$I$25)^2*$I$26)</f>
        <v>0</v>
      </c>
      <c r="AQ88" s="74">
        <f>IF(AQ$30&lt;3,0,(AO35-AO71)*(1+$I$25)^2*$I$26)</f>
        <v>0</v>
      </c>
      <c r="AR88" s="79">
        <f>IF(AR$30&lt;3,0,(AP35-AP71)*(1+$I$25)^2*$I$26)</f>
        <v>0</v>
      </c>
      <c r="AS88" s="75">
        <f>IF(AS$30&lt;3,0,(AQ35-AQ71)*(1+$I$25)^2*$I$26)</f>
        <v>0</v>
      </c>
      <c r="AT88" s="75">
        <f>IF(AT$30&lt;3,0,(AR35-AR71)*(1+$I$25)^2*$I$26)</f>
        <v>0</v>
      </c>
      <c r="AU88" s="75">
        <f>IF(AU$30&lt;3,0,(AS35-AS71)*(1+$I$25)^2*$I$26)</f>
        <v>0</v>
      </c>
      <c r="AV88" s="74">
        <f>IF(AV$30&lt;3,0,(AT35-AT71)*(1+$I$25)^2*$I$26)</f>
        <v>0</v>
      </c>
      <c r="AW88" s="79">
        <f>IF(AW$30&lt;3,0,(AU35-AU71)*(1+$I$25)^2*$I$26)</f>
        <v>0</v>
      </c>
      <c r="AX88" s="75">
        <f>IF(AX$30&lt;3,0,(AV35-AV71)*(1+$I$25)^2*$I$26)</f>
        <v>0</v>
      </c>
      <c r="AY88" s="75">
        <f>IF(AY$30&lt;3,0,(AW35-AW71)*(1+$I$25)^2*$I$26)</f>
        <v>0</v>
      </c>
      <c r="AZ88" s="75">
        <f>IF(AZ$30&lt;3,0,(AX35-AX71)*(1+$I$25)^2*$I$26)</f>
        <v>0</v>
      </c>
      <c r="BA88" s="74">
        <f>IF(BA$30&lt;3,0,(AY35-AY71)*(1+$I$25)^2*$I$26)</f>
        <v>0</v>
      </c>
      <c r="BB88" s="79">
        <f>IF(BB$30&lt;3,0,(AZ35-AZ71)*(1+$I$25)^2*$I$26)</f>
        <v>0</v>
      </c>
      <c r="BC88" s="75">
        <f>IF(BC$30&lt;3,0,(BA35-BA71)*(1+$I$25)^2*$I$26)</f>
        <v>0</v>
      </c>
      <c r="BD88" s="75">
        <f>IF(BD$30&lt;3,0,(BB35-BB71)*(1+$I$25)^2*$I$26)</f>
        <v>0</v>
      </c>
      <c r="BE88" s="75">
        <f>IF(BE$30&lt;3,0,(BC35-BC71)*(1+$I$25)^2*$I$26)</f>
        <v>0</v>
      </c>
      <c r="BF88" s="74">
        <f>IF(BF$30&lt;3,0,(BD35-BD71)*(1+$I$25)^2*$I$26)</f>
        <v>0</v>
      </c>
      <c r="BG88" s="79">
        <f>IF(BG$30&lt;3,0,(BE35-BE71)*(1+$I$25)^2*$I$26)</f>
        <v>0</v>
      </c>
      <c r="BH88" s="75">
        <f>IF(BH$30&lt;3,0,(BF35-BF71)*(1+$I$25)^2*$I$26)</f>
        <v>0</v>
      </c>
      <c r="BI88" s="75">
        <f>IF(BI$30&lt;3,0,(BG35-BG71)*(1+$I$25)^2*$I$26)</f>
        <v>0</v>
      </c>
      <c r="BJ88" s="75">
        <f>IF(BJ$30&lt;3,0,(BH35-BH71)*(1+$I$25)^2*$I$26)</f>
        <v>0</v>
      </c>
      <c r="BK88" s="74">
        <f>IF(BK$30&lt;3,0,(BI35-BI71)*(1+$I$25)^2*$I$26)</f>
        <v>0</v>
      </c>
    </row>
    <row r="89" spans="1:118" s="78" customFormat="1" ht="12.95" customHeight="1" x14ac:dyDescent="0.2">
      <c r="B89" s="28" t="s">
        <v>104</v>
      </c>
      <c r="C89" s="33"/>
      <c r="D89" s="33"/>
      <c r="E89" s="33"/>
      <c r="F89" s="33"/>
      <c r="G89" s="33"/>
      <c r="H89" s="33"/>
      <c r="I89" s="74">
        <f>SUM(I87:I88)</f>
        <v>0</v>
      </c>
      <c r="J89" s="74">
        <f t="shared" ref="J89:BK89" si="21">SUM(J87:J88)</f>
        <v>0</v>
      </c>
      <c r="K89" s="75">
        <f t="shared" si="21"/>
        <v>0</v>
      </c>
      <c r="L89" s="75">
        <f t="shared" si="21"/>
        <v>0</v>
      </c>
      <c r="M89" s="74">
        <f t="shared" si="21"/>
        <v>3.9042012569999995</v>
      </c>
      <c r="N89" s="79">
        <f t="shared" si="21"/>
        <v>-2.2206623513299979</v>
      </c>
      <c r="O89" s="75">
        <f t="shared" si="21"/>
        <v>-2.1169052451970005</v>
      </c>
      <c r="P89" s="75">
        <f t="shared" si="21"/>
        <v>0</v>
      </c>
      <c r="Q89" s="75">
        <f t="shared" si="21"/>
        <v>0</v>
      </c>
      <c r="R89" s="74">
        <f t="shared" si="21"/>
        <v>0</v>
      </c>
      <c r="S89" s="79">
        <f t="shared" si="21"/>
        <v>0</v>
      </c>
      <c r="T89" s="75">
        <f t="shared" si="21"/>
        <v>0</v>
      </c>
      <c r="U89" s="75">
        <f t="shared" si="21"/>
        <v>0</v>
      </c>
      <c r="V89" s="75">
        <f t="shared" si="21"/>
        <v>0</v>
      </c>
      <c r="W89" s="74">
        <f t="shared" si="21"/>
        <v>0</v>
      </c>
      <c r="X89" s="79">
        <f t="shared" si="21"/>
        <v>0</v>
      </c>
      <c r="Y89" s="75">
        <f t="shared" si="21"/>
        <v>0</v>
      </c>
      <c r="Z89" s="75">
        <f t="shared" si="21"/>
        <v>0</v>
      </c>
      <c r="AA89" s="75">
        <f t="shared" si="21"/>
        <v>0</v>
      </c>
      <c r="AB89" s="74">
        <f t="shared" si="21"/>
        <v>0</v>
      </c>
      <c r="AC89" s="79">
        <f t="shared" si="21"/>
        <v>0</v>
      </c>
      <c r="AD89" s="75">
        <f t="shared" si="21"/>
        <v>0</v>
      </c>
      <c r="AE89" s="75">
        <f t="shared" si="21"/>
        <v>0</v>
      </c>
      <c r="AF89" s="75">
        <f t="shared" si="21"/>
        <v>0</v>
      </c>
      <c r="AG89" s="74">
        <f t="shared" si="21"/>
        <v>0</v>
      </c>
      <c r="AH89" s="79">
        <f t="shared" si="21"/>
        <v>0</v>
      </c>
      <c r="AI89" s="75">
        <f t="shared" si="21"/>
        <v>0</v>
      </c>
      <c r="AJ89" s="75">
        <f t="shared" si="21"/>
        <v>0</v>
      </c>
      <c r="AK89" s="75">
        <f t="shared" si="21"/>
        <v>0</v>
      </c>
      <c r="AL89" s="74">
        <f t="shared" si="21"/>
        <v>0</v>
      </c>
      <c r="AM89" s="79">
        <f t="shared" si="21"/>
        <v>0</v>
      </c>
      <c r="AN89" s="75">
        <f t="shared" si="21"/>
        <v>0</v>
      </c>
      <c r="AO89" s="75">
        <f t="shared" si="21"/>
        <v>0</v>
      </c>
      <c r="AP89" s="75">
        <f t="shared" si="21"/>
        <v>0</v>
      </c>
      <c r="AQ89" s="74">
        <f t="shared" si="21"/>
        <v>0</v>
      </c>
      <c r="AR89" s="79">
        <f t="shared" si="21"/>
        <v>0</v>
      </c>
      <c r="AS89" s="75">
        <f t="shared" si="21"/>
        <v>0</v>
      </c>
      <c r="AT89" s="75">
        <f t="shared" si="21"/>
        <v>0</v>
      </c>
      <c r="AU89" s="75">
        <f t="shared" si="21"/>
        <v>0</v>
      </c>
      <c r="AV89" s="74">
        <f t="shared" si="21"/>
        <v>0</v>
      </c>
      <c r="AW89" s="79">
        <f t="shared" si="21"/>
        <v>0</v>
      </c>
      <c r="AX89" s="75">
        <f t="shared" si="21"/>
        <v>0</v>
      </c>
      <c r="AY89" s="75">
        <f t="shared" si="21"/>
        <v>0</v>
      </c>
      <c r="AZ89" s="75">
        <f t="shared" si="21"/>
        <v>0</v>
      </c>
      <c r="BA89" s="74">
        <f t="shared" si="21"/>
        <v>0</v>
      </c>
      <c r="BB89" s="79">
        <f t="shared" si="21"/>
        <v>0</v>
      </c>
      <c r="BC89" s="75">
        <f t="shared" si="21"/>
        <v>0</v>
      </c>
      <c r="BD89" s="75">
        <f t="shared" si="21"/>
        <v>0</v>
      </c>
      <c r="BE89" s="75">
        <f t="shared" si="21"/>
        <v>0</v>
      </c>
      <c r="BF89" s="74">
        <f t="shared" si="21"/>
        <v>0</v>
      </c>
      <c r="BG89" s="79">
        <f t="shared" si="21"/>
        <v>0</v>
      </c>
      <c r="BH89" s="75">
        <f t="shared" si="21"/>
        <v>0</v>
      </c>
      <c r="BI89" s="75">
        <f t="shared" si="21"/>
        <v>0</v>
      </c>
      <c r="BJ89" s="75">
        <f t="shared" si="21"/>
        <v>0</v>
      </c>
      <c r="BK89" s="74">
        <f t="shared" si="21"/>
        <v>0</v>
      </c>
    </row>
    <row r="90" spans="1:118" s="78" customFormat="1" ht="12.95" customHeight="1" x14ac:dyDescent="0.2">
      <c r="B90" s="28"/>
      <c r="C90" s="33"/>
      <c r="D90" s="33"/>
      <c r="E90" s="33"/>
      <c r="F90" s="33"/>
      <c r="G90" s="33"/>
      <c r="H90" s="33"/>
      <c r="I90" s="74"/>
      <c r="J90" s="74"/>
      <c r="K90" s="75"/>
      <c r="L90" s="75"/>
      <c r="M90" s="74"/>
      <c r="N90" s="79"/>
      <c r="O90" s="75"/>
      <c r="P90" s="75"/>
      <c r="Q90" s="75"/>
      <c r="R90" s="74"/>
      <c r="S90" s="79"/>
      <c r="T90" s="75"/>
      <c r="U90" s="75"/>
      <c r="V90" s="75"/>
      <c r="W90" s="74"/>
      <c r="X90" s="79"/>
      <c r="Y90" s="75"/>
      <c r="Z90" s="75"/>
      <c r="AA90" s="75"/>
      <c r="AB90" s="74"/>
      <c r="AC90" s="79"/>
      <c r="AD90" s="75"/>
      <c r="AE90" s="75"/>
      <c r="AF90" s="75"/>
      <c r="AG90" s="74"/>
      <c r="AH90" s="79"/>
      <c r="AI90" s="75"/>
      <c r="AJ90" s="75"/>
      <c r="AK90" s="75"/>
      <c r="AL90" s="74"/>
      <c r="AM90" s="79"/>
      <c r="AN90" s="75"/>
      <c r="AO90" s="75"/>
      <c r="AP90" s="75"/>
      <c r="AQ90" s="74"/>
      <c r="AR90" s="79"/>
      <c r="AS90" s="75"/>
      <c r="AT90" s="75"/>
      <c r="AU90" s="75"/>
      <c r="AV90" s="74"/>
      <c r="AW90" s="79"/>
      <c r="AX90" s="75"/>
      <c r="AY90" s="75"/>
      <c r="AZ90" s="75"/>
      <c r="BA90" s="74"/>
      <c r="BB90" s="79"/>
      <c r="BC90" s="75"/>
      <c r="BD90" s="75"/>
      <c r="BE90" s="75"/>
      <c r="BF90" s="74"/>
      <c r="BG90" s="79"/>
      <c r="BH90" s="75"/>
      <c r="BI90" s="75"/>
      <c r="BJ90" s="75"/>
      <c r="BK90" s="74"/>
    </row>
    <row r="91" spans="1:118" s="78" customFormat="1" ht="12.95" customHeight="1" x14ac:dyDescent="0.2">
      <c r="A91" s="33"/>
      <c r="B91" s="102" t="s">
        <v>80</v>
      </c>
      <c r="C91" s="103"/>
      <c r="D91" s="103"/>
      <c r="E91" s="103"/>
      <c r="F91" s="103"/>
      <c r="G91" s="103"/>
      <c r="H91" s="103"/>
      <c r="I91" s="104">
        <f>I42</f>
        <v>0</v>
      </c>
      <c r="J91" s="104">
        <f>J42</f>
        <v>0</v>
      </c>
      <c r="K91" s="104">
        <f>K42</f>
        <v>0</v>
      </c>
      <c r="L91" s="104">
        <f>L42</f>
        <v>18.77</v>
      </c>
      <c r="M91" s="104">
        <f>M42</f>
        <v>17.893000000000001</v>
      </c>
      <c r="N91" s="105"/>
      <c r="O91" s="104"/>
      <c r="P91" s="104"/>
      <c r="Q91" s="104"/>
      <c r="R91" s="104"/>
      <c r="S91" s="105"/>
      <c r="T91" s="104"/>
      <c r="U91" s="104"/>
      <c r="V91" s="104"/>
      <c r="W91" s="104"/>
      <c r="X91" s="105"/>
      <c r="Y91" s="104"/>
      <c r="Z91" s="104"/>
      <c r="AA91" s="104"/>
      <c r="AB91" s="104"/>
      <c r="AC91" s="105"/>
      <c r="AD91" s="104"/>
      <c r="AE91" s="104"/>
      <c r="AF91" s="104"/>
      <c r="AG91" s="104"/>
      <c r="AH91" s="105"/>
      <c r="AI91" s="104"/>
      <c r="AJ91" s="104"/>
      <c r="AK91" s="104"/>
      <c r="AL91" s="104"/>
      <c r="AM91" s="105"/>
      <c r="AN91" s="104"/>
      <c r="AO91" s="104"/>
      <c r="AP91" s="104"/>
      <c r="AQ91" s="104"/>
      <c r="AR91" s="105"/>
      <c r="AS91" s="104"/>
      <c r="AT91" s="104"/>
      <c r="AU91" s="104"/>
      <c r="AV91" s="104"/>
      <c r="AW91" s="105"/>
      <c r="AX91" s="104"/>
      <c r="AY91" s="104"/>
      <c r="AZ91" s="104"/>
      <c r="BA91" s="104"/>
      <c r="BB91" s="105"/>
      <c r="BC91" s="104"/>
      <c r="BD91" s="104"/>
      <c r="BE91" s="104"/>
      <c r="BF91" s="104"/>
      <c r="BG91" s="105"/>
      <c r="BH91" s="104"/>
      <c r="BI91" s="104"/>
      <c r="BJ91" s="104"/>
      <c r="BK91" s="104"/>
      <c r="BL91" s="92"/>
      <c r="BM91" s="92"/>
      <c r="BN91" s="92"/>
      <c r="BO91" s="92"/>
      <c r="BP91" s="92"/>
      <c r="BQ91" s="92"/>
      <c r="BR91" s="92"/>
      <c r="BS91" s="92"/>
      <c r="BT91" s="92"/>
      <c r="BU91" s="92"/>
      <c r="BV91" s="92"/>
      <c r="BW91" s="92"/>
      <c r="BX91" s="92"/>
      <c r="BY91" s="92"/>
      <c r="BZ91" s="92"/>
      <c r="CA91" s="92"/>
      <c r="CB91" s="92"/>
      <c r="CC91" s="92"/>
      <c r="CD91" s="92"/>
      <c r="CE91" s="92"/>
      <c r="CF91" s="92"/>
      <c r="CG91" s="92"/>
      <c r="CH91" s="92"/>
      <c r="CI91" s="92"/>
      <c r="CJ91" s="92"/>
      <c r="CK91" s="92"/>
      <c r="CL91" s="92"/>
      <c r="CM91" s="92"/>
      <c r="CN91" s="92"/>
      <c r="CO91" s="92"/>
      <c r="CP91" s="92"/>
      <c r="CQ91" s="92"/>
      <c r="CR91" s="92"/>
      <c r="CS91" s="92"/>
      <c r="CT91" s="92"/>
      <c r="CU91" s="92"/>
      <c r="CV91" s="92"/>
      <c r="CW91" s="92"/>
      <c r="CX91" s="92"/>
      <c r="CY91" s="92"/>
      <c r="CZ91" s="92"/>
      <c r="DA91" s="92"/>
      <c r="DB91" s="92"/>
      <c r="DC91" s="92"/>
      <c r="DD91" s="92"/>
      <c r="DE91" s="92"/>
      <c r="DF91" s="92"/>
      <c r="DG91" s="92"/>
      <c r="DH91" s="92"/>
      <c r="DI91" s="92"/>
      <c r="DJ91" s="92"/>
      <c r="DK91" s="92"/>
      <c r="DL91" s="92"/>
      <c r="DM91" s="92"/>
      <c r="DN91" s="92"/>
    </row>
    <row r="92" spans="1:118" s="78" customFormat="1" ht="12.95" customHeight="1" x14ac:dyDescent="0.2">
      <c r="B92" s="122" t="s">
        <v>81</v>
      </c>
      <c r="C92" s="113"/>
      <c r="D92" s="113"/>
      <c r="E92" s="113"/>
      <c r="F92" s="113"/>
      <c r="G92" s="113"/>
      <c r="H92" s="113"/>
      <c r="I92" s="114"/>
      <c r="J92" s="114"/>
      <c r="K92" s="114"/>
      <c r="L92" s="114"/>
      <c r="M92" s="114"/>
      <c r="N92" s="115">
        <f>N84</f>
        <v>15.314399999999999</v>
      </c>
      <c r="O92" s="114">
        <f>O84</f>
        <v>14.5251</v>
      </c>
      <c r="P92" s="114">
        <f>P84</f>
        <v>13.735800000000001</v>
      </c>
      <c r="Q92" s="114">
        <f>Q84</f>
        <v>12.9465</v>
      </c>
      <c r="R92" s="114">
        <f>R84</f>
        <v>12.1572</v>
      </c>
      <c r="S92" s="115"/>
      <c r="T92" s="114"/>
      <c r="U92" s="114"/>
      <c r="V92" s="114"/>
      <c r="W92" s="114"/>
      <c r="X92" s="115"/>
      <c r="Y92" s="114"/>
      <c r="Z92" s="114"/>
      <c r="AA92" s="114"/>
      <c r="AB92" s="114"/>
      <c r="AC92" s="115"/>
      <c r="AD92" s="114"/>
      <c r="AE92" s="114"/>
      <c r="AF92" s="114"/>
      <c r="AG92" s="114"/>
      <c r="AH92" s="115"/>
      <c r="AI92" s="114"/>
      <c r="AJ92" s="114"/>
      <c r="AK92" s="114"/>
      <c r="AL92" s="114"/>
      <c r="AM92" s="115"/>
      <c r="AN92" s="114"/>
      <c r="AO92" s="114"/>
      <c r="AP92" s="114"/>
      <c r="AQ92" s="114"/>
      <c r="AR92" s="115"/>
      <c r="AS92" s="114"/>
      <c r="AT92" s="114"/>
      <c r="AU92" s="114"/>
      <c r="AV92" s="114"/>
      <c r="AW92" s="115"/>
      <c r="AX92" s="114"/>
      <c r="AY92" s="114"/>
      <c r="AZ92" s="114"/>
      <c r="BA92" s="114"/>
      <c r="BB92" s="115"/>
      <c r="BC92" s="114"/>
      <c r="BD92" s="114"/>
      <c r="BE92" s="114"/>
      <c r="BF92" s="114"/>
      <c r="BG92" s="115"/>
      <c r="BH92" s="114"/>
      <c r="BI92" s="114"/>
      <c r="BJ92" s="114"/>
      <c r="BK92" s="114"/>
    </row>
    <row r="93" spans="1:118" s="78" customFormat="1" ht="12.95" customHeight="1" x14ac:dyDescent="0.2">
      <c r="B93" s="102" t="s">
        <v>82</v>
      </c>
      <c r="C93" s="103"/>
      <c r="D93" s="103"/>
      <c r="E93" s="103"/>
      <c r="F93" s="103"/>
      <c r="G93" s="103"/>
      <c r="H93" s="103"/>
      <c r="I93" s="104"/>
      <c r="J93" s="104"/>
      <c r="K93" s="104"/>
      <c r="L93" s="104"/>
      <c r="M93" s="104"/>
      <c r="N93" s="105"/>
      <c r="O93" s="104"/>
      <c r="P93" s="104"/>
      <c r="Q93" s="104"/>
      <c r="R93" s="104"/>
      <c r="S93" s="105">
        <f>S77</f>
        <v>11.367900000000001</v>
      </c>
      <c r="T93" s="104">
        <f t="shared" ref="T93:BK93" si="22">T77</f>
        <v>10.5786</v>
      </c>
      <c r="U93" s="104">
        <f t="shared" si="22"/>
        <v>9.7893000000000008</v>
      </c>
      <c r="V93" s="104">
        <f t="shared" si="22"/>
        <v>0</v>
      </c>
      <c r="W93" s="104">
        <f t="shared" si="22"/>
        <v>0</v>
      </c>
      <c r="X93" s="105">
        <f t="shared" si="22"/>
        <v>0</v>
      </c>
      <c r="Y93" s="104">
        <f t="shared" si="22"/>
        <v>0</v>
      </c>
      <c r="Z93" s="104">
        <f t="shared" si="22"/>
        <v>0</v>
      </c>
      <c r="AA93" s="104">
        <f t="shared" si="22"/>
        <v>0</v>
      </c>
      <c r="AB93" s="104">
        <f t="shared" si="22"/>
        <v>0</v>
      </c>
      <c r="AC93" s="105">
        <f t="shared" si="22"/>
        <v>0</v>
      </c>
      <c r="AD93" s="104">
        <f t="shared" si="22"/>
        <v>0</v>
      </c>
      <c r="AE93" s="104">
        <f t="shared" si="22"/>
        <v>0</v>
      </c>
      <c r="AF93" s="104">
        <f t="shared" si="22"/>
        <v>0</v>
      </c>
      <c r="AG93" s="104">
        <f t="shared" si="22"/>
        <v>0</v>
      </c>
      <c r="AH93" s="105">
        <f t="shared" si="22"/>
        <v>0</v>
      </c>
      <c r="AI93" s="104">
        <f t="shared" si="22"/>
        <v>0</v>
      </c>
      <c r="AJ93" s="104">
        <f t="shared" si="22"/>
        <v>0</v>
      </c>
      <c r="AK93" s="104">
        <f t="shared" si="22"/>
        <v>0</v>
      </c>
      <c r="AL93" s="104">
        <f t="shared" si="22"/>
        <v>0</v>
      </c>
      <c r="AM93" s="105">
        <f t="shared" si="22"/>
        <v>0</v>
      </c>
      <c r="AN93" s="104">
        <f t="shared" si="22"/>
        <v>0</v>
      </c>
      <c r="AO93" s="104">
        <f t="shared" si="22"/>
        <v>0</v>
      </c>
      <c r="AP93" s="104">
        <f t="shared" si="22"/>
        <v>0</v>
      </c>
      <c r="AQ93" s="104">
        <f t="shared" si="22"/>
        <v>0</v>
      </c>
      <c r="AR93" s="105">
        <f t="shared" si="22"/>
        <v>0</v>
      </c>
      <c r="AS93" s="104">
        <f t="shared" si="22"/>
        <v>0</v>
      </c>
      <c r="AT93" s="104">
        <f t="shared" si="22"/>
        <v>0</v>
      </c>
      <c r="AU93" s="104">
        <f t="shared" si="22"/>
        <v>0</v>
      </c>
      <c r="AV93" s="104">
        <f t="shared" si="22"/>
        <v>0</v>
      </c>
      <c r="AW93" s="105">
        <f t="shared" si="22"/>
        <v>0</v>
      </c>
      <c r="AX93" s="104">
        <f t="shared" si="22"/>
        <v>0</v>
      </c>
      <c r="AY93" s="104">
        <f t="shared" si="22"/>
        <v>0</v>
      </c>
      <c r="AZ93" s="104">
        <f t="shared" si="22"/>
        <v>0</v>
      </c>
      <c r="BA93" s="104">
        <f t="shared" si="22"/>
        <v>0</v>
      </c>
      <c r="BB93" s="105">
        <f t="shared" si="22"/>
        <v>0</v>
      </c>
      <c r="BC93" s="104">
        <f t="shared" si="22"/>
        <v>0</v>
      </c>
      <c r="BD93" s="104">
        <f t="shared" si="22"/>
        <v>0</v>
      </c>
      <c r="BE93" s="104">
        <f t="shared" si="22"/>
        <v>0</v>
      </c>
      <c r="BF93" s="104">
        <f t="shared" si="22"/>
        <v>0</v>
      </c>
      <c r="BG93" s="105">
        <f t="shared" si="22"/>
        <v>0</v>
      </c>
      <c r="BH93" s="104">
        <f t="shared" si="22"/>
        <v>0</v>
      </c>
      <c r="BI93" s="104">
        <f t="shared" si="22"/>
        <v>0</v>
      </c>
      <c r="BJ93" s="104">
        <f t="shared" si="22"/>
        <v>0</v>
      </c>
      <c r="BK93" s="104">
        <f t="shared" si="22"/>
        <v>0</v>
      </c>
    </row>
    <row r="94" spans="1:118" s="78" customFormat="1" ht="12.95" customHeight="1" x14ac:dyDescent="0.2">
      <c r="B94" s="102" t="s">
        <v>102</v>
      </c>
      <c r="C94" s="103"/>
      <c r="D94" s="103"/>
      <c r="E94" s="103"/>
      <c r="F94" s="103"/>
      <c r="G94" s="103"/>
      <c r="H94" s="103"/>
      <c r="I94" s="104">
        <f>I89</f>
        <v>0</v>
      </c>
      <c r="J94" s="104">
        <f t="shared" ref="J94:BK94" si="23">J89</f>
        <v>0</v>
      </c>
      <c r="K94" s="104">
        <f t="shared" si="23"/>
        <v>0</v>
      </c>
      <c r="L94" s="104">
        <f t="shared" si="23"/>
        <v>0</v>
      </c>
      <c r="M94" s="104">
        <f t="shared" si="23"/>
        <v>3.9042012569999995</v>
      </c>
      <c r="N94" s="105">
        <f t="shared" si="23"/>
        <v>-2.2206623513299979</v>
      </c>
      <c r="O94" s="104">
        <f t="shared" si="23"/>
        <v>-2.1169052451970005</v>
      </c>
      <c r="P94" s="104">
        <f t="shared" si="23"/>
        <v>0</v>
      </c>
      <c r="Q94" s="104">
        <f t="shared" si="23"/>
        <v>0</v>
      </c>
      <c r="R94" s="104">
        <f t="shared" si="23"/>
        <v>0</v>
      </c>
      <c r="S94" s="105">
        <f t="shared" si="23"/>
        <v>0</v>
      </c>
      <c r="T94" s="104">
        <f t="shared" si="23"/>
        <v>0</v>
      </c>
      <c r="U94" s="104">
        <f t="shared" si="23"/>
        <v>0</v>
      </c>
      <c r="V94" s="104">
        <f t="shared" si="23"/>
        <v>0</v>
      </c>
      <c r="W94" s="104">
        <f t="shared" si="23"/>
        <v>0</v>
      </c>
      <c r="X94" s="105">
        <f t="shared" si="23"/>
        <v>0</v>
      </c>
      <c r="Y94" s="104">
        <f t="shared" si="23"/>
        <v>0</v>
      </c>
      <c r="Z94" s="104">
        <f t="shared" si="23"/>
        <v>0</v>
      </c>
      <c r="AA94" s="104">
        <f t="shared" si="23"/>
        <v>0</v>
      </c>
      <c r="AB94" s="104">
        <f t="shared" si="23"/>
        <v>0</v>
      </c>
      <c r="AC94" s="105">
        <f t="shared" si="23"/>
        <v>0</v>
      </c>
      <c r="AD94" s="104">
        <f t="shared" si="23"/>
        <v>0</v>
      </c>
      <c r="AE94" s="104">
        <f t="shared" si="23"/>
        <v>0</v>
      </c>
      <c r="AF94" s="104">
        <f t="shared" si="23"/>
        <v>0</v>
      </c>
      <c r="AG94" s="104">
        <f t="shared" si="23"/>
        <v>0</v>
      </c>
      <c r="AH94" s="105">
        <f t="shared" si="23"/>
        <v>0</v>
      </c>
      <c r="AI94" s="104">
        <f t="shared" si="23"/>
        <v>0</v>
      </c>
      <c r="AJ94" s="104">
        <f t="shared" si="23"/>
        <v>0</v>
      </c>
      <c r="AK94" s="104">
        <f t="shared" si="23"/>
        <v>0</v>
      </c>
      <c r="AL94" s="104">
        <f t="shared" si="23"/>
        <v>0</v>
      </c>
      <c r="AM94" s="105">
        <f t="shared" si="23"/>
        <v>0</v>
      </c>
      <c r="AN94" s="104">
        <f t="shared" si="23"/>
        <v>0</v>
      </c>
      <c r="AO94" s="104">
        <f t="shared" si="23"/>
        <v>0</v>
      </c>
      <c r="AP94" s="104">
        <f t="shared" si="23"/>
        <v>0</v>
      </c>
      <c r="AQ94" s="104">
        <f t="shared" si="23"/>
        <v>0</v>
      </c>
      <c r="AR94" s="105">
        <f t="shared" si="23"/>
        <v>0</v>
      </c>
      <c r="AS94" s="104">
        <f t="shared" si="23"/>
        <v>0</v>
      </c>
      <c r="AT94" s="104">
        <f t="shared" si="23"/>
        <v>0</v>
      </c>
      <c r="AU94" s="104">
        <f t="shared" si="23"/>
        <v>0</v>
      </c>
      <c r="AV94" s="104">
        <f t="shared" si="23"/>
        <v>0</v>
      </c>
      <c r="AW94" s="105">
        <f t="shared" si="23"/>
        <v>0</v>
      </c>
      <c r="AX94" s="104">
        <f t="shared" si="23"/>
        <v>0</v>
      </c>
      <c r="AY94" s="104">
        <f t="shared" si="23"/>
        <v>0</v>
      </c>
      <c r="AZ94" s="104">
        <f t="shared" si="23"/>
        <v>0</v>
      </c>
      <c r="BA94" s="104">
        <f t="shared" si="23"/>
        <v>0</v>
      </c>
      <c r="BB94" s="105">
        <f t="shared" si="23"/>
        <v>0</v>
      </c>
      <c r="BC94" s="104">
        <f t="shared" si="23"/>
        <v>0</v>
      </c>
      <c r="BD94" s="104">
        <f t="shared" si="23"/>
        <v>0</v>
      </c>
      <c r="BE94" s="104">
        <f t="shared" si="23"/>
        <v>0</v>
      </c>
      <c r="BF94" s="104">
        <f t="shared" si="23"/>
        <v>0</v>
      </c>
      <c r="BG94" s="105">
        <f t="shared" si="23"/>
        <v>0</v>
      </c>
      <c r="BH94" s="104">
        <f t="shared" si="23"/>
        <v>0</v>
      </c>
      <c r="BI94" s="104">
        <f t="shared" si="23"/>
        <v>0</v>
      </c>
      <c r="BJ94" s="104">
        <f t="shared" si="23"/>
        <v>0</v>
      </c>
      <c r="BK94" s="104">
        <f t="shared" si="23"/>
        <v>0</v>
      </c>
    </row>
    <row r="95" spans="1:118" s="78" customFormat="1" ht="12.95" customHeight="1" x14ac:dyDescent="0.2">
      <c r="A95" s="86"/>
      <c r="B95" s="102" t="s">
        <v>103</v>
      </c>
      <c r="C95" s="103"/>
      <c r="D95" s="103"/>
      <c r="E95" s="103"/>
      <c r="F95" s="103"/>
      <c r="G95" s="103"/>
      <c r="H95" s="103"/>
      <c r="I95" s="104">
        <f>SUM(I91:I94)</f>
        <v>0</v>
      </c>
      <c r="J95" s="104">
        <f t="shared" ref="J95:BK95" si="24">SUM(J91:J94)</f>
        <v>0</v>
      </c>
      <c r="K95" s="104">
        <f t="shared" si="24"/>
        <v>0</v>
      </c>
      <c r="L95" s="104">
        <f t="shared" si="24"/>
        <v>18.77</v>
      </c>
      <c r="M95" s="104">
        <f t="shared" si="24"/>
        <v>21.797201257000001</v>
      </c>
      <c r="N95" s="105">
        <f t="shared" si="24"/>
        <v>13.09373764867</v>
      </c>
      <c r="O95" s="104">
        <f t="shared" si="24"/>
        <v>12.408194754802999</v>
      </c>
      <c r="P95" s="104">
        <f t="shared" si="24"/>
        <v>13.735800000000001</v>
      </c>
      <c r="Q95" s="104">
        <f t="shared" si="24"/>
        <v>12.9465</v>
      </c>
      <c r="R95" s="104">
        <f t="shared" si="24"/>
        <v>12.1572</v>
      </c>
      <c r="S95" s="105">
        <f t="shared" si="24"/>
        <v>11.367900000000001</v>
      </c>
      <c r="T95" s="104">
        <f t="shared" si="24"/>
        <v>10.5786</v>
      </c>
      <c r="U95" s="104">
        <f t="shared" si="24"/>
        <v>9.7893000000000008</v>
      </c>
      <c r="V95" s="104">
        <f t="shared" si="24"/>
        <v>0</v>
      </c>
      <c r="W95" s="104">
        <f t="shared" si="24"/>
        <v>0</v>
      </c>
      <c r="X95" s="105">
        <f t="shared" si="24"/>
        <v>0</v>
      </c>
      <c r="Y95" s="104">
        <f t="shared" si="24"/>
        <v>0</v>
      </c>
      <c r="Z95" s="104">
        <f t="shared" si="24"/>
        <v>0</v>
      </c>
      <c r="AA95" s="104">
        <f t="shared" si="24"/>
        <v>0</v>
      </c>
      <c r="AB95" s="104">
        <f t="shared" si="24"/>
        <v>0</v>
      </c>
      <c r="AC95" s="105">
        <f t="shared" si="24"/>
        <v>0</v>
      </c>
      <c r="AD95" s="104">
        <f t="shared" si="24"/>
        <v>0</v>
      </c>
      <c r="AE95" s="104">
        <f t="shared" si="24"/>
        <v>0</v>
      </c>
      <c r="AF95" s="104">
        <f t="shared" si="24"/>
        <v>0</v>
      </c>
      <c r="AG95" s="104">
        <f t="shared" si="24"/>
        <v>0</v>
      </c>
      <c r="AH95" s="105">
        <f t="shared" si="24"/>
        <v>0</v>
      </c>
      <c r="AI95" s="104">
        <f t="shared" si="24"/>
        <v>0</v>
      </c>
      <c r="AJ95" s="104">
        <f t="shared" si="24"/>
        <v>0</v>
      </c>
      <c r="AK95" s="104">
        <f t="shared" si="24"/>
        <v>0</v>
      </c>
      <c r="AL95" s="104">
        <f t="shared" si="24"/>
        <v>0</v>
      </c>
      <c r="AM95" s="105">
        <f t="shared" si="24"/>
        <v>0</v>
      </c>
      <c r="AN95" s="104">
        <f t="shared" si="24"/>
        <v>0</v>
      </c>
      <c r="AO95" s="104">
        <f t="shared" si="24"/>
        <v>0</v>
      </c>
      <c r="AP95" s="104">
        <f t="shared" si="24"/>
        <v>0</v>
      </c>
      <c r="AQ95" s="104">
        <f t="shared" si="24"/>
        <v>0</v>
      </c>
      <c r="AR95" s="105">
        <f t="shared" si="24"/>
        <v>0</v>
      </c>
      <c r="AS95" s="104">
        <f t="shared" si="24"/>
        <v>0</v>
      </c>
      <c r="AT95" s="104">
        <f t="shared" si="24"/>
        <v>0</v>
      </c>
      <c r="AU95" s="104">
        <f t="shared" si="24"/>
        <v>0</v>
      </c>
      <c r="AV95" s="104">
        <f t="shared" si="24"/>
        <v>0</v>
      </c>
      <c r="AW95" s="105">
        <f t="shared" si="24"/>
        <v>0</v>
      </c>
      <c r="AX95" s="104">
        <f t="shared" si="24"/>
        <v>0</v>
      </c>
      <c r="AY95" s="104">
        <f t="shared" si="24"/>
        <v>0</v>
      </c>
      <c r="AZ95" s="104">
        <f t="shared" si="24"/>
        <v>0</v>
      </c>
      <c r="BA95" s="104">
        <f t="shared" si="24"/>
        <v>0</v>
      </c>
      <c r="BB95" s="105">
        <f t="shared" si="24"/>
        <v>0</v>
      </c>
      <c r="BC95" s="104">
        <f t="shared" si="24"/>
        <v>0</v>
      </c>
      <c r="BD95" s="104">
        <f t="shared" si="24"/>
        <v>0</v>
      </c>
      <c r="BE95" s="104">
        <f t="shared" si="24"/>
        <v>0</v>
      </c>
      <c r="BF95" s="104">
        <f t="shared" si="24"/>
        <v>0</v>
      </c>
      <c r="BG95" s="105">
        <f t="shared" si="24"/>
        <v>0</v>
      </c>
      <c r="BH95" s="104">
        <f t="shared" si="24"/>
        <v>0</v>
      </c>
      <c r="BI95" s="104">
        <f t="shared" si="24"/>
        <v>0</v>
      </c>
      <c r="BJ95" s="104">
        <f t="shared" si="24"/>
        <v>0</v>
      </c>
      <c r="BK95" s="104">
        <f t="shared" si="24"/>
        <v>0</v>
      </c>
    </row>
    <row r="96" spans="1:118" s="78" customFormat="1" ht="12.95" customHeight="1" x14ac:dyDescent="0.2">
      <c r="A96" s="86"/>
      <c r="B96" s="86"/>
      <c r="C96" s="33"/>
      <c r="D96" s="33"/>
      <c r="E96" s="33"/>
      <c r="F96" s="33"/>
      <c r="G96" s="33"/>
      <c r="H96" s="33"/>
      <c r="I96" s="74"/>
      <c r="J96" s="74"/>
      <c r="K96" s="74"/>
      <c r="L96" s="74"/>
      <c r="M96" s="74"/>
      <c r="N96" s="79"/>
      <c r="O96" s="74"/>
      <c r="P96" s="74"/>
      <c r="Q96" s="74"/>
      <c r="R96" s="74"/>
      <c r="S96" s="79"/>
      <c r="T96" s="74"/>
      <c r="U96" s="74"/>
      <c r="V96" s="74"/>
      <c r="W96" s="74"/>
      <c r="X96" s="79"/>
      <c r="Y96" s="74"/>
      <c r="Z96" s="74"/>
      <c r="AA96" s="74"/>
      <c r="AB96" s="74"/>
      <c r="AC96" s="79"/>
      <c r="AD96" s="74"/>
      <c r="AE96" s="74"/>
      <c r="AF96" s="74"/>
      <c r="AG96" s="74"/>
      <c r="AH96" s="79"/>
      <c r="AI96" s="74"/>
      <c r="AJ96" s="74"/>
      <c r="AK96" s="74"/>
      <c r="AL96" s="74"/>
      <c r="AM96" s="79"/>
      <c r="AN96" s="74"/>
      <c r="AO96" s="74"/>
      <c r="AP96" s="74"/>
      <c r="AQ96" s="74"/>
      <c r="AR96" s="79"/>
      <c r="AS96" s="74"/>
      <c r="AT96" s="74"/>
      <c r="AU96" s="74"/>
      <c r="AV96" s="74"/>
      <c r="AW96" s="79"/>
      <c r="AX96" s="74"/>
      <c r="AY96" s="74"/>
      <c r="AZ96" s="74"/>
      <c r="BA96" s="74"/>
      <c r="BB96" s="79"/>
      <c r="BC96" s="74"/>
      <c r="BD96" s="74"/>
      <c r="BE96" s="74"/>
      <c r="BF96" s="74"/>
      <c r="BG96" s="79"/>
      <c r="BH96" s="74"/>
      <c r="BI96" s="74"/>
      <c r="BJ96" s="74"/>
      <c r="BK96" s="74"/>
    </row>
    <row r="97" spans="1:63" ht="12.95" customHeight="1" x14ac:dyDescent="0.25">
      <c r="A97" s="55" t="s">
        <v>108</v>
      </c>
      <c r="B97" s="56"/>
      <c r="C97" s="56"/>
      <c r="D97" s="56"/>
      <c r="E97" s="56"/>
      <c r="F97" s="56"/>
      <c r="G97" s="56"/>
      <c r="H97" s="56"/>
      <c r="I97" s="56"/>
      <c r="J97" s="56"/>
      <c r="K97" s="57"/>
      <c r="L97" s="53"/>
      <c r="M97" s="53"/>
      <c r="N97" s="53"/>
      <c r="O97" s="53"/>
      <c r="P97" s="54"/>
      <c r="Q97" s="54"/>
      <c r="R97" s="54"/>
      <c r="S97" s="54"/>
      <c r="T97" s="54"/>
      <c r="U97" s="54"/>
      <c r="V97" s="54"/>
      <c r="W97" s="54"/>
      <c r="X97" s="54"/>
      <c r="Y97" s="54"/>
      <c r="Z97" s="54"/>
      <c r="AA97" s="54"/>
      <c r="AB97" s="54"/>
      <c r="AC97" s="54"/>
      <c r="AD97" s="54"/>
      <c r="AE97" s="54"/>
      <c r="AF97" s="54"/>
      <c r="AG97" s="54"/>
      <c r="AH97" s="54"/>
      <c r="AI97" s="54"/>
      <c r="AJ97" s="54"/>
      <c r="AK97" s="54"/>
      <c r="AL97" s="54"/>
      <c r="AM97" s="54"/>
      <c r="AN97" s="54"/>
      <c r="AO97" s="54"/>
      <c r="AP97" s="54"/>
      <c r="AQ97" s="54"/>
      <c r="AR97" s="54"/>
      <c r="AS97" s="54"/>
      <c r="AT97" s="54"/>
      <c r="AU97" s="54"/>
      <c r="AV97" s="54"/>
      <c r="AW97" s="54"/>
      <c r="AX97" s="54"/>
      <c r="AY97" s="54"/>
      <c r="AZ97" s="54"/>
      <c r="BA97" s="54"/>
      <c r="BB97" s="54"/>
      <c r="BC97" s="54"/>
      <c r="BD97" s="54"/>
      <c r="BE97" s="54"/>
      <c r="BF97" s="54"/>
      <c r="BG97" s="54"/>
      <c r="BH97" s="54"/>
      <c r="BI97" s="54"/>
      <c r="BJ97" s="54"/>
      <c r="BK97" s="54"/>
    </row>
    <row r="98" spans="1:63" ht="12.95" customHeight="1" x14ac:dyDescent="0.2">
      <c r="A98" s="9"/>
      <c r="B98" s="9"/>
      <c r="C98" s="9"/>
      <c r="D98" s="9"/>
      <c r="E98" s="9"/>
      <c r="F98" s="9"/>
      <c r="G98" s="9"/>
      <c r="H98" s="9"/>
      <c r="I98" s="9"/>
      <c r="K98" s="3" t="str">
        <f>"Regulatory Period "&amp;M99/5</f>
        <v>Regulatory Period 1</v>
      </c>
      <c r="M98" s="9"/>
      <c r="P98" s="3" t="str">
        <f>"Regulatory Period "&amp;R99/5</f>
        <v>Regulatory Period 2</v>
      </c>
      <c r="R98" s="9"/>
      <c r="U98" s="3" t="str">
        <f>"Regulatory Period "&amp;W99/5</f>
        <v>Regulatory Period 3</v>
      </c>
      <c r="W98" s="9"/>
      <c r="Z98" s="2" t="str">
        <f>"Regulatory Period "&amp;AB99/5</f>
        <v>Regulatory Period 4</v>
      </c>
      <c r="AE98" s="2" t="str">
        <f>"Regulatory Period "&amp;AG99/5</f>
        <v>Regulatory Period 5</v>
      </c>
      <c r="AJ98" s="2" t="str">
        <f>"Regulatory Period "&amp;AL99/5</f>
        <v>Regulatory Period 6</v>
      </c>
      <c r="AO98" s="2" t="str">
        <f>"Regulatory Period "&amp;AQ99/5</f>
        <v>Regulatory Period 7</v>
      </c>
      <c r="AT98" s="2" t="str">
        <f>"Regulatory Period "&amp;AV99/5</f>
        <v>Regulatory Period 8</v>
      </c>
      <c r="AY98" s="2" t="str">
        <f>"Regulatory Period "&amp;BA99/5</f>
        <v>Regulatory Period 9</v>
      </c>
      <c r="BD98" s="2" t="str">
        <f>"Regulatory Period "&amp;BF99/5</f>
        <v>Regulatory Period 10</v>
      </c>
      <c r="BI98" s="2" t="str">
        <f>"Regulatory Period "&amp;BK99/5</f>
        <v>Regulatory Period 11</v>
      </c>
    </row>
    <row r="99" spans="1:63" ht="12.95" customHeight="1" x14ac:dyDescent="0.2">
      <c r="A99" s="9"/>
      <c r="B99" s="9"/>
      <c r="C99" s="9"/>
      <c r="D99" s="9"/>
      <c r="E99" s="9"/>
      <c r="F99" s="9"/>
      <c r="G99" s="9"/>
      <c r="H99" s="9"/>
      <c r="I99" s="64">
        <v>1</v>
      </c>
      <c r="J99" s="25">
        <f t="shared" ref="J99" si="25">I99+1</f>
        <v>2</v>
      </c>
      <c r="K99" s="25">
        <f t="shared" ref="K99" si="26">J99+1</f>
        <v>3</v>
      </c>
      <c r="L99" s="25">
        <f t="shared" ref="L99" si="27">K99+1</f>
        <v>4</v>
      </c>
      <c r="M99" s="25">
        <f t="shared" ref="M99" si="28">L99+1</f>
        <v>5</v>
      </c>
      <c r="N99" s="64">
        <f t="shared" ref="N99" si="29">M99+1</f>
        <v>6</v>
      </c>
      <c r="O99" s="25">
        <f t="shared" ref="O99" si="30">N99+1</f>
        <v>7</v>
      </c>
      <c r="P99" s="25">
        <f t="shared" ref="P99" si="31">O99+1</f>
        <v>8</v>
      </c>
      <c r="Q99" s="25">
        <f t="shared" ref="Q99" si="32">P99+1</f>
        <v>9</v>
      </c>
      <c r="R99" s="65">
        <f t="shared" ref="R99" si="33">Q99+1</f>
        <v>10</v>
      </c>
      <c r="S99" s="64">
        <f t="shared" ref="S99" si="34">R99+1</f>
        <v>11</v>
      </c>
      <c r="T99" s="25">
        <f t="shared" ref="T99" si="35">S99+1</f>
        <v>12</v>
      </c>
      <c r="U99" s="25">
        <f t="shared" ref="U99" si="36">T99+1</f>
        <v>13</v>
      </c>
      <c r="V99" s="25">
        <f t="shared" ref="V99" si="37">U99+1</f>
        <v>14</v>
      </c>
      <c r="W99" s="65">
        <f t="shared" ref="W99" si="38">V99+1</f>
        <v>15</v>
      </c>
      <c r="X99" s="64">
        <f t="shared" ref="X99" si="39">W99+1</f>
        <v>16</v>
      </c>
      <c r="Y99" s="25">
        <f t="shared" ref="Y99" si="40">X99+1</f>
        <v>17</v>
      </c>
      <c r="Z99" s="25">
        <f t="shared" ref="Z99" si="41">Y99+1</f>
        <v>18</v>
      </c>
      <c r="AA99" s="25">
        <f t="shared" ref="AA99" si="42">Z99+1</f>
        <v>19</v>
      </c>
      <c r="AB99" s="65">
        <f t="shared" ref="AB99" si="43">AA99+1</f>
        <v>20</v>
      </c>
      <c r="AC99" s="64">
        <f t="shared" ref="AC99" si="44">AB99+1</f>
        <v>21</v>
      </c>
      <c r="AD99" s="25">
        <f t="shared" ref="AD99" si="45">AC99+1</f>
        <v>22</v>
      </c>
      <c r="AE99" s="25">
        <f t="shared" ref="AE99" si="46">AD99+1</f>
        <v>23</v>
      </c>
      <c r="AF99" s="25">
        <f t="shared" ref="AF99" si="47">AE99+1</f>
        <v>24</v>
      </c>
      <c r="AG99" s="65">
        <f t="shared" ref="AG99" si="48">AF99+1</f>
        <v>25</v>
      </c>
      <c r="AH99" s="64">
        <f t="shared" ref="AH99" si="49">AG99+1</f>
        <v>26</v>
      </c>
      <c r="AI99" s="25">
        <f t="shared" ref="AI99" si="50">AH99+1</f>
        <v>27</v>
      </c>
      <c r="AJ99" s="25">
        <f t="shared" ref="AJ99" si="51">AI99+1</f>
        <v>28</v>
      </c>
      <c r="AK99" s="25">
        <f t="shared" ref="AK99" si="52">AJ99+1</f>
        <v>29</v>
      </c>
      <c r="AL99" s="65">
        <f t="shared" ref="AL99" si="53">AK99+1</f>
        <v>30</v>
      </c>
      <c r="AM99" s="64">
        <f t="shared" ref="AM99" si="54">AL99+1</f>
        <v>31</v>
      </c>
      <c r="AN99" s="25">
        <f t="shared" ref="AN99" si="55">AM99+1</f>
        <v>32</v>
      </c>
      <c r="AO99" s="25">
        <f t="shared" ref="AO99" si="56">AN99+1</f>
        <v>33</v>
      </c>
      <c r="AP99" s="25">
        <f t="shared" ref="AP99" si="57">AO99+1</f>
        <v>34</v>
      </c>
      <c r="AQ99" s="65">
        <f t="shared" ref="AQ99" si="58">AP99+1</f>
        <v>35</v>
      </c>
      <c r="AR99" s="64">
        <f t="shared" ref="AR99" si="59">AQ99+1</f>
        <v>36</v>
      </c>
      <c r="AS99" s="25">
        <f t="shared" ref="AS99" si="60">AR99+1</f>
        <v>37</v>
      </c>
      <c r="AT99" s="25">
        <f t="shared" ref="AT99" si="61">AS99+1</f>
        <v>38</v>
      </c>
      <c r="AU99" s="25">
        <f t="shared" ref="AU99" si="62">AT99+1</f>
        <v>39</v>
      </c>
      <c r="AV99" s="65">
        <f t="shared" ref="AV99" si="63">AU99+1</f>
        <v>40</v>
      </c>
      <c r="AW99" s="64">
        <f t="shared" ref="AW99" si="64">AV99+1</f>
        <v>41</v>
      </c>
      <c r="AX99" s="25">
        <f t="shared" ref="AX99" si="65">AW99+1</f>
        <v>42</v>
      </c>
      <c r="AY99" s="25">
        <f t="shared" ref="AY99" si="66">AX99+1</f>
        <v>43</v>
      </c>
      <c r="AZ99" s="25">
        <f t="shared" ref="AZ99" si="67">AY99+1</f>
        <v>44</v>
      </c>
      <c r="BA99" s="65">
        <f t="shared" ref="BA99" si="68">AZ99+1</f>
        <v>45</v>
      </c>
      <c r="BB99" s="64">
        <f t="shared" ref="BB99" si="69">BA99+1</f>
        <v>46</v>
      </c>
      <c r="BC99" s="25">
        <f t="shared" ref="BC99" si="70">BB99+1</f>
        <v>47</v>
      </c>
      <c r="BD99" s="25">
        <f t="shared" ref="BD99" si="71">BC99+1</f>
        <v>48</v>
      </c>
      <c r="BE99" s="25">
        <f t="shared" ref="BE99" si="72">BD99+1</f>
        <v>49</v>
      </c>
      <c r="BF99" s="65">
        <f t="shared" ref="BF99" si="73">BE99+1</f>
        <v>50</v>
      </c>
      <c r="BG99" s="64">
        <f t="shared" ref="BG99" si="74">BF99+1</f>
        <v>51</v>
      </c>
      <c r="BH99" s="25">
        <f t="shared" ref="BH99" si="75">BG99+1</f>
        <v>52</v>
      </c>
      <c r="BI99" s="25">
        <f t="shared" ref="BI99" si="76">BH99+1</f>
        <v>53</v>
      </c>
      <c r="BJ99" s="25">
        <f t="shared" ref="BJ99" si="77">BI99+1</f>
        <v>54</v>
      </c>
      <c r="BK99" s="65">
        <f t="shared" ref="BK99" si="78">BJ99+1</f>
        <v>55</v>
      </c>
    </row>
    <row r="100" spans="1:63" ht="12.95" customHeight="1" x14ac:dyDescent="0.2">
      <c r="A100" s="22" t="s">
        <v>44</v>
      </c>
      <c r="B100" s="9"/>
      <c r="C100" s="85" t="s">
        <v>47</v>
      </c>
      <c r="D100" s="40"/>
      <c r="E100" s="40"/>
      <c r="F100" s="40"/>
      <c r="G100" s="40"/>
      <c r="H100" s="40"/>
      <c r="I100" s="26">
        <f>I44-I71</f>
        <v>0</v>
      </c>
      <c r="J100" s="26">
        <f>J44-J71</f>
        <v>0</v>
      </c>
      <c r="K100" s="26">
        <f>K44-K71</f>
        <v>10</v>
      </c>
      <c r="L100" s="26">
        <f>L44-L71</f>
        <v>0</v>
      </c>
      <c r="M100" s="26">
        <f>M44-M71</f>
        <v>0</v>
      </c>
      <c r="N100" s="69">
        <f>N44-N71</f>
        <v>0</v>
      </c>
      <c r="O100" s="26">
        <f>O44-O71</f>
        <v>0</v>
      </c>
      <c r="P100" s="26">
        <f>P44-P71</f>
        <v>0</v>
      </c>
      <c r="Q100" s="26">
        <f>Q44-Q71</f>
        <v>0</v>
      </c>
      <c r="R100" s="26">
        <f>R44-R71</f>
        <v>0</v>
      </c>
      <c r="S100" s="69">
        <f>S44-S71</f>
        <v>0</v>
      </c>
      <c r="T100" s="26">
        <f>T44-T71</f>
        <v>0</v>
      </c>
      <c r="U100" s="26">
        <f>U44-U71</f>
        <v>0</v>
      </c>
      <c r="V100" s="26">
        <f>V44-V71</f>
        <v>0</v>
      </c>
      <c r="W100" s="26">
        <f>W44-W71</f>
        <v>0</v>
      </c>
      <c r="X100" s="69">
        <f>X44-X71</f>
        <v>0</v>
      </c>
      <c r="Y100" s="26">
        <f>Y44-Y71</f>
        <v>0</v>
      </c>
      <c r="Z100" s="26">
        <f>Z44-Z71</f>
        <v>0</v>
      </c>
      <c r="AA100" s="26">
        <f>AA44-AA71</f>
        <v>0</v>
      </c>
      <c r="AB100" s="26">
        <f>AB44-AB71</f>
        <v>0</v>
      </c>
      <c r="AC100" s="69">
        <f>AC44-AC71</f>
        <v>0</v>
      </c>
      <c r="AD100" s="26">
        <f>AD44-AD71</f>
        <v>0</v>
      </c>
      <c r="AE100" s="26">
        <f>AE44-AE71</f>
        <v>0</v>
      </c>
      <c r="AF100" s="26">
        <f>AF44-AF71</f>
        <v>0</v>
      </c>
      <c r="AG100" s="26">
        <f>AG44-AG71</f>
        <v>0</v>
      </c>
      <c r="AH100" s="69">
        <f>AH44-AH71</f>
        <v>0</v>
      </c>
      <c r="AI100" s="26">
        <f>AI44-AI71</f>
        <v>0</v>
      </c>
      <c r="AJ100" s="26">
        <f>AJ44-AJ71</f>
        <v>0</v>
      </c>
      <c r="AK100" s="26">
        <f>AK44-AK71</f>
        <v>0</v>
      </c>
      <c r="AL100" s="26">
        <f>AL44-AL71</f>
        <v>0</v>
      </c>
      <c r="AM100" s="69">
        <f>AM44-AM71</f>
        <v>0</v>
      </c>
      <c r="AN100" s="26">
        <f>AN44-AN71</f>
        <v>0</v>
      </c>
      <c r="AO100" s="26">
        <f>AO44-AO71</f>
        <v>0</v>
      </c>
      <c r="AP100" s="26">
        <f>AP44-AP71</f>
        <v>0</v>
      </c>
      <c r="AQ100" s="26">
        <f>AQ44-AQ71</f>
        <v>0</v>
      </c>
      <c r="AR100" s="69">
        <f>AR44-AR71</f>
        <v>0</v>
      </c>
      <c r="AS100" s="26">
        <f>AS44-AS71</f>
        <v>0</v>
      </c>
      <c r="AT100" s="26">
        <f>AT44-AT71</f>
        <v>0</v>
      </c>
      <c r="AU100" s="26">
        <f>AU44-AU71</f>
        <v>0</v>
      </c>
      <c r="AV100" s="26">
        <f>AV44-AV71</f>
        <v>0</v>
      </c>
      <c r="AW100" s="69">
        <f>AW44-AW71</f>
        <v>0</v>
      </c>
      <c r="AX100" s="26">
        <f>AX44-AX71</f>
        <v>0</v>
      </c>
      <c r="AY100" s="26">
        <f>AY44-AY71</f>
        <v>0</v>
      </c>
      <c r="AZ100" s="26">
        <f>AZ44-AZ71</f>
        <v>0</v>
      </c>
      <c r="BA100" s="26">
        <f>BA44-BA71</f>
        <v>0</v>
      </c>
      <c r="BB100" s="69">
        <f>BB44-BB71</f>
        <v>0</v>
      </c>
      <c r="BC100" s="26">
        <f>BC44-BC71</f>
        <v>0</v>
      </c>
      <c r="BD100" s="26">
        <f>BD44-BD71</f>
        <v>0</v>
      </c>
      <c r="BE100" s="26">
        <f>BE44-BE71</f>
        <v>0</v>
      </c>
      <c r="BF100" s="26">
        <f>BF44-BF71</f>
        <v>0</v>
      </c>
      <c r="BG100" s="69">
        <f>BG44-BG71</f>
        <v>0</v>
      </c>
      <c r="BH100" s="26">
        <f>BH44-BH71</f>
        <v>0</v>
      </c>
      <c r="BI100" s="26">
        <f>BI44-BI71</f>
        <v>0</v>
      </c>
      <c r="BJ100" s="26">
        <f>BJ44-BJ71</f>
        <v>0</v>
      </c>
      <c r="BK100" s="26">
        <f>BK44-BK71</f>
        <v>0</v>
      </c>
    </row>
    <row r="101" spans="1:63" ht="12.95" customHeight="1" x14ac:dyDescent="0.2">
      <c r="A101" s="22"/>
      <c r="B101" s="9"/>
      <c r="C101" s="85" t="s">
        <v>46</v>
      </c>
      <c r="D101" s="40"/>
      <c r="E101" s="40"/>
      <c r="F101" s="40"/>
      <c r="G101" s="40"/>
      <c r="H101" s="40"/>
      <c r="I101" s="26">
        <f>I68-I95</f>
        <v>0</v>
      </c>
      <c r="J101" s="26">
        <f>J68-J95</f>
        <v>0</v>
      </c>
      <c r="K101" s="26">
        <f>K68-K95</f>
        <v>0</v>
      </c>
      <c r="L101" s="26">
        <f>L68-L95</f>
        <v>0</v>
      </c>
      <c r="M101" s="26">
        <f>M68-M95</f>
        <v>-3.9042012570000004</v>
      </c>
      <c r="N101" s="69">
        <f>N68-N95</f>
        <v>3.9222623513299979</v>
      </c>
      <c r="O101" s="26">
        <f>O68-O95</f>
        <v>3.7308052451970006</v>
      </c>
      <c r="P101" s="26">
        <f>P68-P95</f>
        <v>1.5261999999999993</v>
      </c>
      <c r="Q101" s="26">
        <f>Q68-Q95</f>
        <v>1.4384999999999994</v>
      </c>
      <c r="R101" s="26">
        <f>R68-R95</f>
        <v>1.3507999999999996</v>
      </c>
      <c r="S101" s="69">
        <f>S68-S95</f>
        <v>1.2630999999999997</v>
      </c>
      <c r="T101" s="26">
        <f>T68-T95</f>
        <v>1.1753999999999998</v>
      </c>
      <c r="U101" s="26">
        <f>U68-U95</f>
        <v>1.0876999999999999</v>
      </c>
      <c r="V101" s="26">
        <f>V68-V95</f>
        <v>0</v>
      </c>
      <c r="W101" s="26">
        <f>W68-W95</f>
        <v>0</v>
      </c>
      <c r="X101" s="69">
        <f>X68-X95</f>
        <v>0</v>
      </c>
      <c r="Y101" s="26">
        <f>Y68-Y95</f>
        <v>0</v>
      </c>
      <c r="Z101" s="26">
        <f>Z68-Z95</f>
        <v>0</v>
      </c>
      <c r="AA101" s="26">
        <f>AA68-AA95</f>
        <v>0</v>
      </c>
      <c r="AB101" s="26">
        <f>AB68-AB95</f>
        <v>0</v>
      </c>
      <c r="AC101" s="69">
        <f>AC68-AC95</f>
        <v>0</v>
      </c>
      <c r="AD101" s="26">
        <f>AD68-AD95</f>
        <v>0</v>
      </c>
      <c r="AE101" s="26">
        <f>AE68-AE95</f>
        <v>0</v>
      </c>
      <c r="AF101" s="26">
        <f>AF68-AF95</f>
        <v>0</v>
      </c>
      <c r="AG101" s="26">
        <f>AG68-AG95</f>
        <v>0</v>
      </c>
      <c r="AH101" s="69">
        <f>AH68-AH95</f>
        <v>0</v>
      </c>
      <c r="AI101" s="26">
        <f>AI68-AI95</f>
        <v>0</v>
      </c>
      <c r="AJ101" s="26">
        <f>AJ68-AJ95</f>
        <v>0</v>
      </c>
      <c r="AK101" s="26">
        <f>AK68-AK95</f>
        <v>0</v>
      </c>
      <c r="AL101" s="26">
        <f>AL68-AL95</f>
        <v>0</v>
      </c>
      <c r="AM101" s="69">
        <f>AM68-AM95</f>
        <v>0</v>
      </c>
      <c r="AN101" s="26">
        <f>AN68-AN95</f>
        <v>0</v>
      </c>
      <c r="AO101" s="26">
        <f>AO68-AO95</f>
        <v>0</v>
      </c>
      <c r="AP101" s="26">
        <f>AP68-AP95</f>
        <v>0</v>
      </c>
      <c r="AQ101" s="26">
        <f>AQ68-AQ95</f>
        <v>0</v>
      </c>
      <c r="AR101" s="69">
        <f>AR68-AR95</f>
        <v>0</v>
      </c>
      <c r="AS101" s="26">
        <f>AS68-AS95</f>
        <v>0</v>
      </c>
      <c r="AT101" s="26">
        <f>AT68-AT95</f>
        <v>0</v>
      </c>
      <c r="AU101" s="26">
        <f>AU68-AU95</f>
        <v>0</v>
      </c>
      <c r="AV101" s="26">
        <f>AV68-AV95</f>
        <v>0</v>
      </c>
      <c r="AW101" s="69">
        <f>AW68-AW95</f>
        <v>0</v>
      </c>
      <c r="AX101" s="26">
        <f>AX68-AX95</f>
        <v>0</v>
      </c>
      <c r="AY101" s="26">
        <f>AY68-AY95</f>
        <v>0</v>
      </c>
      <c r="AZ101" s="26">
        <f>AZ68-AZ95</f>
        <v>0</v>
      </c>
      <c r="BA101" s="26">
        <f>BA68-BA95</f>
        <v>0</v>
      </c>
      <c r="BB101" s="69">
        <f>BB68-BB95</f>
        <v>0</v>
      </c>
      <c r="BC101" s="26">
        <f>BC68-BC95</f>
        <v>0</v>
      </c>
      <c r="BD101" s="26">
        <f>BD68-BD95</f>
        <v>0</v>
      </c>
      <c r="BE101" s="26">
        <f>BE68-BE95</f>
        <v>0</v>
      </c>
      <c r="BF101" s="26">
        <f>BF68-BF95</f>
        <v>0</v>
      </c>
      <c r="BG101" s="69">
        <f>BG68-BG95</f>
        <v>0</v>
      </c>
      <c r="BH101" s="26">
        <f>BH68-BH95</f>
        <v>0</v>
      </c>
      <c r="BI101" s="26">
        <f>BI68-BI95</f>
        <v>0</v>
      </c>
      <c r="BJ101" s="26">
        <f>BJ68-BJ95</f>
        <v>0</v>
      </c>
      <c r="BK101" s="26">
        <f>BK68-BK95</f>
        <v>0</v>
      </c>
    </row>
    <row r="102" spans="1:63" ht="12.95" customHeight="1" x14ac:dyDescent="0.2">
      <c r="A102" s="22"/>
      <c r="B102" s="9"/>
      <c r="C102" s="85"/>
      <c r="D102" s="40"/>
      <c r="E102" s="40"/>
      <c r="F102" s="40"/>
      <c r="G102" s="40"/>
      <c r="H102" s="40"/>
      <c r="I102" s="26"/>
      <c r="J102" s="26"/>
      <c r="K102" s="26"/>
      <c r="L102" s="26"/>
      <c r="M102" s="26"/>
      <c r="N102" s="69"/>
      <c r="O102" s="26"/>
      <c r="P102" s="26"/>
      <c r="Q102" s="26"/>
      <c r="R102" s="26"/>
      <c r="S102" s="69"/>
      <c r="T102" s="26"/>
      <c r="U102" s="26"/>
      <c r="V102" s="26"/>
      <c r="W102" s="26"/>
      <c r="X102" s="69"/>
      <c r="Y102" s="26"/>
      <c r="Z102" s="26"/>
      <c r="AA102" s="26"/>
      <c r="AB102" s="26"/>
      <c r="AC102" s="69"/>
      <c r="AD102" s="26"/>
      <c r="AE102" s="26"/>
      <c r="AF102" s="26"/>
      <c r="AG102" s="26"/>
      <c r="AH102" s="69"/>
      <c r="AI102" s="26"/>
      <c r="AJ102" s="26"/>
      <c r="AK102" s="26"/>
      <c r="AL102" s="26"/>
      <c r="AM102" s="69"/>
      <c r="AN102" s="26"/>
      <c r="AO102" s="26"/>
      <c r="AP102" s="26"/>
      <c r="AQ102" s="26"/>
      <c r="AR102" s="69"/>
      <c r="AS102" s="26"/>
      <c r="AT102" s="26"/>
      <c r="AU102" s="26"/>
      <c r="AV102" s="26"/>
      <c r="AW102" s="69"/>
      <c r="AX102" s="26"/>
      <c r="AY102" s="26"/>
      <c r="AZ102" s="26"/>
      <c r="BA102" s="26"/>
      <c r="BB102" s="69"/>
      <c r="BC102" s="26"/>
      <c r="BD102" s="26"/>
      <c r="BE102" s="26"/>
      <c r="BF102" s="26"/>
      <c r="BG102" s="69"/>
      <c r="BH102" s="26"/>
      <c r="BI102" s="26"/>
      <c r="BJ102" s="26"/>
      <c r="BK102" s="26"/>
    </row>
    <row r="103" spans="1:63" s="78" customFormat="1" ht="12.95" customHeight="1" x14ac:dyDescent="0.2">
      <c r="A103" s="141" t="s">
        <v>139</v>
      </c>
      <c r="C103" s="86" t="s">
        <v>135</v>
      </c>
      <c r="D103" s="33"/>
      <c r="E103" s="33"/>
      <c r="F103" s="33"/>
      <c r="G103" s="33"/>
      <c r="H103" s="33"/>
      <c r="I103" s="74">
        <f>I100-I101</f>
        <v>0</v>
      </c>
      <c r="J103" s="74">
        <f t="shared" ref="J103:BK103" si="79">J100-J101</f>
        <v>0</v>
      </c>
      <c r="K103" s="74">
        <f t="shared" si="79"/>
        <v>10</v>
      </c>
      <c r="L103" s="74">
        <f t="shared" si="79"/>
        <v>0</v>
      </c>
      <c r="M103" s="74">
        <f t="shared" si="79"/>
        <v>3.9042012570000004</v>
      </c>
      <c r="N103" s="163">
        <f t="shared" si="79"/>
        <v>-3.9222623513299979</v>
      </c>
      <c r="O103" s="164">
        <f t="shared" si="79"/>
        <v>-3.7308052451970006</v>
      </c>
      <c r="P103" s="164">
        <f t="shared" si="79"/>
        <v>-1.5261999999999993</v>
      </c>
      <c r="Q103" s="164">
        <f t="shared" si="79"/>
        <v>-1.4384999999999994</v>
      </c>
      <c r="R103" s="164">
        <f t="shared" si="79"/>
        <v>-1.3507999999999996</v>
      </c>
      <c r="S103" s="163">
        <f t="shared" si="79"/>
        <v>-1.2630999999999997</v>
      </c>
      <c r="T103" s="164">
        <f t="shared" si="79"/>
        <v>-1.1753999999999998</v>
      </c>
      <c r="U103" s="164">
        <f t="shared" si="79"/>
        <v>-1.0876999999999999</v>
      </c>
      <c r="V103" s="164">
        <f t="shared" si="79"/>
        <v>0</v>
      </c>
      <c r="W103" s="164">
        <f t="shared" si="79"/>
        <v>0</v>
      </c>
      <c r="X103" s="163">
        <f t="shared" si="79"/>
        <v>0</v>
      </c>
      <c r="Y103" s="164">
        <f t="shared" si="79"/>
        <v>0</v>
      </c>
      <c r="Z103" s="164">
        <f t="shared" si="79"/>
        <v>0</v>
      </c>
      <c r="AA103" s="164">
        <f t="shared" si="79"/>
        <v>0</v>
      </c>
      <c r="AB103" s="164">
        <f t="shared" si="79"/>
        <v>0</v>
      </c>
      <c r="AC103" s="163">
        <f t="shared" si="79"/>
        <v>0</v>
      </c>
      <c r="AD103" s="164">
        <f t="shared" si="79"/>
        <v>0</v>
      </c>
      <c r="AE103" s="164">
        <f t="shared" si="79"/>
        <v>0</v>
      </c>
      <c r="AF103" s="164">
        <f t="shared" si="79"/>
        <v>0</v>
      </c>
      <c r="AG103" s="164">
        <f t="shared" si="79"/>
        <v>0</v>
      </c>
      <c r="AH103" s="163">
        <f t="shared" si="79"/>
        <v>0</v>
      </c>
      <c r="AI103" s="164">
        <f t="shared" si="79"/>
        <v>0</v>
      </c>
      <c r="AJ103" s="164">
        <f t="shared" si="79"/>
        <v>0</v>
      </c>
      <c r="AK103" s="164">
        <f t="shared" si="79"/>
        <v>0</v>
      </c>
      <c r="AL103" s="164">
        <f t="shared" si="79"/>
        <v>0</v>
      </c>
      <c r="AM103" s="163">
        <f t="shared" si="79"/>
        <v>0</v>
      </c>
      <c r="AN103" s="164">
        <f t="shared" si="79"/>
        <v>0</v>
      </c>
      <c r="AO103" s="164">
        <f t="shared" si="79"/>
        <v>0</v>
      </c>
      <c r="AP103" s="164">
        <f t="shared" si="79"/>
        <v>0</v>
      </c>
      <c r="AQ103" s="164">
        <f t="shared" si="79"/>
        <v>0</v>
      </c>
      <c r="AR103" s="163">
        <f t="shared" si="79"/>
        <v>0</v>
      </c>
      <c r="AS103" s="164">
        <f t="shared" si="79"/>
        <v>0</v>
      </c>
      <c r="AT103" s="164">
        <f t="shared" si="79"/>
        <v>0</v>
      </c>
      <c r="AU103" s="164">
        <f t="shared" si="79"/>
        <v>0</v>
      </c>
      <c r="AV103" s="164">
        <f t="shared" si="79"/>
        <v>0</v>
      </c>
      <c r="AW103" s="163">
        <f t="shared" si="79"/>
        <v>0</v>
      </c>
      <c r="AX103" s="164">
        <f t="shared" si="79"/>
        <v>0</v>
      </c>
      <c r="AY103" s="164">
        <f t="shared" si="79"/>
        <v>0</v>
      </c>
      <c r="AZ103" s="164">
        <f t="shared" si="79"/>
        <v>0</v>
      </c>
      <c r="BA103" s="164">
        <f t="shared" si="79"/>
        <v>0</v>
      </c>
      <c r="BB103" s="163">
        <f t="shared" si="79"/>
        <v>0</v>
      </c>
      <c r="BC103" s="164">
        <f t="shared" si="79"/>
        <v>0</v>
      </c>
      <c r="BD103" s="164">
        <f t="shared" si="79"/>
        <v>0</v>
      </c>
      <c r="BE103" s="164">
        <f t="shared" si="79"/>
        <v>0</v>
      </c>
      <c r="BF103" s="164">
        <f t="shared" si="79"/>
        <v>0</v>
      </c>
      <c r="BG103" s="163">
        <f t="shared" si="79"/>
        <v>0</v>
      </c>
      <c r="BH103" s="164">
        <f t="shared" si="79"/>
        <v>0</v>
      </c>
      <c r="BI103" s="164">
        <f t="shared" si="79"/>
        <v>0</v>
      </c>
      <c r="BJ103" s="164">
        <f t="shared" si="79"/>
        <v>0</v>
      </c>
      <c r="BK103" s="164">
        <f t="shared" si="79"/>
        <v>0</v>
      </c>
    </row>
    <row r="104" spans="1:63" s="78" customFormat="1" ht="12.95" customHeight="1" x14ac:dyDescent="0.2">
      <c r="A104" s="142" t="s">
        <v>140</v>
      </c>
      <c r="C104" s="142" t="s">
        <v>45</v>
      </c>
      <c r="D104" s="28"/>
      <c r="E104" s="28"/>
      <c r="F104" s="28"/>
      <c r="G104" s="28"/>
      <c r="H104" s="165"/>
      <c r="I104" s="74">
        <f>I101</f>
        <v>0</v>
      </c>
      <c r="J104" s="74">
        <f t="shared" ref="J104:BK104" si="80">J101</f>
        <v>0</v>
      </c>
      <c r="K104" s="74">
        <f t="shared" si="80"/>
        <v>0</v>
      </c>
      <c r="L104" s="74">
        <f t="shared" si="80"/>
        <v>0</v>
      </c>
      <c r="M104" s="74">
        <f t="shared" si="80"/>
        <v>-3.9042012570000004</v>
      </c>
      <c r="N104" s="79">
        <f t="shared" si="80"/>
        <v>3.9222623513299979</v>
      </c>
      <c r="O104" s="74">
        <f t="shared" si="80"/>
        <v>3.7308052451970006</v>
      </c>
      <c r="P104" s="74">
        <f t="shared" si="80"/>
        <v>1.5261999999999993</v>
      </c>
      <c r="Q104" s="74">
        <f t="shared" si="80"/>
        <v>1.4384999999999994</v>
      </c>
      <c r="R104" s="74">
        <f t="shared" si="80"/>
        <v>1.3507999999999996</v>
      </c>
      <c r="S104" s="79">
        <f t="shared" si="80"/>
        <v>1.2630999999999997</v>
      </c>
      <c r="T104" s="74">
        <f t="shared" si="80"/>
        <v>1.1753999999999998</v>
      </c>
      <c r="U104" s="74">
        <f t="shared" si="80"/>
        <v>1.0876999999999999</v>
      </c>
      <c r="V104" s="74">
        <f t="shared" si="80"/>
        <v>0</v>
      </c>
      <c r="W104" s="74">
        <f t="shared" si="80"/>
        <v>0</v>
      </c>
      <c r="X104" s="79">
        <f t="shared" si="80"/>
        <v>0</v>
      </c>
      <c r="Y104" s="74">
        <f t="shared" si="80"/>
        <v>0</v>
      </c>
      <c r="Z104" s="74">
        <f t="shared" si="80"/>
        <v>0</v>
      </c>
      <c r="AA104" s="74">
        <f t="shared" si="80"/>
        <v>0</v>
      </c>
      <c r="AB104" s="74">
        <f t="shared" si="80"/>
        <v>0</v>
      </c>
      <c r="AC104" s="79">
        <f t="shared" si="80"/>
        <v>0</v>
      </c>
      <c r="AD104" s="74">
        <f t="shared" si="80"/>
        <v>0</v>
      </c>
      <c r="AE104" s="74">
        <f t="shared" si="80"/>
        <v>0</v>
      </c>
      <c r="AF104" s="74">
        <f t="shared" si="80"/>
        <v>0</v>
      </c>
      <c r="AG104" s="74">
        <f t="shared" si="80"/>
        <v>0</v>
      </c>
      <c r="AH104" s="79">
        <f t="shared" si="80"/>
        <v>0</v>
      </c>
      <c r="AI104" s="74">
        <f t="shared" si="80"/>
        <v>0</v>
      </c>
      <c r="AJ104" s="74">
        <f t="shared" si="80"/>
        <v>0</v>
      </c>
      <c r="AK104" s="74">
        <f t="shared" si="80"/>
        <v>0</v>
      </c>
      <c r="AL104" s="74">
        <f t="shared" si="80"/>
        <v>0</v>
      </c>
      <c r="AM104" s="79">
        <f t="shared" si="80"/>
        <v>0</v>
      </c>
      <c r="AN104" s="74">
        <f t="shared" si="80"/>
        <v>0</v>
      </c>
      <c r="AO104" s="74">
        <f t="shared" si="80"/>
        <v>0</v>
      </c>
      <c r="AP104" s="74">
        <f t="shared" si="80"/>
        <v>0</v>
      </c>
      <c r="AQ104" s="74">
        <f t="shared" si="80"/>
        <v>0</v>
      </c>
      <c r="AR104" s="79">
        <f t="shared" si="80"/>
        <v>0</v>
      </c>
      <c r="AS104" s="74">
        <f t="shared" si="80"/>
        <v>0</v>
      </c>
      <c r="AT104" s="74">
        <f t="shared" si="80"/>
        <v>0</v>
      </c>
      <c r="AU104" s="74">
        <f t="shared" si="80"/>
        <v>0</v>
      </c>
      <c r="AV104" s="74">
        <f t="shared" si="80"/>
        <v>0</v>
      </c>
      <c r="AW104" s="79">
        <f t="shared" si="80"/>
        <v>0</v>
      </c>
      <c r="AX104" s="74">
        <f t="shared" si="80"/>
        <v>0</v>
      </c>
      <c r="AY104" s="74">
        <f t="shared" si="80"/>
        <v>0</v>
      </c>
      <c r="AZ104" s="74">
        <f t="shared" si="80"/>
        <v>0</v>
      </c>
      <c r="BA104" s="74">
        <f t="shared" si="80"/>
        <v>0</v>
      </c>
      <c r="BB104" s="79">
        <f t="shared" si="80"/>
        <v>0</v>
      </c>
      <c r="BC104" s="74">
        <f t="shared" si="80"/>
        <v>0</v>
      </c>
      <c r="BD104" s="74">
        <f t="shared" si="80"/>
        <v>0</v>
      </c>
      <c r="BE104" s="74">
        <f t="shared" si="80"/>
        <v>0</v>
      </c>
      <c r="BF104" s="74">
        <f t="shared" si="80"/>
        <v>0</v>
      </c>
      <c r="BG104" s="79">
        <f t="shared" si="80"/>
        <v>0</v>
      </c>
      <c r="BH104" s="74">
        <f t="shared" si="80"/>
        <v>0</v>
      </c>
      <c r="BI104" s="74">
        <f t="shared" si="80"/>
        <v>0</v>
      </c>
      <c r="BJ104" s="74">
        <f t="shared" si="80"/>
        <v>0</v>
      </c>
      <c r="BK104" s="74">
        <f t="shared" si="80"/>
        <v>0</v>
      </c>
    </row>
    <row r="105" spans="1:63" ht="12.95" customHeight="1" x14ac:dyDescent="0.2">
      <c r="A105" s="22"/>
      <c r="B105" s="9"/>
      <c r="C105" s="85"/>
      <c r="D105" s="5"/>
      <c r="E105" s="5"/>
      <c r="F105" s="5"/>
      <c r="G105" s="5"/>
      <c r="I105" s="24"/>
      <c r="J105" s="24"/>
      <c r="K105" s="24"/>
      <c r="L105" s="24"/>
      <c r="M105" s="24"/>
      <c r="N105" s="69"/>
      <c r="O105" s="24"/>
      <c r="P105" s="24"/>
      <c r="Q105" s="24"/>
      <c r="R105" s="24"/>
      <c r="S105" s="69"/>
      <c r="T105" s="24"/>
      <c r="U105" s="24"/>
      <c r="V105" s="24"/>
      <c r="W105" s="24"/>
      <c r="X105" s="69"/>
      <c r="Y105" s="24"/>
      <c r="Z105" s="24"/>
      <c r="AA105" s="24"/>
      <c r="AB105" s="24"/>
      <c r="AC105" s="69"/>
      <c r="AD105" s="24"/>
      <c r="AE105" s="24"/>
      <c r="AF105" s="24"/>
      <c r="AG105" s="24"/>
      <c r="AH105" s="69"/>
      <c r="AI105" s="24"/>
      <c r="AJ105" s="24"/>
      <c r="AK105" s="24"/>
      <c r="AL105" s="24"/>
      <c r="AM105" s="69"/>
      <c r="AN105" s="24"/>
      <c r="AO105" s="24"/>
      <c r="AP105" s="24"/>
      <c r="AQ105" s="24"/>
      <c r="AR105" s="69"/>
      <c r="AS105" s="24"/>
      <c r="AT105" s="24"/>
      <c r="AU105" s="24"/>
      <c r="AV105" s="24"/>
      <c r="AW105" s="69"/>
      <c r="AX105" s="24"/>
      <c r="AY105" s="24"/>
      <c r="AZ105" s="24"/>
      <c r="BA105" s="24"/>
      <c r="BB105" s="69"/>
      <c r="BC105" s="24"/>
      <c r="BD105" s="24"/>
      <c r="BE105" s="24"/>
      <c r="BF105" s="24"/>
      <c r="BG105" s="69"/>
      <c r="BH105" s="24"/>
      <c r="BI105" s="24"/>
      <c r="BJ105" s="24"/>
      <c r="BK105" s="24"/>
    </row>
    <row r="106" spans="1:63" ht="12.95" customHeight="1" x14ac:dyDescent="0.2">
      <c r="A106" s="22" t="s">
        <v>146</v>
      </c>
      <c r="B106" s="9"/>
      <c r="C106" s="85" t="s">
        <v>109</v>
      </c>
      <c r="D106" s="5"/>
      <c r="E106" s="5"/>
      <c r="F106" s="5"/>
      <c r="G106" s="5"/>
      <c r="I106" s="24">
        <f>-I44+I68</f>
        <v>0</v>
      </c>
      <c r="J106" s="24">
        <f>-J44+J68</f>
        <v>0</v>
      </c>
      <c r="K106" s="24">
        <f>-K44+K68</f>
        <v>-100</v>
      </c>
      <c r="L106" s="24">
        <f>-L44+L68</f>
        <v>18.77</v>
      </c>
      <c r="M106" s="24">
        <f>-M44+M68</f>
        <v>17.893000000000001</v>
      </c>
      <c r="N106" s="69">
        <f>-N44+N68</f>
        <v>17.015999999999998</v>
      </c>
      <c r="O106" s="24">
        <f>-O44+O68</f>
        <v>16.138999999999999</v>
      </c>
      <c r="P106" s="24">
        <f>-P44+P68</f>
        <v>15.262</v>
      </c>
      <c r="Q106" s="24">
        <f>-Q44+Q68</f>
        <v>14.385</v>
      </c>
      <c r="R106" s="24">
        <f>-R44+R68</f>
        <v>13.507999999999999</v>
      </c>
      <c r="S106" s="69">
        <f>-S44+S68</f>
        <v>12.631</v>
      </c>
      <c r="T106" s="24">
        <f>-T44+T68</f>
        <v>11.754</v>
      </c>
      <c r="U106" s="24">
        <f>-U44+U68</f>
        <v>10.877000000000001</v>
      </c>
      <c r="V106" s="24">
        <f>-V44+V68</f>
        <v>0</v>
      </c>
      <c r="W106" s="24">
        <f>-W44+W68</f>
        <v>0</v>
      </c>
      <c r="X106" s="69">
        <f>-X44+X68</f>
        <v>0</v>
      </c>
      <c r="Y106" s="24">
        <f>-Y44+Y68</f>
        <v>0</v>
      </c>
      <c r="Z106" s="24">
        <f>-Z44+Z68</f>
        <v>0</v>
      </c>
      <c r="AA106" s="24">
        <f>-AA44+AA68</f>
        <v>0</v>
      </c>
      <c r="AB106" s="24">
        <f>-AB44+AB68</f>
        <v>0</v>
      </c>
      <c r="AC106" s="69">
        <f>-AC44+AC68</f>
        <v>0</v>
      </c>
      <c r="AD106" s="24">
        <f>-AD44+AD68</f>
        <v>0</v>
      </c>
      <c r="AE106" s="24">
        <f>-AE44+AE68</f>
        <v>0</v>
      </c>
      <c r="AF106" s="24">
        <f>-AF44+AF68</f>
        <v>0</v>
      </c>
      <c r="AG106" s="24">
        <f>-AG44+AG68</f>
        <v>0</v>
      </c>
      <c r="AH106" s="69">
        <f>-AH44+AH68</f>
        <v>0</v>
      </c>
      <c r="AI106" s="24">
        <f>-AI44+AI68</f>
        <v>0</v>
      </c>
      <c r="AJ106" s="24">
        <f>-AJ44+AJ68</f>
        <v>0</v>
      </c>
      <c r="AK106" s="24">
        <f>-AK44+AK68</f>
        <v>0</v>
      </c>
      <c r="AL106" s="24">
        <f>-AL44+AL68</f>
        <v>0</v>
      </c>
      <c r="AM106" s="69">
        <f>-AM44+AM68</f>
        <v>0</v>
      </c>
      <c r="AN106" s="24">
        <f>-AN44+AN68</f>
        <v>0</v>
      </c>
      <c r="AO106" s="24">
        <f>-AO44+AO68</f>
        <v>0</v>
      </c>
      <c r="AP106" s="24">
        <f>-AP44+AP68</f>
        <v>0</v>
      </c>
      <c r="AQ106" s="24">
        <f>-AQ44+AQ68</f>
        <v>0</v>
      </c>
      <c r="AR106" s="69">
        <f>-AR44+AR68</f>
        <v>0</v>
      </c>
      <c r="AS106" s="24">
        <f>-AS44+AS68</f>
        <v>0</v>
      </c>
      <c r="AT106" s="24">
        <f>-AT44+AT68</f>
        <v>0</v>
      </c>
      <c r="AU106" s="24">
        <f>-AU44+AU68</f>
        <v>0</v>
      </c>
      <c r="AV106" s="24">
        <f>-AV44+AV68</f>
        <v>0</v>
      </c>
      <c r="AW106" s="69">
        <f>-AW44+AW68</f>
        <v>0</v>
      </c>
      <c r="AX106" s="24">
        <f>-AX44+AX68</f>
        <v>0</v>
      </c>
      <c r="AY106" s="24">
        <f>-AY44+AY68</f>
        <v>0</v>
      </c>
      <c r="AZ106" s="24">
        <f>-AZ44+AZ68</f>
        <v>0</v>
      </c>
      <c r="BA106" s="24">
        <f>-BA44+BA68</f>
        <v>0</v>
      </c>
      <c r="BB106" s="69">
        <f>-BB44+BB68</f>
        <v>0</v>
      </c>
      <c r="BC106" s="24">
        <f>-BC44+BC68</f>
        <v>0</v>
      </c>
      <c r="BD106" s="24">
        <f>-BD44+BD68</f>
        <v>0</v>
      </c>
      <c r="BE106" s="24">
        <f>-BE44+BE68</f>
        <v>0</v>
      </c>
      <c r="BF106" s="24">
        <f>-BF44+BF68</f>
        <v>0</v>
      </c>
      <c r="BG106" s="69">
        <f>-BG44+BG68</f>
        <v>0</v>
      </c>
      <c r="BH106" s="24">
        <f>-BH44+BH68</f>
        <v>0</v>
      </c>
      <c r="BI106" s="24">
        <f>-BI44+BI68</f>
        <v>0</v>
      </c>
      <c r="BJ106" s="24">
        <f>-BJ44+BJ68</f>
        <v>0</v>
      </c>
      <c r="BK106" s="24">
        <f>-BK44+BK68</f>
        <v>0</v>
      </c>
    </row>
    <row r="107" spans="1:63" ht="12.95" customHeight="1" x14ac:dyDescent="0.2">
      <c r="A107" s="22" t="s">
        <v>24</v>
      </c>
      <c r="B107" s="9"/>
      <c r="C107" s="85" t="s">
        <v>111</v>
      </c>
      <c r="D107" s="5"/>
      <c r="E107" s="5"/>
      <c r="F107" s="5"/>
      <c r="G107" s="5"/>
      <c r="I107" s="167">
        <f>SUMPRODUCT(I106:BK106,I$32:BK$32)</f>
        <v>4.1744385725905886E-14</v>
      </c>
      <c r="J107" s="24"/>
      <c r="K107" s="24"/>
      <c r="L107" s="24"/>
      <c r="M107" s="24"/>
      <c r="N107" s="69"/>
      <c r="O107" s="24"/>
      <c r="P107" s="24"/>
      <c r="Q107" s="24"/>
      <c r="R107" s="24"/>
      <c r="S107" s="69"/>
      <c r="T107" s="24"/>
      <c r="U107" s="24"/>
      <c r="V107" s="24"/>
      <c r="W107" s="24"/>
      <c r="X107" s="69"/>
      <c r="Y107" s="24"/>
      <c r="Z107" s="24"/>
      <c r="AA107" s="24"/>
      <c r="AB107" s="24"/>
      <c r="AC107" s="69"/>
      <c r="AD107" s="24"/>
      <c r="AE107" s="24"/>
      <c r="AF107" s="24"/>
      <c r="AG107" s="24"/>
      <c r="AH107" s="69"/>
      <c r="AI107" s="24"/>
      <c r="AJ107" s="24"/>
      <c r="AK107" s="24"/>
      <c r="AL107" s="24"/>
      <c r="AM107" s="69"/>
      <c r="AN107" s="24"/>
      <c r="AO107" s="24"/>
      <c r="AP107" s="24"/>
      <c r="AQ107" s="24"/>
      <c r="AR107" s="69"/>
      <c r="AS107" s="24"/>
      <c r="AT107" s="24"/>
      <c r="AU107" s="24"/>
      <c r="AV107" s="24"/>
      <c r="AW107" s="69"/>
      <c r="AX107" s="24"/>
      <c r="AY107" s="24"/>
      <c r="AZ107" s="24"/>
      <c r="BA107" s="24"/>
      <c r="BB107" s="69"/>
      <c r="BC107" s="24"/>
      <c r="BD107" s="24"/>
      <c r="BE107" s="24"/>
      <c r="BF107" s="24"/>
      <c r="BG107" s="69"/>
      <c r="BH107" s="24"/>
      <c r="BI107" s="24"/>
      <c r="BJ107" s="24"/>
      <c r="BK107" s="24"/>
    </row>
    <row r="108" spans="1:63" ht="12.75" customHeight="1" x14ac:dyDescent="0.2">
      <c r="A108" s="22"/>
      <c r="B108" s="9"/>
      <c r="C108" s="158" t="str">
        <f>"Check Opening RAB (Y"&amp;IF($I$22=5,11,6)&amp;") = Sum of discounted future cash flows"</f>
        <v>Check Opening RAB (Y6) = Sum of discounted future cash flows</v>
      </c>
      <c r="D108" s="159"/>
      <c r="E108" s="159"/>
      <c r="F108" s="159"/>
      <c r="G108" s="159"/>
      <c r="H108" s="160"/>
      <c r="I108" s="161">
        <f>IF($I$22=5,S45-NPV($I$25,S106:BK106)+NPV($I$25,S67:BK67),N45-NPV($I$25,N106:BK106)+NPV($I$25,N67:BK67))</f>
        <v>-4.2632564145606011E-14</v>
      </c>
      <c r="J108" s="24"/>
      <c r="K108" s="24"/>
      <c r="L108" s="24"/>
      <c r="M108" s="24"/>
      <c r="N108" s="69"/>
      <c r="O108" s="24"/>
      <c r="P108" s="24"/>
      <c r="Q108" s="24"/>
      <c r="R108" s="24"/>
      <c r="S108" s="69"/>
      <c r="T108" s="24"/>
      <c r="U108" s="24"/>
      <c r="V108" s="24"/>
      <c r="W108" s="24"/>
      <c r="X108" s="69"/>
      <c r="Y108" s="24"/>
      <c r="Z108" s="24"/>
      <c r="AA108" s="24"/>
      <c r="AB108" s="24"/>
      <c r="AC108" s="69"/>
      <c r="AD108" s="24"/>
      <c r="AE108" s="24"/>
      <c r="AF108" s="24"/>
      <c r="AG108" s="24"/>
      <c r="AH108" s="69"/>
      <c r="AI108" s="24"/>
      <c r="AJ108" s="24"/>
      <c r="AK108" s="24"/>
      <c r="AL108" s="24"/>
      <c r="AM108" s="69"/>
      <c r="AN108" s="24"/>
      <c r="AO108" s="24"/>
      <c r="AP108" s="24"/>
      <c r="AQ108" s="24"/>
      <c r="AR108" s="69"/>
      <c r="AS108" s="24"/>
      <c r="AT108" s="24"/>
      <c r="AU108" s="24"/>
      <c r="AV108" s="24"/>
      <c r="AW108" s="69"/>
      <c r="AX108" s="24"/>
      <c r="AY108" s="24"/>
      <c r="AZ108" s="24"/>
      <c r="BA108" s="24"/>
      <c r="BB108" s="69"/>
      <c r="BC108" s="24"/>
      <c r="BD108" s="24"/>
      <c r="BE108" s="24"/>
      <c r="BF108" s="24"/>
      <c r="BG108" s="69"/>
      <c r="BH108" s="24"/>
      <c r="BI108" s="24"/>
      <c r="BJ108" s="24"/>
      <c r="BK108" s="24"/>
    </row>
    <row r="109" spans="1:63" ht="12.75" customHeight="1" x14ac:dyDescent="0.2">
      <c r="A109" s="22"/>
      <c r="B109" s="9"/>
      <c r="C109" s="85"/>
      <c r="D109" s="5"/>
      <c r="E109" s="5"/>
      <c r="F109" s="5"/>
      <c r="G109" s="5"/>
      <c r="I109" s="24"/>
      <c r="J109" s="24"/>
      <c r="K109" s="24"/>
      <c r="L109" s="24"/>
      <c r="M109" s="24"/>
      <c r="N109" s="69"/>
      <c r="O109" s="24"/>
      <c r="P109" s="24"/>
      <c r="Q109" s="24"/>
      <c r="R109" s="24"/>
      <c r="S109" s="69"/>
      <c r="T109" s="24"/>
      <c r="U109" s="24"/>
      <c r="V109" s="24"/>
      <c r="W109" s="24"/>
      <c r="X109" s="69"/>
      <c r="Y109" s="24"/>
      <c r="Z109" s="24"/>
      <c r="AA109" s="24"/>
      <c r="AB109" s="24"/>
      <c r="AC109" s="69"/>
      <c r="AD109" s="24"/>
      <c r="AE109" s="24"/>
      <c r="AF109" s="24"/>
      <c r="AG109" s="24"/>
      <c r="AH109" s="69"/>
      <c r="AI109" s="24"/>
      <c r="AJ109" s="24"/>
      <c r="AK109" s="24"/>
      <c r="AL109" s="24"/>
      <c r="AM109" s="69"/>
      <c r="AN109" s="24"/>
      <c r="AO109" s="24"/>
      <c r="AP109" s="24"/>
      <c r="AQ109" s="24"/>
      <c r="AR109" s="69"/>
      <c r="AS109" s="24"/>
      <c r="AT109" s="24"/>
      <c r="AU109" s="24"/>
      <c r="AV109" s="24"/>
      <c r="AW109" s="69"/>
      <c r="AX109" s="24"/>
      <c r="AY109" s="24"/>
      <c r="AZ109" s="24"/>
      <c r="BA109" s="24"/>
      <c r="BB109" s="69"/>
      <c r="BC109" s="24"/>
      <c r="BD109" s="24"/>
      <c r="BE109" s="24"/>
      <c r="BF109" s="24"/>
      <c r="BG109" s="69"/>
      <c r="BH109" s="24"/>
      <c r="BI109" s="24"/>
      <c r="BJ109" s="24"/>
      <c r="BK109" s="24"/>
    </row>
    <row r="110" spans="1:63" s="78" customFormat="1" ht="12.75" customHeight="1" x14ac:dyDescent="0.2">
      <c r="A110" s="142" t="s">
        <v>146</v>
      </c>
      <c r="C110" s="86" t="s">
        <v>110</v>
      </c>
      <c r="D110" s="76"/>
      <c r="E110" s="76"/>
      <c r="F110" s="76"/>
      <c r="G110" s="76"/>
      <c r="H110" s="141"/>
      <c r="I110" s="75">
        <f>I95-I71</f>
        <v>0</v>
      </c>
      <c r="J110" s="75">
        <f>J95-J71</f>
        <v>0</v>
      </c>
      <c r="K110" s="75">
        <f>K95-K71</f>
        <v>-90</v>
      </c>
      <c r="L110" s="75">
        <f>L95-L71</f>
        <v>18.77</v>
      </c>
      <c r="M110" s="75">
        <f>M95-M71</f>
        <v>21.797201257000001</v>
      </c>
      <c r="N110" s="79">
        <f>N95-N71</f>
        <v>13.09373764867</v>
      </c>
      <c r="O110" s="75">
        <f>O95-O71</f>
        <v>12.408194754802999</v>
      </c>
      <c r="P110" s="75">
        <f>P95-P71</f>
        <v>13.735800000000001</v>
      </c>
      <c r="Q110" s="75">
        <f>Q95-Q71</f>
        <v>12.9465</v>
      </c>
      <c r="R110" s="75">
        <f>R95-R71</f>
        <v>12.1572</v>
      </c>
      <c r="S110" s="79">
        <f>S95-S71</f>
        <v>11.367900000000001</v>
      </c>
      <c r="T110" s="75">
        <f>T95-T71</f>
        <v>10.5786</v>
      </c>
      <c r="U110" s="75">
        <f>U95-U71</f>
        <v>9.7893000000000008</v>
      </c>
      <c r="V110" s="75">
        <f>V95-V71</f>
        <v>0</v>
      </c>
      <c r="W110" s="75">
        <f>W95-W71</f>
        <v>0</v>
      </c>
      <c r="X110" s="79">
        <f>X95-X71</f>
        <v>0</v>
      </c>
      <c r="Y110" s="75">
        <f>Y95-Y71</f>
        <v>0</v>
      </c>
      <c r="Z110" s="75">
        <f>Z95-Z71</f>
        <v>0</v>
      </c>
      <c r="AA110" s="75">
        <f>AA95-AA71</f>
        <v>0</v>
      </c>
      <c r="AB110" s="75">
        <f>AB95-AB71</f>
        <v>0</v>
      </c>
      <c r="AC110" s="79">
        <f>AC95-AC71</f>
        <v>0</v>
      </c>
      <c r="AD110" s="75">
        <f>AD95-AD71</f>
        <v>0</v>
      </c>
      <c r="AE110" s="75">
        <f>AE95-AE71</f>
        <v>0</v>
      </c>
      <c r="AF110" s="75">
        <f>AF95-AF71</f>
        <v>0</v>
      </c>
      <c r="AG110" s="75">
        <f>AG95-AG71</f>
        <v>0</v>
      </c>
      <c r="AH110" s="79">
        <f>AH95-AH71</f>
        <v>0</v>
      </c>
      <c r="AI110" s="75">
        <f>AI95-AI71</f>
        <v>0</v>
      </c>
      <c r="AJ110" s="75">
        <f>AJ95-AJ71</f>
        <v>0</v>
      </c>
      <c r="AK110" s="75">
        <f>AK95-AK71</f>
        <v>0</v>
      </c>
      <c r="AL110" s="75">
        <f>AL95-AL71</f>
        <v>0</v>
      </c>
      <c r="AM110" s="79">
        <f>AM95-AM71</f>
        <v>0</v>
      </c>
      <c r="AN110" s="75">
        <f>AN95-AN71</f>
        <v>0</v>
      </c>
      <c r="AO110" s="75">
        <f>AO95-AO71</f>
        <v>0</v>
      </c>
      <c r="AP110" s="75">
        <f>AP95-AP71</f>
        <v>0</v>
      </c>
      <c r="AQ110" s="75">
        <f>AQ95-AQ71</f>
        <v>0</v>
      </c>
      <c r="AR110" s="79">
        <f>AR95-AR71</f>
        <v>0</v>
      </c>
      <c r="AS110" s="75">
        <f>AS95-AS71</f>
        <v>0</v>
      </c>
      <c r="AT110" s="75">
        <f>AT95-AT71</f>
        <v>0</v>
      </c>
      <c r="AU110" s="75">
        <f>AU95-AU71</f>
        <v>0</v>
      </c>
      <c r="AV110" s="75">
        <f>AV95-AV71</f>
        <v>0</v>
      </c>
      <c r="AW110" s="79">
        <f>AW95-AW71</f>
        <v>0</v>
      </c>
      <c r="AX110" s="75">
        <f>AX95-AX71</f>
        <v>0</v>
      </c>
      <c r="AY110" s="75">
        <f>AY95-AY71</f>
        <v>0</v>
      </c>
      <c r="AZ110" s="75">
        <f>AZ95-AZ71</f>
        <v>0</v>
      </c>
      <c r="BA110" s="75">
        <f>BA95-BA71</f>
        <v>0</v>
      </c>
      <c r="BB110" s="79">
        <f>BB95-BB71</f>
        <v>0</v>
      </c>
      <c r="BC110" s="75">
        <f>BC95-BC71</f>
        <v>0</v>
      </c>
      <c r="BD110" s="75">
        <f>BD95-BD71</f>
        <v>0</v>
      </c>
      <c r="BE110" s="75">
        <f>BE95-BE71</f>
        <v>0</v>
      </c>
      <c r="BF110" s="75">
        <f>BF95-BF71</f>
        <v>0</v>
      </c>
      <c r="BG110" s="79">
        <f>BG95-BG71</f>
        <v>0</v>
      </c>
      <c r="BH110" s="75">
        <f>BH95-BH71</f>
        <v>0</v>
      </c>
      <c r="BI110" s="75">
        <f>BI95-BI71</f>
        <v>0</v>
      </c>
      <c r="BJ110" s="75">
        <f>BJ95-BJ71</f>
        <v>0</v>
      </c>
      <c r="BK110" s="75">
        <f>BK95-BK71</f>
        <v>0</v>
      </c>
    </row>
    <row r="111" spans="1:63" s="78" customFormat="1" ht="12.95" customHeight="1" x14ac:dyDescent="0.2">
      <c r="A111" s="142" t="s">
        <v>25</v>
      </c>
      <c r="C111" s="86" t="s">
        <v>112</v>
      </c>
      <c r="D111" s="76"/>
      <c r="E111" s="76"/>
      <c r="F111" s="76"/>
      <c r="G111" s="76"/>
      <c r="H111" s="141"/>
      <c r="I111" s="75">
        <f>SUMPRODUCT(I110:BK110,I$32:BK$32)</f>
        <v>3.3000000000000425</v>
      </c>
      <c r="J111" s="75"/>
      <c r="K111" s="75"/>
      <c r="L111" s="75"/>
      <c r="M111" s="75"/>
      <c r="N111" s="79"/>
      <c r="O111" s="75"/>
      <c r="P111" s="75"/>
      <c r="Q111" s="75"/>
      <c r="R111" s="75"/>
      <c r="S111" s="79"/>
      <c r="T111" s="75"/>
      <c r="U111" s="75"/>
      <c r="V111" s="75"/>
      <c r="W111" s="75"/>
      <c r="X111" s="79"/>
      <c r="Y111" s="75"/>
      <c r="Z111" s="75"/>
      <c r="AA111" s="75"/>
      <c r="AB111" s="75"/>
      <c r="AC111" s="79"/>
      <c r="AD111" s="75"/>
      <c r="AE111" s="75"/>
      <c r="AF111" s="75"/>
      <c r="AG111" s="75"/>
      <c r="AH111" s="79"/>
      <c r="AI111" s="75"/>
      <c r="AJ111" s="75"/>
      <c r="AK111" s="75"/>
      <c r="AL111" s="75"/>
      <c r="AM111" s="79"/>
      <c r="AN111" s="75"/>
      <c r="AO111" s="75"/>
      <c r="AP111" s="75"/>
      <c r="AQ111" s="75"/>
      <c r="AR111" s="79"/>
      <c r="AS111" s="75"/>
      <c r="AT111" s="75"/>
      <c r="AU111" s="75"/>
      <c r="AV111" s="75"/>
      <c r="AW111" s="79"/>
      <c r="AX111" s="75"/>
      <c r="AY111" s="75"/>
      <c r="AZ111" s="75"/>
      <c r="BA111" s="75"/>
      <c r="BB111" s="79"/>
      <c r="BC111" s="75"/>
      <c r="BD111" s="75"/>
      <c r="BE111" s="75"/>
      <c r="BF111" s="75"/>
      <c r="BG111" s="79"/>
      <c r="BH111" s="75"/>
      <c r="BI111" s="75"/>
      <c r="BJ111" s="75"/>
      <c r="BK111" s="75"/>
    </row>
    <row r="112" spans="1:63" ht="12.95" customHeight="1" x14ac:dyDescent="0.2">
      <c r="A112" s="22"/>
      <c r="B112" s="9"/>
      <c r="C112" s="85"/>
      <c r="D112" s="5"/>
      <c r="E112" s="5"/>
      <c r="F112" s="5"/>
      <c r="G112" s="5"/>
      <c r="I112" s="24"/>
      <c r="J112" s="24"/>
      <c r="K112" s="24"/>
      <c r="L112" s="24"/>
      <c r="M112" s="24"/>
      <c r="N112" s="69"/>
      <c r="O112" s="24"/>
      <c r="P112" s="24"/>
      <c r="Q112" s="24"/>
      <c r="R112" s="24"/>
      <c r="S112" s="69"/>
      <c r="T112" s="24"/>
      <c r="U112" s="24"/>
      <c r="V112" s="24"/>
      <c r="W112" s="24"/>
      <c r="X112" s="69"/>
      <c r="Y112" s="24"/>
      <c r="Z112" s="24"/>
      <c r="AA112" s="24"/>
      <c r="AB112" s="24"/>
      <c r="AC112" s="69"/>
      <c r="AD112" s="24"/>
      <c r="AE112" s="24"/>
      <c r="AF112" s="24"/>
      <c r="AG112" s="24"/>
      <c r="AH112" s="69"/>
      <c r="AI112" s="24"/>
      <c r="AJ112" s="24"/>
      <c r="AK112" s="24"/>
      <c r="AL112" s="24"/>
      <c r="AM112" s="69"/>
      <c r="AN112" s="24"/>
      <c r="AO112" s="24"/>
      <c r="AP112" s="24"/>
      <c r="AQ112" s="24"/>
      <c r="AR112" s="69"/>
      <c r="AS112" s="24"/>
      <c r="AT112" s="24"/>
      <c r="AU112" s="24"/>
      <c r="AV112" s="24"/>
      <c r="AW112" s="69"/>
      <c r="AX112" s="24"/>
      <c r="AY112" s="24"/>
      <c r="AZ112" s="24"/>
      <c r="BA112" s="24"/>
      <c r="BB112" s="69"/>
      <c r="BC112" s="24"/>
      <c r="BD112" s="24"/>
      <c r="BE112" s="24"/>
      <c r="BF112" s="24"/>
      <c r="BG112" s="69"/>
      <c r="BH112" s="24"/>
      <c r="BI112" s="24"/>
      <c r="BJ112" s="24"/>
      <c r="BK112" s="24"/>
    </row>
    <row r="113" spans="1:68" ht="12.95" customHeight="1" x14ac:dyDescent="0.2">
      <c r="A113" s="22" t="s">
        <v>147</v>
      </c>
      <c r="B113" s="9"/>
      <c r="C113" s="85" t="s">
        <v>113</v>
      </c>
      <c r="D113" s="5"/>
      <c r="E113" s="5"/>
      <c r="F113" s="5"/>
      <c r="G113" s="5"/>
      <c r="I113" s="24">
        <f>I111-I107</f>
        <v>3.3000000000000007</v>
      </c>
      <c r="J113" s="24"/>
      <c r="K113" s="24"/>
      <c r="L113" s="24"/>
      <c r="M113" s="24"/>
      <c r="N113" s="69"/>
      <c r="O113" s="24"/>
      <c r="P113" s="24"/>
      <c r="Q113" s="24"/>
      <c r="R113" s="24"/>
      <c r="S113" s="69"/>
      <c r="T113" s="24"/>
      <c r="U113" s="24"/>
      <c r="V113" s="24"/>
      <c r="W113" s="24"/>
      <c r="X113" s="69"/>
      <c r="Y113" s="24"/>
      <c r="Z113" s="24"/>
      <c r="AA113" s="24"/>
      <c r="AB113" s="24"/>
      <c r="AC113" s="69"/>
      <c r="AD113" s="24"/>
      <c r="AE113" s="24"/>
      <c r="AF113" s="24"/>
      <c r="AG113" s="24"/>
      <c r="AH113" s="69"/>
      <c r="AI113" s="24"/>
      <c r="AJ113" s="24"/>
      <c r="AK113" s="24"/>
      <c r="AL113" s="24"/>
      <c r="AM113" s="69"/>
      <c r="AN113" s="24"/>
      <c r="AO113" s="24"/>
      <c r="AP113" s="24"/>
      <c r="AQ113" s="24"/>
      <c r="AR113" s="69"/>
      <c r="AS113" s="24"/>
      <c r="AT113" s="24"/>
      <c r="AU113" s="24"/>
      <c r="AV113" s="24"/>
      <c r="AW113" s="69"/>
      <c r="AX113" s="24"/>
      <c r="AY113" s="24"/>
      <c r="AZ113" s="24"/>
      <c r="BA113" s="24"/>
      <c r="BB113" s="69"/>
      <c r="BC113" s="24"/>
      <c r="BD113" s="24"/>
      <c r="BE113" s="24"/>
      <c r="BF113" s="24"/>
      <c r="BG113" s="69"/>
      <c r="BH113" s="24"/>
      <c r="BI113" s="24"/>
      <c r="BJ113" s="24"/>
      <c r="BK113" s="24"/>
    </row>
    <row r="114" spans="1:68" ht="12.95" customHeight="1" x14ac:dyDescent="0.2">
      <c r="A114" s="22"/>
      <c r="B114" s="9"/>
      <c r="C114" s="158" t="str">
        <f>"Check Opening RAB (Y"&amp;IF($I$22=5,11,6)&amp;") = Sum of discounted future cash flows"</f>
        <v>Check Opening RAB (Y6) = Sum of discounted future cash flows</v>
      </c>
      <c r="D114" s="159"/>
      <c r="E114" s="159"/>
      <c r="F114" s="159"/>
      <c r="G114" s="159"/>
      <c r="H114" s="160"/>
      <c r="I114" s="161">
        <f>IF($I$22=5,S72-NPV($I$25,S110:BK110)+NPV($I$25,S94:BK94),N72-NPV($I$25,N110:BK110)+NPV($I$25,N94:BK94))</f>
        <v>-4.0856207306205761E-14</v>
      </c>
      <c r="J114" s="24"/>
      <c r="K114" s="24"/>
      <c r="L114" s="24"/>
      <c r="M114" s="24"/>
      <c r="N114" s="69"/>
      <c r="O114" s="24"/>
      <c r="P114" s="24"/>
      <c r="Q114" s="24"/>
      <c r="R114" s="24"/>
      <c r="S114" s="69"/>
      <c r="T114" s="24"/>
      <c r="U114" s="24"/>
      <c r="V114" s="24"/>
      <c r="W114" s="24"/>
      <c r="X114" s="69"/>
      <c r="Y114" s="24"/>
      <c r="Z114" s="24"/>
      <c r="AA114" s="24"/>
      <c r="AB114" s="24"/>
      <c r="AC114" s="69"/>
      <c r="AD114" s="24"/>
      <c r="AE114" s="24"/>
      <c r="AF114" s="24"/>
      <c r="AG114" s="24"/>
      <c r="AH114" s="69"/>
      <c r="AI114" s="24"/>
      <c r="AJ114" s="24"/>
      <c r="AK114" s="24"/>
      <c r="AL114" s="24"/>
      <c r="AM114" s="69"/>
      <c r="AN114" s="24"/>
      <c r="AO114" s="24"/>
      <c r="AP114" s="24"/>
      <c r="AQ114" s="24"/>
      <c r="AR114" s="69"/>
      <c r="AS114" s="24"/>
      <c r="AT114" s="24"/>
      <c r="AU114" s="24"/>
      <c r="AV114" s="24"/>
      <c r="AW114" s="69"/>
      <c r="AX114" s="24"/>
      <c r="AY114" s="24"/>
      <c r="AZ114" s="24"/>
      <c r="BA114" s="24"/>
      <c r="BB114" s="69"/>
      <c r="BC114" s="24"/>
      <c r="BD114" s="24"/>
      <c r="BE114" s="24"/>
      <c r="BF114" s="24"/>
      <c r="BG114" s="69"/>
      <c r="BH114" s="24"/>
      <c r="BI114" s="24"/>
      <c r="BJ114" s="24"/>
      <c r="BK114" s="24"/>
    </row>
    <row r="115" spans="1:68" ht="12.95" customHeight="1" x14ac:dyDescent="0.2">
      <c r="A115" s="22"/>
      <c r="B115" s="85"/>
      <c r="C115" s="5"/>
      <c r="D115" s="5"/>
      <c r="E115" s="5"/>
      <c r="F115" s="5"/>
      <c r="G115" s="5"/>
      <c r="I115" s="24"/>
      <c r="J115" s="24"/>
      <c r="K115" s="24"/>
      <c r="L115" s="24"/>
      <c r="M115" s="24"/>
      <c r="N115" s="69"/>
      <c r="O115" s="24"/>
      <c r="P115" s="24"/>
      <c r="Q115" s="24"/>
      <c r="R115" s="24"/>
      <c r="S115" s="69"/>
      <c r="T115" s="24"/>
      <c r="U115" s="24"/>
      <c r="V115" s="24"/>
      <c r="W115" s="24"/>
      <c r="X115" s="69"/>
      <c r="Y115" s="24"/>
      <c r="Z115" s="24"/>
      <c r="AA115" s="24"/>
      <c r="AB115" s="24"/>
      <c r="AC115" s="69"/>
      <c r="AD115" s="24"/>
      <c r="AE115" s="24"/>
      <c r="AF115" s="24"/>
      <c r="AG115" s="24"/>
      <c r="AH115" s="69"/>
      <c r="AI115" s="24"/>
      <c r="AJ115" s="24"/>
      <c r="AK115" s="24"/>
      <c r="AL115" s="24"/>
      <c r="AM115" s="69"/>
      <c r="AN115" s="24"/>
      <c r="AO115" s="24"/>
      <c r="AP115" s="24"/>
      <c r="AQ115" s="24"/>
      <c r="AR115" s="69"/>
      <c r="AS115" s="24"/>
      <c r="AT115" s="24"/>
      <c r="AU115" s="24"/>
      <c r="AV115" s="24"/>
      <c r="AW115" s="69"/>
      <c r="AX115" s="24"/>
      <c r="AY115" s="24"/>
      <c r="AZ115" s="24"/>
      <c r="BA115" s="24"/>
      <c r="BB115" s="69"/>
      <c r="BC115" s="24"/>
      <c r="BD115" s="24"/>
      <c r="BE115" s="24"/>
      <c r="BF115" s="24"/>
      <c r="BG115" s="69"/>
      <c r="BH115" s="24"/>
      <c r="BI115" s="24"/>
      <c r="BJ115" s="24"/>
      <c r="BK115" s="24"/>
    </row>
    <row r="116" spans="1:68" ht="12.95" customHeight="1" x14ac:dyDescent="0.25">
      <c r="A116" s="55" t="s">
        <v>141</v>
      </c>
      <c r="B116" s="56"/>
      <c r="C116" s="56"/>
      <c r="D116" s="56"/>
      <c r="E116" s="56"/>
      <c r="F116" s="56"/>
      <c r="G116" s="56"/>
      <c r="H116" s="56"/>
      <c r="I116" s="56"/>
      <c r="J116" s="56"/>
      <c r="K116" s="57"/>
      <c r="L116" s="53"/>
      <c r="M116" s="53"/>
      <c r="N116" s="53"/>
      <c r="O116" s="53"/>
      <c r="P116" s="54"/>
      <c r="Q116" s="54"/>
      <c r="R116" s="54"/>
      <c r="S116" s="54"/>
      <c r="T116" s="54"/>
      <c r="U116" s="54"/>
      <c r="V116" s="54"/>
      <c r="W116" s="54"/>
      <c r="X116" s="54"/>
      <c r="Y116" s="54"/>
      <c r="Z116" s="54"/>
      <c r="AA116" s="54"/>
      <c r="AB116" s="54"/>
      <c r="AC116" s="54"/>
      <c r="AD116" s="54"/>
      <c r="AE116" s="54"/>
      <c r="AF116" s="54"/>
      <c r="AG116" s="54"/>
      <c r="AH116" s="54"/>
      <c r="AI116" s="54"/>
      <c r="AJ116" s="54"/>
      <c r="AK116" s="54"/>
      <c r="AL116" s="54"/>
      <c r="AM116" s="54"/>
      <c r="AN116" s="54"/>
      <c r="AO116" s="54"/>
      <c r="AP116" s="54"/>
      <c r="AQ116" s="54"/>
      <c r="AR116" s="54"/>
      <c r="AS116" s="54"/>
      <c r="AT116" s="54"/>
      <c r="AU116" s="54"/>
      <c r="AV116" s="54"/>
      <c r="AW116" s="54"/>
      <c r="AX116" s="54"/>
      <c r="AY116" s="54"/>
      <c r="AZ116" s="54"/>
      <c r="BA116" s="54"/>
      <c r="BB116" s="54"/>
      <c r="BC116" s="54"/>
      <c r="BD116" s="54"/>
      <c r="BE116" s="54"/>
      <c r="BF116" s="54"/>
      <c r="BG116" s="54"/>
      <c r="BH116" s="54"/>
      <c r="BI116" s="54"/>
      <c r="BJ116" s="54"/>
      <c r="BK116" s="54"/>
    </row>
    <row r="117" spans="1:68" ht="12.95" customHeight="1" x14ac:dyDescent="0.2">
      <c r="A117" s="10"/>
      <c r="B117" s="10"/>
      <c r="C117" s="10"/>
      <c r="D117" s="10"/>
      <c r="E117" s="10"/>
      <c r="F117" s="10"/>
      <c r="G117" s="10"/>
      <c r="H117" s="27"/>
      <c r="I117" s="26"/>
      <c r="J117" s="10"/>
      <c r="K117" s="10"/>
      <c r="L117" s="10"/>
      <c r="M117" s="10"/>
      <c r="N117" s="69"/>
      <c r="O117" s="24"/>
      <c r="P117" s="24"/>
      <c r="Q117" s="24"/>
      <c r="R117" s="24"/>
      <c r="S117" s="69"/>
      <c r="T117" s="24"/>
      <c r="U117" s="24"/>
      <c r="V117" s="24"/>
      <c r="W117" s="24"/>
      <c r="X117" s="69"/>
      <c r="Y117" s="24"/>
      <c r="Z117" s="24"/>
      <c r="AA117" s="24"/>
      <c r="AB117" s="24"/>
      <c r="AC117" s="69"/>
      <c r="AD117" s="24"/>
      <c r="AE117" s="24"/>
      <c r="AF117" s="24"/>
      <c r="AG117" s="24"/>
      <c r="AH117" s="69"/>
      <c r="AI117" s="24"/>
      <c r="AJ117" s="24"/>
      <c r="AK117" s="24"/>
      <c r="AL117" s="24"/>
      <c r="AM117" s="69"/>
      <c r="AN117" s="24"/>
      <c r="AO117" s="24"/>
      <c r="AP117" s="24"/>
      <c r="AQ117" s="24"/>
      <c r="AR117" s="69"/>
      <c r="AS117" s="24"/>
      <c r="AT117" s="24"/>
      <c r="AU117" s="24"/>
      <c r="AV117" s="24"/>
      <c r="AW117" s="69"/>
      <c r="AX117" s="24"/>
      <c r="AY117" s="24"/>
      <c r="AZ117" s="24"/>
      <c r="BA117" s="24"/>
      <c r="BB117" s="69"/>
      <c r="BC117" s="24"/>
      <c r="BD117" s="24"/>
      <c r="BE117" s="24"/>
      <c r="BF117" s="24"/>
      <c r="BG117" s="69"/>
      <c r="BH117" s="24"/>
      <c r="BI117" s="24"/>
      <c r="BJ117" s="24"/>
      <c r="BK117" s="24"/>
    </row>
    <row r="118" spans="1:68" ht="12.95" customHeight="1" x14ac:dyDescent="0.2">
      <c r="A118" s="22" t="s">
        <v>148</v>
      </c>
      <c r="B118" s="9"/>
      <c r="C118" s="22" t="s">
        <v>137</v>
      </c>
      <c r="D118" s="10"/>
      <c r="E118" s="10"/>
      <c r="F118" s="10"/>
      <c r="G118" s="10"/>
      <c r="H118" s="27"/>
      <c r="I118" s="162">
        <f>IRR(I106:BK106)</f>
        <v>8.7699999999702127E-2</v>
      </c>
      <c r="J118" s="10"/>
      <c r="K118" s="10"/>
      <c r="L118" s="10"/>
      <c r="M118" s="10"/>
      <c r="N118" s="69"/>
      <c r="O118" s="24"/>
      <c r="P118" s="24"/>
      <c r="Q118" s="24"/>
      <c r="R118" s="24"/>
      <c r="S118" s="69"/>
      <c r="T118" s="24"/>
      <c r="U118" s="24"/>
      <c r="V118" s="24"/>
      <c r="W118" s="24"/>
      <c r="X118" s="69"/>
      <c r="Y118" s="24"/>
      <c r="Z118" s="24"/>
      <c r="AA118" s="24"/>
      <c r="AB118" s="24"/>
      <c r="AC118" s="69"/>
      <c r="AD118" s="24"/>
      <c r="AE118" s="24"/>
      <c r="AF118" s="24"/>
      <c r="AG118" s="24"/>
      <c r="AH118" s="69"/>
      <c r="AI118" s="24"/>
      <c r="AJ118" s="24"/>
      <c r="AK118" s="24"/>
      <c r="AL118" s="24"/>
      <c r="AM118" s="69"/>
      <c r="AN118" s="24"/>
      <c r="AO118" s="24"/>
      <c r="AP118" s="24"/>
      <c r="AQ118" s="24"/>
      <c r="AR118" s="69"/>
      <c r="AS118" s="24"/>
      <c r="AT118" s="24"/>
      <c r="AU118" s="24"/>
      <c r="AV118" s="24"/>
      <c r="AW118" s="69"/>
      <c r="AX118" s="24"/>
      <c r="AY118" s="24"/>
      <c r="AZ118" s="24"/>
      <c r="BA118" s="24"/>
      <c r="BB118" s="69"/>
      <c r="BC118" s="24"/>
      <c r="BD118" s="24"/>
      <c r="BE118" s="24"/>
      <c r="BF118" s="24"/>
      <c r="BG118" s="69"/>
      <c r="BH118" s="24"/>
      <c r="BI118" s="24"/>
      <c r="BJ118" s="24"/>
      <c r="BK118" s="24"/>
    </row>
    <row r="119" spans="1:68" s="78" customFormat="1" ht="12.95" customHeight="1" x14ac:dyDescent="0.2">
      <c r="A119" s="142" t="s">
        <v>149</v>
      </c>
      <c r="C119" s="142" t="s">
        <v>138</v>
      </c>
      <c r="D119" s="28"/>
      <c r="E119" s="28"/>
      <c r="F119" s="28"/>
      <c r="G119" s="28"/>
      <c r="H119" s="165"/>
      <c r="I119" s="166">
        <f>IRR(I110:BK110)</f>
        <v>9.7119090219298654E-2</v>
      </c>
      <c r="J119" s="28"/>
      <c r="K119" s="28"/>
      <c r="L119" s="28"/>
      <c r="M119" s="28"/>
      <c r="N119" s="79"/>
      <c r="O119" s="75"/>
      <c r="P119" s="75"/>
      <c r="Q119" s="75"/>
      <c r="R119" s="75"/>
      <c r="S119" s="79"/>
      <c r="T119" s="75"/>
      <c r="U119" s="75"/>
      <c r="V119" s="75"/>
      <c r="W119" s="75"/>
      <c r="X119" s="79"/>
      <c r="Y119" s="75"/>
      <c r="Z119" s="75"/>
      <c r="AA119" s="75"/>
      <c r="AB119" s="75"/>
      <c r="AC119" s="79"/>
      <c r="AD119" s="75"/>
      <c r="AE119" s="75"/>
      <c r="AF119" s="75"/>
      <c r="AG119" s="75"/>
      <c r="AH119" s="79"/>
      <c r="AI119" s="75"/>
      <c r="AJ119" s="75"/>
      <c r="AK119" s="75"/>
      <c r="AL119" s="75"/>
      <c r="AM119" s="79"/>
      <c r="AN119" s="75"/>
      <c r="AO119" s="75"/>
      <c r="AP119" s="75"/>
      <c r="AQ119" s="75"/>
      <c r="AR119" s="79"/>
      <c r="AS119" s="75"/>
      <c r="AT119" s="75"/>
      <c r="AU119" s="75"/>
      <c r="AV119" s="75"/>
      <c r="AW119" s="79"/>
      <c r="AX119" s="75"/>
      <c r="AY119" s="75"/>
      <c r="AZ119" s="75"/>
      <c r="BA119" s="75"/>
      <c r="BB119" s="79"/>
      <c r="BC119" s="75"/>
      <c r="BD119" s="75"/>
      <c r="BE119" s="75"/>
      <c r="BF119" s="75"/>
      <c r="BG119" s="79"/>
      <c r="BH119" s="75"/>
      <c r="BI119" s="75"/>
      <c r="BJ119" s="75"/>
      <c r="BK119" s="75"/>
    </row>
    <row r="120" spans="1:68" ht="12.95" customHeight="1" x14ac:dyDescent="0.2">
      <c r="A120" s="10"/>
      <c r="B120" s="10"/>
      <c r="C120" s="10"/>
      <c r="D120" s="10"/>
      <c r="E120" s="10"/>
      <c r="F120" s="10"/>
      <c r="G120" s="10"/>
      <c r="H120" s="27"/>
      <c r="I120" s="26"/>
      <c r="J120" s="10"/>
      <c r="K120" s="10"/>
      <c r="L120" s="10"/>
      <c r="M120" s="10"/>
      <c r="N120" s="69"/>
      <c r="O120" s="24"/>
      <c r="P120" s="24"/>
      <c r="Q120" s="24"/>
      <c r="R120" s="24"/>
      <c r="S120" s="69"/>
      <c r="T120" s="24"/>
      <c r="U120" s="24"/>
      <c r="V120" s="24"/>
      <c r="W120" s="24"/>
      <c r="X120" s="69"/>
      <c r="Y120" s="24"/>
      <c r="Z120" s="24"/>
      <c r="AA120" s="24"/>
      <c r="AB120" s="24"/>
      <c r="AC120" s="69"/>
      <c r="AD120" s="24"/>
      <c r="AE120" s="24"/>
      <c r="AF120" s="24"/>
      <c r="AG120" s="24"/>
      <c r="AH120" s="69"/>
      <c r="AI120" s="24"/>
      <c r="AJ120" s="24"/>
      <c r="AK120" s="24"/>
      <c r="AL120" s="24"/>
      <c r="AM120" s="69"/>
      <c r="AN120" s="24"/>
      <c r="AO120" s="24"/>
      <c r="AP120" s="24"/>
      <c r="AQ120" s="24"/>
      <c r="AR120" s="69"/>
      <c r="AS120" s="24"/>
      <c r="AT120" s="24"/>
      <c r="AU120" s="24"/>
      <c r="AV120" s="24"/>
      <c r="AW120" s="69"/>
      <c r="AX120" s="24"/>
      <c r="AY120" s="24"/>
      <c r="AZ120" s="24"/>
      <c r="BA120" s="24"/>
      <c r="BB120" s="69"/>
      <c r="BC120" s="24"/>
      <c r="BD120" s="24"/>
      <c r="BE120" s="24"/>
      <c r="BF120" s="24"/>
      <c r="BG120" s="69"/>
      <c r="BH120" s="24"/>
      <c r="BI120" s="24"/>
      <c r="BJ120" s="24"/>
      <c r="BK120" s="24"/>
    </row>
    <row r="121" spans="1:68" ht="12.95" customHeight="1" x14ac:dyDescent="0.25">
      <c r="A121" s="55" t="s">
        <v>150</v>
      </c>
      <c r="B121" s="56"/>
      <c r="C121" s="56"/>
      <c r="D121" s="56"/>
      <c r="E121" s="56"/>
      <c r="F121" s="56"/>
      <c r="G121" s="56"/>
      <c r="H121" s="56"/>
      <c r="I121" s="56"/>
      <c r="J121" s="56"/>
      <c r="K121" s="57"/>
      <c r="L121" s="53"/>
      <c r="M121" s="53"/>
      <c r="N121" s="53"/>
      <c r="O121" s="53"/>
      <c r="P121" s="54"/>
      <c r="Q121" s="54"/>
      <c r="R121" s="54"/>
      <c r="S121" s="54"/>
      <c r="T121" s="54"/>
      <c r="U121" s="54"/>
      <c r="V121" s="54"/>
      <c r="W121" s="54"/>
      <c r="X121" s="54"/>
      <c r="Y121" s="54"/>
      <c r="Z121" s="54"/>
      <c r="AA121" s="54"/>
      <c r="AB121" s="54"/>
      <c r="AC121" s="54"/>
      <c r="AD121" s="54"/>
      <c r="AE121" s="54"/>
      <c r="AF121" s="54"/>
      <c r="AG121" s="54"/>
      <c r="AH121" s="54"/>
      <c r="AI121" s="54"/>
      <c r="AJ121" s="54"/>
      <c r="AK121" s="54"/>
      <c r="AL121" s="54"/>
      <c r="AM121" s="54"/>
      <c r="AN121" s="54"/>
      <c r="AO121" s="54"/>
      <c r="AP121" s="54"/>
      <c r="AQ121" s="54"/>
      <c r="AR121" s="54"/>
      <c r="AS121" s="54"/>
      <c r="AT121" s="54"/>
      <c r="AU121" s="54"/>
      <c r="AV121" s="54"/>
      <c r="AW121" s="54"/>
      <c r="AX121" s="54"/>
      <c r="AY121" s="54"/>
      <c r="AZ121" s="54"/>
      <c r="BA121" s="54"/>
      <c r="BB121" s="54"/>
      <c r="BC121" s="54"/>
      <c r="BD121" s="54"/>
      <c r="BE121" s="54"/>
      <c r="BF121" s="54"/>
      <c r="BG121" s="54"/>
      <c r="BH121" s="54"/>
      <c r="BI121" s="54"/>
      <c r="BJ121" s="54"/>
      <c r="BK121" s="54"/>
    </row>
    <row r="122" spans="1:68" ht="12.95" customHeight="1" x14ac:dyDescent="0.2">
      <c r="A122" s="9"/>
      <c r="B122" s="9"/>
      <c r="C122" s="9"/>
      <c r="D122" s="9"/>
      <c r="E122" s="9"/>
      <c r="F122" s="9"/>
      <c r="G122" s="9"/>
      <c r="H122" s="9"/>
      <c r="I122" s="9"/>
      <c r="K122" s="3" t="str">
        <f>"Regulatory Period "&amp;M123/5</f>
        <v>Regulatory Period 1</v>
      </c>
      <c r="M122" s="9"/>
      <c r="P122" s="3" t="str">
        <f>"Regulatory Period "&amp;R123/5</f>
        <v>Regulatory Period 2</v>
      </c>
      <c r="R122" s="9"/>
      <c r="U122" s="3" t="str">
        <f>"Regulatory Period "&amp;W123/5</f>
        <v>Regulatory Period 3</v>
      </c>
      <c r="W122" s="9"/>
      <c r="Z122" s="2" t="str">
        <f>"Regulatory Period "&amp;AB123/5</f>
        <v>Regulatory Period 4</v>
      </c>
      <c r="AE122" s="2" t="str">
        <f>"Regulatory Period "&amp;AG123/5</f>
        <v>Regulatory Period 5</v>
      </c>
      <c r="AJ122" s="2" t="str">
        <f>"Regulatory Period "&amp;AL123/5</f>
        <v>Regulatory Period 6</v>
      </c>
      <c r="AO122" s="2" t="str">
        <f>"Regulatory Period "&amp;AQ123/5</f>
        <v>Regulatory Period 7</v>
      </c>
      <c r="AT122" s="2" t="str">
        <f>"Regulatory Period "&amp;AV123/5</f>
        <v>Regulatory Period 8</v>
      </c>
      <c r="AY122" s="2" t="str">
        <f>"Regulatory Period "&amp;BA123/5</f>
        <v>Regulatory Period 9</v>
      </c>
      <c r="BD122" s="2" t="str">
        <f>"Regulatory Period "&amp;BF123/5</f>
        <v>Regulatory Period 10</v>
      </c>
      <c r="BI122" s="2" t="str">
        <f>"Regulatory Period "&amp;BK123/5</f>
        <v>Regulatory Period 11</v>
      </c>
    </row>
    <row r="123" spans="1:68" ht="12.95" customHeight="1" x14ac:dyDescent="0.2">
      <c r="A123" s="9"/>
      <c r="B123" s="9"/>
      <c r="C123" s="9"/>
      <c r="D123" s="9"/>
      <c r="E123" s="9"/>
      <c r="F123" s="9"/>
      <c r="G123" s="9"/>
      <c r="H123" s="9"/>
      <c r="I123" s="64">
        <v>1</v>
      </c>
      <c r="J123" s="25">
        <f t="shared" ref="J123" si="81">I123+1</f>
        <v>2</v>
      </c>
      <c r="K123" s="25">
        <f t="shared" ref="K123" si="82">J123+1</f>
        <v>3</v>
      </c>
      <c r="L123" s="25">
        <f t="shared" ref="L123" si="83">K123+1</f>
        <v>4</v>
      </c>
      <c r="M123" s="25">
        <f t="shared" ref="M123" si="84">L123+1</f>
        <v>5</v>
      </c>
      <c r="N123" s="64">
        <f t="shared" ref="N123" si="85">M123+1</f>
        <v>6</v>
      </c>
      <c r="O123" s="25">
        <f t="shared" ref="O123" si="86">N123+1</f>
        <v>7</v>
      </c>
      <c r="P123" s="25">
        <f t="shared" ref="P123" si="87">O123+1</f>
        <v>8</v>
      </c>
      <c r="Q123" s="25">
        <f t="shared" ref="Q123" si="88">P123+1</f>
        <v>9</v>
      </c>
      <c r="R123" s="65">
        <f t="shared" ref="R123" si="89">Q123+1</f>
        <v>10</v>
      </c>
      <c r="S123" s="64">
        <f t="shared" ref="S123" si="90">R123+1</f>
        <v>11</v>
      </c>
      <c r="T123" s="25">
        <f t="shared" ref="T123" si="91">S123+1</f>
        <v>12</v>
      </c>
      <c r="U123" s="25">
        <f t="shared" ref="U123" si="92">T123+1</f>
        <v>13</v>
      </c>
      <c r="V123" s="25">
        <f t="shared" ref="V123" si="93">U123+1</f>
        <v>14</v>
      </c>
      <c r="W123" s="65">
        <f t="shared" ref="W123" si="94">V123+1</f>
        <v>15</v>
      </c>
      <c r="X123" s="64">
        <f t="shared" ref="X123" si="95">W123+1</f>
        <v>16</v>
      </c>
      <c r="Y123" s="25">
        <f t="shared" ref="Y123" si="96">X123+1</f>
        <v>17</v>
      </c>
      <c r="Z123" s="25">
        <f t="shared" ref="Z123" si="97">Y123+1</f>
        <v>18</v>
      </c>
      <c r="AA123" s="25">
        <f t="shared" ref="AA123" si="98">Z123+1</f>
        <v>19</v>
      </c>
      <c r="AB123" s="65">
        <f t="shared" ref="AB123" si="99">AA123+1</f>
        <v>20</v>
      </c>
      <c r="AC123" s="64">
        <f t="shared" ref="AC123" si="100">AB123+1</f>
        <v>21</v>
      </c>
      <c r="AD123" s="25">
        <f t="shared" ref="AD123" si="101">AC123+1</f>
        <v>22</v>
      </c>
      <c r="AE123" s="25">
        <f t="shared" ref="AE123" si="102">AD123+1</f>
        <v>23</v>
      </c>
      <c r="AF123" s="25">
        <f t="shared" ref="AF123" si="103">AE123+1</f>
        <v>24</v>
      </c>
      <c r="AG123" s="65">
        <f t="shared" ref="AG123" si="104">AF123+1</f>
        <v>25</v>
      </c>
      <c r="AH123" s="64">
        <f t="shared" ref="AH123" si="105">AG123+1</f>
        <v>26</v>
      </c>
      <c r="AI123" s="25">
        <f t="shared" ref="AI123" si="106">AH123+1</f>
        <v>27</v>
      </c>
      <c r="AJ123" s="25">
        <f t="shared" ref="AJ123" si="107">AI123+1</f>
        <v>28</v>
      </c>
      <c r="AK123" s="25">
        <f t="shared" ref="AK123" si="108">AJ123+1</f>
        <v>29</v>
      </c>
      <c r="AL123" s="65">
        <f t="shared" ref="AL123" si="109">AK123+1</f>
        <v>30</v>
      </c>
      <c r="AM123" s="64">
        <f t="shared" ref="AM123" si="110">AL123+1</f>
        <v>31</v>
      </c>
      <c r="AN123" s="25">
        <f t="shared" ref="AN123" si="111">AM123+1</f>
        <v>32</v>
      </c>
      <c r="AO123" s="25">
        <f t="shared" ref="AO123" si="112">AN123+1</f>
        <v>33</v>
      </c>
      <c r="AP123" s="25">
        <f t="shared" ref="AP123" si="113">AO123+1</f>
        <v>34</v>
      </c>
      <c r="AQ123" s="65">
        <f t="shared" ref="AQ123" si="114">AP123+1</f>
        <v>35</v>
      </c>
      <c r="AR123" s="64">
        <f t="shared" ref="AR123" si="115">AQ123+1</f>
        <v>36</v>
      </c>
      <c r="AS123" s="25">
        <f t="shared" ref="AS123" si="116">AR123+1</f>
        <v>37</v>
      </c>
      <c r="AT123" s="25">
        <f t="shared" ref="AT123" si="117">AS123+1</f>
        <v>38</v>
      </c>
      <c r="AU123" s="25">
        <f t="shared" ref="AU123" si="118">AT123+1</f>
        <v>39</v>
      </c>
      <c r="AV123" s="65">
        <f t="shared" ref="AV123" si="119">AU123+1</f>
        <v>40</v>
      </c>
      <c r="AW123" s="64">
        <f t="shared" ref="AW123" si="120">AV123+1</f>
        <v>41</v>
      </c>
      <c r="AX123" s="25">
        <f t="shared" ref="AX123" si="121">AW123+1</f>
        <v>42</v>
      </c>
      <c r="AY123" s="25">
        <f t="shared" ref="AY123" si="122">AX123+1</f>
        <v>43</v>
      </c>
      <c r="AZ123" s="25">
        <f t="shared" ref="AZ123" si="123">AY123+1</f>
        <v>44</v>
      </c>
      <c r="BA123" s="65">
        <f t="shared" ref="BA123" si="124">AZ123+1</f>
        <v>45</v>
      </c>
      <c r="BB123" s="64">
        <f t="shared" ref="BB123" si="125">BA123+1</f>
        <v>46</v>
      </c>
      <c r="BC123" s="25">
        <f t="shared" ref="BC123" si="126">BB123+1</f>
        <v>47</v>
      </c>
      <c r="BD123" s="25">
        <f t="shared" ref="BD123" si="127">BC123+1</f>
        <v>48</v>
      </c>
      <c r="BE123" s="25">
        <f t="shared" ref="BE123" si="128">BD123+1</f>
        <v>49</v>
      </c>
      <c r="BF123" s="65">
        <f t="shared" ref="BF123" si="129">BE123+1</f>
        <v>50</v>
      </c>
      <c r="BG123" s="64">
        <f t="shared" ref="BG123" si="130">BF123+1</f>
        <v>51</v>
      </c>
      <c r="BH123" s="25">
        <f t="shared" ref="BH123" si="131">BG123+1</f>
        <v>52</v>
      </c>
      <c r="BI123" s="25">
        <f t="shared" ref="BI123" si="132">BH123+1</f>
        <v>53</v>
      </c>
      <c r="BJ123" s="25">
        <f t="shared" ref="BJ123" si="133">BI123+1</f>
        <v>54</v>
      </c>
      <c r="BK123" s="65">
        <f t="shared" ref="BK123" si="134">BJ123+1</f>
        <v>55</v>
      </c>
    </row>
    <row r="124" spans="1:68" ht="12.95" customHeight="1" x14ac:dyDescent="0.2">
      <c r="A124" s="22" t="s">
        <v>24</v>
      </c>
      <c r="B124" s="9"/>
      <c r="C124" s="85" t="s">
        <v>151</v>
      </c>
      <c r="D124" s="5"/>
      <c r="E124" s="5"/>
      <c r="F124" s="5"/>
      <c r="G124" s="5"/>
      <c r="I124" s="24">
        <f>I68-I47</f>
        <v>0</v>
      </c>
      <c r="J124" s="24">
        <f>J68-J47</f>
        <v>0</v>
      </c>
      <c r="K124" s="24">
        <f>K68-K47</f>
        <v>0</v>
      </c>
      <c r="L124" s="24">
        <f>L68-L47</f>
        <v>8.77</v>
      </c>
      <c r="M124" s="24">
        <f>M68-M47</f>
        <v>7.8930000000000007</v>
      </c>
      <c r="N124" s="69">
        <f>N68-N47</f>
        <v>7.0159999999999982</v>
      </c>
      <c r="O124" s="24">
        <f>O68-O47</f>
        <v>6.1389999999999993</v>
      </c>
      <c r="P124" s="24">
        <f>P68-P47</f>
        <v>5.2620000000000005</v>
      </c>
      <c r="Q124" s="24">
        <f>Q68-Q47</f>
        <v>4.3849999999999998</v>
      </c>
      <c r="R124" s="24">
        <f>R68-R47</f>
        <v>3.5079999999999991</v>
      </c>
      <c r="S124" s="69">
        <f>S68-S47</f>
        <v>2.6310000000000002</v>
      </c>
      <c r="T124" s="24">
        <f>T68-T47</f>
        <v>1.7539999999999996</v>
      </c>
      <c r="U124" s="24">
        <f>U68-U47</f>
        <v>0.87700000000000067</v>
      </c>
      <c r="V124" s="24">
        <f>V68-V47</f>
        <v>0</v>
      </c>
      <c r="W124" s="24">
        <f>W68-W47</f>
        <v>0</v>
      </c>
      <c r="X124" s="69">
        <f>X68-X47</f>
        <v>0</v>
      </c>
      <c r="Y124" s="24">
        <f>Y68-Y47</f>
        <v>0</v>
      </c>
      <c r="Z124" s="24">
        <f>Z68-Z47</f>
        <v>0</v>
      </c>
      <c r="AA124" s="24">
        <f>AA68-AA47</f>
        <v>0</v>
      </c>
      <c r="AB124" s="24">
        <f>AB68-AB47</f>
        <v>0</v>
      </c>
      <c r="AC124" s="69">
        <f>AC68-AC47</f>
        <v>0</v>
      </c>
      <c r="AD124" s="24">
        <f>AD68-AD47</f>
        <v>0</v>
      </c>
      <c r="AE124" s="24">
        <f>AE68-AE47</f>
        <v>0</v>
      </c>
      <c r="AF124" s="24">
        <f>AF68-AF47</f>
        <v>0</v>
      </c>
      <c r="AG124" s="24">
        <f>AG68-AG47</f>
        <v>0</v>
      </c>
      <c r="AH124" s="69">
        <f>AH68-AH47</f>
        <v>0</v>
      </c>
      <c r="AI124" s="24">
        <f>AI68-AI47</f>
        <v>0</v>
      </c>
      <c r="AJ124" s="24">
        <f>AJ68-AJ47</f>
        <v>0</v>
      </c>
      <c r="AK124" s="24">
        <f>AK68-AK47</f>
        <v>0</v>
      </c>
      <c r="AL124" s="24">
        <f>AL68-AL47</f>
        <v>0</v>
      </c>
      <c r="AM124" s="69">
        <f>AM68-AM47</f>
        <v>0</v>
      </c>
      <c r="AN124" s="24">
        <f>AN68-AN47</f>
        <v>0</v>
      </c>
      <c r="AO124" s="24">
        <f>AO68-AO47</f>
        <v>0</v>
      </c>
      <c r="AP124" s="24">
        <f>AP68-AP47</f>
        <v>0</v>
      </c>
      <c r="AQ124" s="24">
        <f>AQ68-AQ47</f>
        <v>0</v>
      </c>
      <c r="AR124" s="69">
        <f>AR68-AR47</f>
        <v>0</v>
      </c>
      <c r="AS124" s="24">
        <f>AS68-AS47</f>
        <v>0</v>
      </c>
      <c r="AT124" s="24">
        <f>AT68-AT47</f>
        <v>0</v>
      </c>
      <c r="AU124" s="24">
        <f>AU68-AU47</f>
        <v>0</v>
      </c>
      <c r="AV124" s="24">
        <f>AV68-AV47</f>
        <v>0</v>
      </c>
      <c r="AW124" s="69">
        <f>AW68-AW47</f>
        <v>0</v>
      </c>
      <c r="AX124" s="24">
        <f>AX68-AX47</f>
        <v>0</v>
      </c>
      <c r="AY124" s="24">
        <f>AY68-AY47</f>
        <v>0</v>
      </c>
      <c r="AZ124" s="24">
        <f>AZ68-AZ47</f>
        <v>0</v>
      </c>
      <c r="BA124" s="24">
        <f>BA68-BA47</f>
        <v>0</v>
      </c>
      <c r="BB124" s="69">
        <f>BB68-BB47</f>
        <v>0</v>
      </c>
      <c r="BC124" s="24">
        <f>BC68-BC47</f>
        <v>0</v>
      </c>
      <c r="BD124" s="24">
        <f>BD68-BD47</f>
        <v>0</v>
      </c>
      <c r="BE124" s="24">
        <f>BE68-BE47</f>
        <v>0</v>
      </c>
      <c r="BF124" s="24">
        <f>BF68-BF47</f>
        <v>0</v>
      </c>
      <c r="BG124" s="69">
        <f>BG68-BG47</f>
        <v>0</v>
      </c>
      <c r="BH124" s="24">
        <f>BH68-BH47</f>
        <v>0</v>
      </c>
      <c r="BI124" s="24">
        <f>BI68-BI47</f>
        <v>0</v>
      </c>
      <c r="BJ124" s="24">
        <f>BJ68-BJ47</f>
        <v>0</v>
      </c>
      <c r="BK124" s="24">
        <f>BK68-BK47</f>
        <v>0</v>
      </c>
    </row>
    <row r="125" spans="1:68" ht="12.95" customHeight="1" x14ac:dyDescent="0.2">
      <c r="B125" s="9"/>
      <c r="C125" s="85" t="s">
        <v>154</v>
      </c>
      <c r="D125" s="5"/>
      <c r="E125" s="5"/>
      <c r="F125" s="5"/>
      <c r="G125" s="5"/>
      <c r="I125" s="170">
        <f>IFERROR(I124/I45,0)</f>
        <v>0</v>
      </c>
      <c r="J125" s="170">
        <f>IFERROR(J124/J45,0)</f>
        <v>0</v>
      </c>
      <c r="K125" s="170">
        <f>IFERROR(K124/K45,0)</f>
        <v>0</v>
      </c>
      <c r="L125" s="171">
        <f>IFERROR(L124/L45,0)</f>
        <v>8.77E-2</v>
      </c>
      <c r="M125" s="171">
        <f>IFERROR(M124/M45,0)</f>
        <v>8.7700000000000014E-2</v>
      </c>
      <c r="N125" s="172">
        <f>IFERROR(N124/N45,0)</f>
        <v>8.7699999999999972E-2</v>
      </c>
      <c r="O125" s="171">
        <f>IFERROR(O124/O45,0)</f>
        <v>8.7699999999999986E-2</v>
      </c>
      <c r="P125" s="171">
        <f>IFERROR(P124/P45,0)</f>
        <v>8.7700000000000014E-2</v>
      </c>
      <c r="Q125" s="171">
        <f>IFERROR(Q124/Q45,0)</f>
        <v>8.77E-2</v>
      </c>
      <c r="R125" s="171">
        <f>IFERROR(R124/R45,0)</f>
        <v>8.7699999999999972E-2</v>
      </c>
      <c r="S125" s="172">
        <f>IFERROR(S124/S45,0)</f>
        <v>8.7700000000000014E-2</v>
      </c>
      <c r="T125" s="170">
        <f>IFERROR(T124/T45,0)</f>
        <v>8.7699999999999972E-2</v>
      </c>
      <c r="U125" s="170">
        <f>IFERROR(U124/U45,0)</f>
        <v>8.770000000000007E-2</v>
      </c>
      <c r="V125" s="171">
        <f>IFERROR(V124/V45,0)</f>
        <v>0</v>
      </c>
      <c r="W125" s="171">
        <f>IFERROR(W124/W45,0)</f>
        <v>0</v>
      </c>
      <c r="X125" s="172">
        <f>IFERROR(X124/X45,0)</f>
        <v>0</v>
      </c>
      <c r="Y125" s="171">
        <f>IFERROR(Y124/Y45,0)</f>
        <v>0</v>
      </c>
      <c r="Z125" s="171">
        <f>IFERROR(Z124/Z45,0)</f>
        <v>0</v>
      </c>
      <c r="AA125" s="171">
        <f>IFERROR(AA124/AA45,0)</f>
        <v>0</v>
      </c>
      <c r="AB125" s="171">
        <f>IFERROR(AB124/AB45,0)</f>
        <v>0</v>
      </c>
      <c r="AC125" s="172">
        <f>IFERROR(AC124/AC45,0)</f>
        <v>0</v>
      </c>
      <c r="AD125" s="171">
        <f>IFERROR(AD124/AD45,0)</f>
        <v>0</v>
      </c>
      <c r="AE125" s="171">
        <f>IFERROR(AE124/AE45,0)</f>
        <v>0</v>
      </c>
      <c r="AF125" s="171">
        <f>IFERROR(AF124/AF45,0)</f>
        <v>0</v>
      </c>
      <c r="AG125" s="171">
        <f>IFERROR(AG124/AG45,0)</f>
        <v>0</v>
      </c>
      <c r="AH125" s="172">
        <f>IFERROR(AH124/AH45,0)</f>
        <v>0</v>
      </c>
      <c r="AI125" s="170">
        <f>IFERROR(AI124/AI45,0)</f>
        <v>0</v>
      </c>
      <c r="AJ125" s="170">
        <f>IFERROR(AJ124/AJ45,0)</f>
        <v>0</v>
      </c>
      <c r="AK125" s="170">
        <f>IFERROR(AK124/AK45,0)</f>
        <v>0</v>
      </c>
      <c r="AL125" s="171">
        <f>IFERROR(AL124/AL45,0)</f>
        <v>0</v>
      </c>
      <c r="AM125" s="172">
        <f>IFERROR(AM124/AM45,0)</f>
        <v>0</v>
      </c>
      <c r="AN125" s="170">
        <f>IFERROR(AN124/AN45,0)</f>
        <v>0</v>
      </c>
      <c r="AO125" s="170">
        <f>IFERROR(AO124/AO45,0)</f>
        <v>0</v>
      </c>
      <c r="AP125" s="170">
        <f>IFERROR(AP124/AP45,0)</f>
        <v>0</v>
      </c>
      <c r="AQ125" s="171">
        <f>IFERROR(AQ124/AQ45,0)</f>
        <v>0</v>
      </c>
      <c r="AR125" s="172">
        <f>IFERROR(AR124/AR45,0)</f>
        <v>0</v>
      </c>
      <c r="AS125" s="170">
        <f>IFERROR(AS124/AS45,0)</f>
        <v>0</v>
      </c>
      <c r="AT125" s="170">
        <f>IFERROR(AT124/AT45,0)</f>
        <v>0</v>
      </c>
      <c r="AU125" s="170">
        <f>IFERROR(AU124/AU45,0)</f>
        <v>0</v>
      </c>
      <c r="AV125" s="171">
        <f>IFERROR(AV124/AV45,0)</f>
        <v>0</v>
      </c>
      <c r="AW125" s="172">
        <f>IFERROR(AW124/AW45,0)</f>
        <v>0</v>
      </c>
      <c r="AX125" s="170">
        <f>IFERROR(AX124/AX45,0)</f>
        <v>0</v>
      </c>
      <c r="AY125" s="170">
        <f>IFERROR(AY124/AY45,0)</f>
        <v>0</v>
      </c>
      <c r="AZ125" s="170">
        <f>IFERROR(AZ124/AZ45,0)</f>
        <v>0</v>
      </c>
      <c r="BA125" s="171">
        <f>IFERROR(BA124/BA45,0)</f>
        <v>0</v>
      </c>
      <c r="BB125" s="172">
        <f>IFERROR(BB124/BB45,0)</f>
        <v>0</v>
      </c>
      <c r="BC125" s="170">
        <f>IFERROR(BC124/BC45,0)</f>
        <v>0</v>
      </c>
      <c r="BD125" s="170">
        <f>IFERROR(BD124/BD45,0)</f>
        <v>0</v>
      </c>
      <c r="BE125" s="170">
        <f>IFERROR(BE124/BE45,0)</f>
        <v>0</v>
      </c>
      <c r="BF125" s="171">
        <f>IFERROR(BF124/BF45,0)</f>
        <v>0</v>
      </c>
      <c r="BG125" s="172">
        <f>IFERROR(BG124/BG45,0)</f>
        <v>0</v>
      </c>
      <c r="BH125" s="170">
        <f>IFERROR(BH124/BH45,0)</f>
        <v>0</v>
      </c>
      <c r="BI125" s="170">
        <f>IFERROR(BI124/BI45,0)</f>
        <v>0</v>
      </c>
      <c r="BJ125" s="170">
        <f>IFERROR(BJ124/BJ45,0)</f>
        <v>0</v>
      </c>
      <c r="BK125" s="170">
        <f>IFERROR(BK124/BK45,0)</f>
        <v>0</v>
      </c>
      <c r="BL125" s="194"/>
      <c r="BM125" s="194"/>
      <c r="BN125" s="194"/>
      <c r="BO125" s="194"/>
      <c r="BP125" s="194"/>
    </row>
    <row r="126" spans="1:68" ht="12.95" customHeight="1" x14ac:dyDescent="0.2">
      <c r="A126" s="22"/>
      <c r="B126" s="9"/>
      <c r="C126" s="85"/>
      <c r="D126" s="5"/>
      <c r="E126" s="5"/>
      <c r="F126" s="5"/>
      <c r="G126" s="5"/>
      <c r="I126" s="24"/>
      <c r="J126" s="24"/>
      <c r="K126" s="24"/>
      <c r="L126" s="24"/>
      <c r="M126" s="24"/>
      <c r="N126" s="69"/>
      <c r="O126" s="24"/>
      <c r="P126" s="24"/>
      <c r="Q126" s="24"/>
      <c r="R126" s="24"/>
      <c r="S126" s="69"/>
      <c r="T126" s="24"/>
      <c r="U126" s="24"/>
      <c r="V126" s="24"/>
      <c r="W126" s="24"/>
      <c r="X126" s="69"/>
      <c r="Y126" s="24"/>
      <c r="Z126" s="24"/>
      <c r="AA126" s="24"/>
      <c r="AB126" s="24"/>
      <c r="AC126" s="69"/>
      <c r="AD126" s="24"/>
      <c r="AE126" s="24"/>
      <c r="AF126" s="24"/>
      <c r="AG126" s="24"/>
      <c r="AH126" s="69"/>
      <c r="AI126" s="24"/>
      <c r="AJ126" s="24"/>
      <c r="AK126" s="24"/>
      <c r="AL126" s="24"/>
      <c r="AM126" s="69"/>
      <c r="AN126" s="24"/>
      <c r="AO126" s="24"/>
      <c r="AP126" s="24"/>
      <c r="AQ126" s="24"/>
      <c r="AR126" s="69"/>
      <c r="AS126" s="24"/>
      <c r="AT126" s="24"/>
      <c r="AU126" s="24"/>
      <c r="AV126" s="24"/>
      <c r="AW126" s="69"/>
      <c r="AX126" s="24"/>
      <c r="AY126" s="24"/>
      <c r="AZ126" s="24"/>
      <c r="BA126" s="24"/>
      <c r="BB126" s="69"/>
      <c r="BC126" s="24"/>
      <c r="BD126" s="24"/>
      <c r="BE126" s="24"/>
      <c r="BF126" s="24"/>
      <c r="BG126" s="69"/>
      <c r="BH126" s="24"/>
      <c r="BI126" s="24"/>
      <c r="BJ126" s="24"/>
      <c r="BK126" s="24"/>
    </row>
    <row r="127" spans="1:68" s="78" customFormat="1" ht="12.95" customHeight="1" x14ac:dyDescent="0.2">
      <c r="A127" s="142" t="s">
        <v>25</v>
      </c>
      <c r="C127" s="86" t="s">
        <v>152</v>
      </c>
      <c r="D127" s="76"/>
      <c r="E127" s="76"/>
      <c r="F127" s="76"/>
      <c r="G127" s="76"/>
      <c r="H127" s="141"/>
      <c r="I127" s="75">
        <f>I95-I74</f>
        <v>0</v>
      </c>
      <c r="J127" s="75">
        <f>J95-J74</f>
        <v>0</v>
      </c>
      <c r="K127" s="75">
        <f>K95-K74</f>
        <v>0</v>
      </c>
      <c r="L127" s="75">
        <f>L95-L74</f>
        <v>9.77</v>
      </c>
      <c r="M127" s="75">
        <f>M95-M74</f>
        <v>12.797201257000001</v>
      </c>
      <c r="N127" s="79">
        <f>N95-N74</f>
        <v>4.0937376486700003</v>
      </c>
      <c r="O127" s="75">
        <f>O95-O74</f>
        <v>3.4081947548029987</v>
      </c>
      <c r="P127" s="75">
        <f>P95-P74</f>
        <v>4.7358000000000011</v>
      </c>
      <c r="Q127" s="75">
        <f>Q95-Q74</f>
        <v>3.9465000000000003</v>
      </c>
      <c r="R127" s="75">
        <f>R95-R74</f>
        <v>3.1571999999999996</v>
      </c>
      <c r="S127" s="79">
        <f>S95-S74</f>
        <v>2.3679000000000006</v>
      </c>
      <c r="T127" s="75">
        <f>T95-T74</f>
        <v>1.5785999999999998</v>
      </c>
      <c r="U127" s="75">
        <f>U95-U74</f>
        <v>0.78930000000000078</v>
      </c>
      <c r="V127" s="75">
        <f>V95-V74</f>
        <v>0</v>
      </c>
      <c r="W127" s="75">
        <f>W95-W74</f>
        <v>0</v>
      </c>
      <c r="X127" s="79">
        <f>X95-X74</f>
        <v>0</v>
      </c>
      <c r="Y127" s="75">
        <f>Y95-Y74</f>
        <v>0</v>
      </c>
      <c r="Z127" s="75">
        <f>Z95-Z74</f>
        <v>0</v>
      </c>
      <c r="AA127" s="75">
        <f>AA95-AA74</f>
        <v>0</v>
      </c>
      <c r="AB127" s="75">
        <f>AB95-AB74</f>
        <v>0</v>
      </c>
      <c r="AC127" s="79">
        <f>AC95-AC74</f>
        <v>0</v>
      </c>
      <c r="AD127" s="75">
        <f>AD95-AD74</f>
        <v>0</v>
      </c>
      <c r="AE127" s="75">
        <f>AE95-AE74</f>
        <v>0</v>
      </c>
      <c r="AF127" s="75">
        <f>AF95-AF74</f>
        <v>0</v>
      </c>
      <c r="AG127" s="75">
        <f>AG95-AG74</f>
        <v>0</v>
      </c>
      <c r="AH127" s="79">
        <f>AH95-AH74</f>
        <v>0</v>
      </c>
      <c r="AI127" s="75">
        <f>AI95-AI74</f>
        <v>0</v>
      </c>
      <c r="AJ127" s="75">
        <f>AJ95-AJ74</f>
        <v>0</v>
      </c>
      <c r="AK127" s="75">
        <f>AK95-AK74</f>
        <v>0</v>
      </c>
      <c r="AL127" s="75">
        <f>AL95-AL74</f>
        <v>0</v>
      </c>
      <c r="AM127" s="79">
        <f>AM95-AM74</f>
        <v>0</v>
      </c>
      <c r="AN127" s="75">
        <f>AN95-AN74</f>
        <v>0</v>
      </c>
      <c r="AO127" s="75">
        <f>AO95-AO74</f>
        <v>0</v>
      </c>
      <c r="AP127" s="75">
        <f>AP95-AP74</f>
        <v>0</v>
      </c>
      <c r="AQ127" s="75">
        <f>AQ95-AQ74</f>
        <v>0</v>
      </c>
      <c r="AR127" s="79">
        <f>AR95-AR74</f>
        <v>0</v>
      </c>
      <c r="AS127" s="75">
        <f>AS95-AS74</f>
        <v>0</v>
      </c>
      <c r="AT127" s="75">
        <f>AT95-AT74</f>
        <v>0</v>
      </c>
      <c r="AU127" s="75">
        <f>AU95-AU74</f>
        <v>0</v>
      </c>
      <c r="AV127" s="75">
        <f>AV95-AV74</f>
        <v>0</v>
      </c>
      <c r="AW127" s="79">
        <f>AW95-AW74</f>
        <v>0</v>
      </c>
      <c r="AX127" s="75">
        <f>AX95-AX74</f>
        <v>0</v>
      </c>
      <c r="AY127" s="75">
        <f>AY95-AY74</f>
        <v>0</v>
      </c>
      <c r="AZ127" s="75">
        <f>AZ95-AZ74</f>
        <v>0</v>
      </c>
      <c r="BA127" s="75">
        <f>BA95-BA74</f>
        <v>0</v>
      </c>
      <c r="BB127" s="79">
        <f>BB95-BB74</f>
        <v>0</v>
      </c>
      <c r="BC127" s="75">
        <f>BC95-BC74</f>
        <v>0</v>
      </c>
      <c r="BD127" s="75">
        <f>BD95-BD74</f>
        <v>0</v>
      </c>
      <c r="BE127" s="75">
        <f>BE95-BE74</f>
        <v>0</v>
      </c>
      <c r="BF127" s="75">
        <f>BF95-BF74</f>
        <v>0</v>
      </c>
      <c r="BG127" s="79">
        <f>BG95-BG74</f>
        <v>0</v>
      </c>
      <c r="BH127" s="75">
        <f>BH95-BH74</f>
        <v>0</v>
      </c>
      <c r="BI127" s="75">
        <f>BI95-BI74</f>
        <v>0</v>
      </c>
      <c r="BJ127" s="75">
        <f>BJ95-BJ74</f>
        <v>0</v>
      </c>
      <c r="BK127" s="75">
        <f>BK95-BK74</f>
        <v>0</v>
      </c>
    </row>
    <row r="128" spans="1:68" ht="12.95" customHeight="1" x14ac:dyDescent="0.2">
      <c r="A128" s="141"/>
      <c r="B128" s="9"/>
      <c r="C128" s="86" t="s">
        <v>155</v>
      </c>
      <c r="D128" s="5"/>
      <c r="E128" s="5"/>
      <c r="F128" s="5"/>
      <c r="G128" s="5"/>
      <c r="I128" s="170">
        <f>IFERROR(I127/I72,0)</f>
        <v>0</v>
      </c>
      <c r="J128" s="170">
        <f>IFERROR(J127/J72,0)</f>
        <v>0</v>
      </c>
      <c r="K128" s="170">
        <f>IFERROR(K127/K72,0)</f>
        <v>0</v>
      </c>
      <c r="L128" s="171">
        <f>IFERROR(L127/L72,0)</f>
        <v>0.10855555555555554</v>
      </c>
      <c r="M128" s="171">
        <f>IFERROR(M127/M72,0)</f>
        <v>0.15799013897530867</v>
      </c>
      <c r="N128" s="172">
        <f>IFERROR(N127/N72,0)</f>
        <v>5.6857467342638891E-2</v>
      </c>
      <c r="O128" s="171">
        <f>IFERROR(O127/O72,0)</f>
        <v>5.4098329441317441E-2</v>
      </c>
      <c r="P128" s="171">
        <f>IFERROR(P127/P72,0)</f>
        <v>8.7700000000000014E-2</v>
      </c>
      <c r="Q128" s="171">
        <f>IFERROR(Q127/Q72,0)</f>
        <v>8.7700000000000014E-2</v>
      </c>
      <c r="R128" s="171">
        <f>IFERROR(R127/R72,0)</f>
        <v>8.7699999999999986E-2</v>
      </c>
      <c r="S128" s="172">
        <f>IFERROR(S127/S72,0)</f>
        <v>8.7700000000000014E-2</v>
      </c>
      <c r="T128" s="170">
        <f>IFERROR(T127/T72,0)</f>
        <v>8.7699999999999986E-2</v>
      </c>
      <c r="U128" s="170">
        <f>IFERROR(U127/U72,0)</f>
        <v>8.7700000000000083E-2</v>
      </c>
      <c r="V128" s="171">
        <f>IFERROR(V127/V72,0)</f>
        <v>0</v>
      </c>
      <c r="W128" s="171">
        <f>IFERROR(W127/W72,0)</f>
        <v>0</v>
      </c>
      <c r="X128" s="172">
        <f>IFERROR(X127/X72,0)</f>
        <v>0</v>
      </c>
      <c r="Y128" s="171">
        <f>IFERROR(Y127/Y72,0)</f>
        <v>0</v>
      </c>
      <c r="Z128" s="171">
        <f>IFERROR(Z127/Z72,0)</f>
        <v>0</v>
      </c>
      <c r="AA128" s="171">
        <f>IFERROR(AA127/AA72,0)</f>
        <v>0</v>
      </c>
      <c r="AB128" s="171">
        <f>IFERROR(AB127/AB72,0)</f>
        <v>0</v>
      </c>
      <c r="AC128" s="172">
        <f>IFERROR(AC127/AC72,0)</f>
        <v>0</v>
      </c>
      <c r="AD128" s="171">
        <f>IFERROR(AD127/AD72,0)</f>
        <v>0</v>
      </c>
      <c r="AE128" s="171">
        <f>IFERROR(AE127/AE72,0)</f>
        <v>0</v>
      </c>
      <c r="AF128" s="171">
        <f>IFERROR(AF127/AF72,0)</f>
        <v>0</v>
      </c>
      <c r="AG128" s="171">
        <f>IFERROR(AG127/AG72,0)</f>
        <v>0</v>
      </c>
      <c r="AH128" s="172">
        <f>IFERROR(AH127/AH72,0)</f>
        <v>0</v>
      </c>
      <c r="AI128" s="170">
        <f>IFERROR(AI127/AI72,0)</f>
        <v>0</v>
      </c>
      <c r="AJ128" s="170">
        <f>IFERROR(AJ127/AJ72,0)</f>
        <v>0</v>
      </c>
      <c r="AK128" s="170">
        <f>IFERROR(AK127/AK72,0)</f>
        <v>0</v>
      </c>
      <c r="AL128" s="171">
        <f>IFERROR(AL127/AL72,0)</f>
        <v>0</v>
      </c>
      <c r="AM128" s="172">
        <f>IFERROR(AM127/AM72,0)</f>
        <v>0</v>
      </c>
      <c r="AN128" s="170">
        <f>IFERROR(AN127/AN72,0)</f>
        <v>0</v>
      </c>
      <c r="AO128" s="170">
        <f>IFERROR(AO127/AO72,0)</f>
        <v>0</v>
      </c>
      <c r="AP128" s="170">
        <f>IFERROR(AP127/AP72,0)</f>
        <v>0</v>
      </c>
      <c r="AQ128" s="171">
        <f>IFERROR(AQ127/AQ72,0)</f>
        <v>0</v>
      </c>
      <c r="AR128" s="172">
        <f>IFERROR(AR127/AR72,0)</f>
        <v>0</v>
      </c>
      <c r="AS128" s="170">
        <f>IFERROR(AS127/AS72,0)</f>
        <v>0</v>
      </c>
      <c r="AT128" s="170">
        <f>IFERROR(AT127/AT72,0)</f>
        <v>0</v>
      </c>
      <c r="AU128" s="170">
        <f>IFERROR(AU127/AU72,0)</f>
        <v>0</v>
      </c>
      <c r="AV128" s="171">
        <f>IFERROR(AV127/AV72,0)</f>
        <v>0</v>
      </c>
      <c r="AW128" s="172">
        <f>IFERROR(AW127/AW72,0)</f>
        <v>0</v>
      </c>
      <c r="AX128" s="170">
        <f>IFERROR(AX127/AX72,0)</f>
        <v>0</v>
      </c>
      <c r="AY128" s="170">
        <f>IFERROR(AY127/AY72,0)</f>
        <v>0</v>
      </c>
      <c r="AZ128" s="170">
        <f>IFERROR(AZ127/AZ72,0)</f>
        <v>0</v>
      </c>
      <c r="BA128" s="171">
        <f>IFERROR(BA127/BA72,0)</f>
        <v>0</v>
      </c>
      <c r="BB128" s="172">
        <f>IFERROR(BB127/BB72,0)</f>
        <v>0</v>
      </c>
      <c r="BC128" s="170">
        <f>IFERROR(BC127/BC72,0)</f>
        <v>0</v>
      </c>
      <c r="BD128" s="170">
        <f>IFERROR(BD127/BD72,0)</f>
        <v>0</v>
      </c>
      <c r="BE128" s="170">
        <f>IFERROR(BE127/BE72,0)</f>
        <v>0</v>
      </c>
      <c r="BF128" s="171">
        <f>IFERROR(BF127/BF72,0)</f>
        <v>0</v>
      </c>
      <c r="BG128" s="172">
        <f>IFERROR(BG127/BG72,0)</f>
        <v>0</v>
      </c>
      <c r="BH128" s="170">
        <f>IFERROR(BH127/BH72,0)</f>
        <v>0</v>
      </c>
      <c r="BI128" s="170">
        <f>IFERROR(BI127/BI72,0)</f>
        <v>0</v>
      </c>
      <c r="BJ128" s="170">
        <f>IFERROR(BJ127/BJ72,0)</f>
        <v>0</v>
      </c>
      <c r="BK128" s="170">
        <f>IFERROR(BK127/BK72,0)</f>
        <v>0</v>
      </c>
      <c r="BL128" s="194"/>
      <c r="BM128" s="194"/>
      <c r="BN128" s="194"/>
      <c r="BO128" s="194"/>
      <c r="BP128" s="194"/>
    </row>
    <row r="129" spans="1:63" s="78" customFormat="1" ht="12.95" customHeight="1" x14ac:dyDescent="0.2">
      <c r="A129" s="142"/>
      <c r="C129" s="86" t="s">
        <v>157</v>
      </c>
      <c r="D129" s="76"/>
      <c r="E129" s="76"/>
      <c r="F129" s="76"/>
      <c r="G129" s="76"/>
      <c r="H129" s="141"/>
      <c r="I129" s="75">
        <f>I127-I76</f>
        <v>0</v>
      </c>
      <c r="J129" s="75">
        <f>J127-J76</f>
        <v>0</v>
      </c>
      <c r="K129" s="75">
        <f>K127-K76</f>
        <v>0</v>
      </c>
      <c r="L129" s="75">
        <f>L127-L76</f>
        <v>1.8769999999999998</v>
      </c>
      <c r="M129" s="75">
        <f>M127-M76</f>
        <v>5.6935012570000012</v>
      </c>
      <c r="N129" s="79">
        <f>N127-N76</f>
        <v>-2.2206623513299997</v>
      </c>
      <c r="O129" s="75">
        <f>O127-O76</f>
        <v>-2.1169052451970014</v>
      </c>
      <c r="P129" s="75">
        <f>P127-P76</f>
        <v>0</v>
      </c>
      <c r="Q129" s="75">
        <f>Q127-Q76</f>
        <v>0</v>
      </c>
      <c r="R129" s="75">
        <f>R127-R76</f>
        <v>0</v>
      </c>
      <c r="S129" s="79">
        <f>S127-S76</f>
        <v>0</v>
      </c>
      <c r="T129" s="75">
        <f>T127-T76</f>
        <v>0</v>
      </c>
      <c r="U129" s="75">
        <f>U127-U76</f>
        <v>0</v>
      </c>
      <c r="V129" s="75">
        <f>V127-V76</f>
        <v>0</v>
      </c>
      <c r="W129" s="75">
        <f>W127-W76</f>
        <v>0</v>
      </c>
      <c r="X129" s="79">
        <f>X127-X76</f>
        <v>0</v>
      </c>
      <c r="Y129" s="75">
        <f>Y127-Y76</f>
        <v>0</v>
      </c>
      <c r="Z129" s="75">
        <f>Z127-Z76</f>
        <v>0</v>
      </c>
      <c r="AA129" s="75">
        <f>AA127-AA76</f>
        <v>0</v>
      </c>
      <c r="AB129" s="75">
        <f>AB127-AB76</f>
        <v>0</v>
      </c>
      <c r="AC129" s="79">
        <f>AC127-AC76</f>
        <v>0</v>
      </c>
      <c r="AD129" s="75">
        <f>AD127-AD76</f>
        <v>0</v>
      </c>
      <c r="AE129" s="75">
        <f>AE127-AE76</f>
        <v>0</v>
      </c>
      <c r="AF129" s="75">
        <f>AF127-AF76</f>
        <v>0</v>
      </c>
      <c r="AG129" s="75">
        <f>AG127-AG76</f>
        <v>0</v>
      </c>
      <c r="AH129" s="79">
        <f>AH127-AH76</f>
        <v>0</v>
      </c>
      <c r="AI129" s="75">
        <f>AI127-AI76</f>
        <v>0</v>
      </c>
      <c r="AJ129" s="75">
        <f>AJ127-AJ76</f>
        <v>0</v>
      </c>
      <c r="AK129" s="75">
        <f>AK127-AK76</f>
        <v>0</v>
      </c>
      <c r="AL129" s="75">
        <f>AL127-AL76</f>
        <v>0</v>
      </c>
      <c r="AM129" s="79">
        <f>AM127-AM76</f>
        <v>0</v>
      </c>
      <c r="AN129" s="75">
        <f>AN127-AN76</f>
        <v>0</v>
      </c>
      <c r="AO129" s="75">
        <f>AO127-AO76</f>
        <v>0</v>
      </c>
      <c r="AP129" s="75">
        <f>AP127-AP76</f>
        <v>0</v>
      </c>
      <c r="AQ129" s="75">
        <f>AQ127-AQ76</f>
        <v>0</v>
      </c>
      <c r="AR129" s="79">
        <f>AR127-AR76</f>
        <v>0</v>
      </c>
      <c r="AS129" s="75">
        <f>AS127-AS76</f>
        <v>0</v>
      </c>
      <c r="AT129" s="75">
        <f>AT127-AT76</f>
        <v>0</v>
      </c>
      <c r="AU129" s="75">
        <f>AU127-AU76</f>
        <v>0</v>
      </c>
      <c r="AV129" s="75">
        <f>AV127-AV76</f>
        <v>0</v>
      </c>
      <c r="AW129" s="79">
        <f>AW127-AW76</f>
        <v>0</v>
      </c>
      <c r="AX129" s="75">
        <f>AX127-AX76</f>
        <v>0</v>
      </c>
      <c r="AY129" s="75">
        <f>AY127-AY76</f>
        <v>0</v>
      </c>
      <c r="AZ129" s="75">
        <f>AZ127-AZ76</f>
        <v>0</v>
      </c>
      <c r="BA129" s="75">
        <f>BA127-BA76</f>
        <v>0</v>
      </c>
      <c r="BB129" s="79">
        <f>BB127-BB76</f>
        <v>0</v>
      </c>
      <c r="BC129" s="75">
        <f>BC127-BC76</f>
        <v>0</v>
      </c>
      <c r="BD129" s="75">
        <f>BD127-BD76</f>
        <v>0</v>
      </c>
      <c r="BE129" s="75">
        <f>BE127-BE76</f>
        <v>0</v>
      </c>
      <c r="BF129" s="75">
        <f>BF127-BF76</f>
        <v>0</v>
      </c>
      <c r="BG129" s="79">
        <f>BG127-BG76</f>
        <v>0</v>
      </c>
      <c r="BH129" s="75">
        <f>BH127-BH76</f>
        <v>0</v>
      </c>
      <c r="BI129" s="75">
        <f>BI127-BI76</f>
        <v>0</v>
      </c>
      <c r="BJ129" s="75">
        <f>BJ127-BJ76</f>
        <v>0</v>
      </c>
      <c r="BK129" s="75">
        <f>BK127-BK76</f>
        <v>0</v>
      </c>
    </row>
    <row r="130" spans="1:63" s="78" customFormat="1" ht="12.95" customHeight="1" x14ac:dyDescent="0.2">
      <c r="A130" s="142"/>
      <c r="C130" s="85"/>
      <c r="D130" s="76"/>
      <c r="E130" s="76"/>
      <c r="F130" s="76"/>
      <c r="G130" s="76"/>
      <c r="H130" s="141"/>
      <c r="I130" s="75"/>
      <c r="J130" s="75"/>
      <c r="K130" s="75"/>
      <c r="L130" s="75"/>
      <c r="M130" s="75"/>
      <c r="N130" s="79"/>
      <c r="O130" s="75"/>
      <c r="P130" s="75"/>
      <c r="Q130" s="75"/>
      <c r="R130" s="75"/>
      <c r="S130" s="79"/>
      <c r="T130" s="75"/>
      <c r="U130" s="75"/>
      <c r="V130" s="75"/>
      <c r="W130" s="75"/>
      <c r="X130" s="79"/>
      <c r="Y130" s="75"/>
      <c r="Z130" s="75"/>
      <c r="AA130" s="75"/>
      <c r="AB130" s="75"/>
      <c r="AC130" s="79"/>
      <c r="AD130" s="75"/>
      <c r="AE130" s="75"/>
      <c r="AF130" s="75"/>
      <c r="AG130" s="75"/>
      <c r="AH130" s="79"/>
      <c r="AI130" s="75"/>
      <c r="AJ130" s="75"/>
      <c r="AK130" s="75"/>
      <c r="AL130" s="75"/>
      <c r="AM130" s="79"/>
      <c r="AN130" s="75"/>
      <c r="AO130" s="75"/>
      <c r="AP130" s="75"/>
      <c r="AQ130" s="75"/>
      <c r="AR130" s="79"/>
      <c r="AS130" s="75"/>
      <c r="AT130" s="75"/>
      <c r="AU130" s="75"/>
      <c r="AV130" s="75"/>
      <c r="AW130" s="79"/>
      <c r="AX130" s="75"/>
      <c r="AY130" s="75"/>
      <c r="AZ130" s="75"/>
      <c r="BA130" s="75"/>
      <c r="BB130" s="79"/>
      <c r="BC130" s="75"/>
      <c r="BD130" s="75"/>
      <c r="BE130" s="75"/>
      <c r="BF130" s="75"/>
      <c r="BG130" s="79"/>
      <c r="BH130" s="75"/>
      <c r="BI130" s="75"/>
      <c r="BJ130" s="75"/>
      <c r="BK130" s="75"/>
    </row>
    <row r="131" spans="1:63" ht="12.95" customHeight="1" x14ac:dyDescent="0.2">
      <c r="A131" s="22" t="s">
        <v>147</v>
      </c>
      <c r="B131" s="9"/>
      <c r="C131" s="85" t="s">
        <v>16</v>
      </c>
      <c r="D131" s="5"/>
      <c r="E131" s="5"/>
      <c r="F131" s="5"/>
      <c r="G131" s="5"/>
      <c r="I131" s="24">
        <f>SUMPRODUCT(I129:BK129,I$32:BK$32)</f>
        <v>3.3000000000000007</v>
      </c>
      <c r="J131" s="24"/>
      <c r="K131" s="24"/>
      <c r="L131" s="24"/>
      <c r="M131" s="24"/>
      <c r="N131" s="69"/>
      <c r="O131" s="24"/>
      <c r="P131" s="24"/>
      <c r="Q131" s="24"/>
      <c r="R131" s="24"/>
      <c r="S131" s="69"/>
      <c r="T131" s="24"/>
      <c r="U131" s="24"/>
      <c r="V131" s="24"/>
      <c r="W131" s="24"/>
      <c r="X131" s="69"/>
      <c r="Y131" s="24"/>
      <c r="Z131" s="24"/>
      <c r="AA131" s="24"/>
      <c r="AB131" s="24"/>
      <c r="AC131" s="69"/>
      <c r="AD131" s="24"/>
      <c r="AE131" s="24"/>
      <c r="AF131" s="24"/>
      <c r="AG131" s="24"/>
      <c r="AH131" s="69"/>
      <c r="AI131" s="24"/>
      <c r="AJ131" s="24"/>
      <c r="AK131" s="24"/>
      <c r="AL131" s="24"/>
      <c r="AM131" s="69"/>
      <c r="AN131" s="24"/>
      <c r="AO131" s="24"/>
      <c r="AP131" s="24"/>
      <c r="AQ131" s="24"/>
      <c r="AR131" s="69"/>
      <c r="AS131" s="24"/>
      <c r="AT131" s="24"/>
      <c r="AU131" s="24"/>
      <c r="AV131" s="24"/>
      <c r="AW131" s="69"/>
      <c r="AX131" s="24"/>
      <c r="AY131" s="24"/>
      <c r="AZ131" s="24"/>
      <c r="BA131" s="24"/>
      <c r="BB131" s="69"/>
      <c r="BC131" s="24"/>
      <c r="BD131" s="24"/>
      <c r="BE131" s="24"/>
      <c r="BF131" s="24"/>
      <c r="BG131" s="69"/>
      <c r="BH131" s="24"/>
      <c r="BI131" s="24"/>
      <c r="BJ131" s="24"/>
      <c r="BK131" s="24"/>
    </row>
    <row r="132" spans="1:63" ht="12.95" customHeight="1" x14ac:dyDescent="0.2">
      <c r="A132" s="22"/>
      <c r="B132" s="85"/>
      <c r="C132" s="5"/>
      <c r="D132" s="5"/>
      <c r="E132" s="5"/>
      <c r="F132" s="5"/>
      <c r="G132" s="5"/>
      <c r="I132" s="24"/>
      <c r="J132" s="24"/>
      <c r="K132" s="24"/>
      <c r="L132" s="24"/>
      <c r="M132" s="24"/>
      <c r="N132" s="69"/>
      <c r="O132" s="24"/>
      <c r="P132" s="24"/>
      <c r="Q132" s="24"/>
      <c r="R132" s="24"/>
      <c r="S132" s="69"/>
      <c r="T132" s="24"/>
      <c r="U132" s="24"/>
      <c r="V132" s="24"/>
      <c r="W132" s="24"/>
      <c r="X132" s="69"/>
      <c r="Y132" s="24"/>
      <c r="Z132" s="24"/>
      <c r="AA132" s="24"/>
      <c r="AB132" s="24"/>
      <c r="AC132" s="69"/>
      <c r="AD132" s="24"/>
      <c r="AE132" s="24"/>
      <c r="AF132" s="24"/>
      <c r="AG132" s="24"/>
      <c r="AH132" s="69"/>
      <c r="AI132" s="24"/>
      <c r="AJ132" s="24"/>
      <c r="AK132" s="24"/>
      <c r="AL132" s="24"/>
      <c r="AM132" s="69"/>
      <c r="AN132" s="24"/>
      <c r="AO132" s="24"/>
      <c r="AP132" s="24"/>
      <c r="AQ132" s="24"/>
      <c r="AR132" s="69"/>
      <c r="AS132" s="24"/>
      <c r="AT132" s="24"/>
      <c r="AU132" s="24"/>
      <c r="AV132" s="24"/>
      <c r="AW132" s="69"/>
      <c r="AX132" s="24"/>
      <c r="AY132" s="24"/>
      <c r="AZ132" s="24"/>
      <c r="BA132" s="24"/>
      <c r="BB132" s="69"/>
      <c r="BC132" s="24"/>
      <c r="BD132" s="24"/>
      <c r="BE132" s="24"/>
      <c r="BF132" s="24"/>
      <c r="BG132" s="69"/>
      <c r="BH132" s="24"/>
      <c r="BI132" s="24"/>
      <c r="BJ132" s="24"/>
      <c r="BK132" s="24"/>
    </row>
    <row r="133" spans="1:63" ht="12.95" customHeight="1" x14ac:dyDescent="0.25">
      <c r="A133" s="55" t="s">
        <v>49</v>
      </c>
      <c r="B133" s="56"/>
      <c r="C133" s="56"/>
      <c r="D133" s="56"/>
      <c r="E133" s="56"/>
      <c r="F133" s="56"/>
      <c r="G133" s="56"/>
      <c r="H133" s="56"/>
      <c r="I133" s="56"/>
      <c r="J133" s="56"/>
      <c r="K133" s="57"/>
      <c r="L133" s="53"/>
      <c r="M133" s="53"/>
      <c r="N133" s="53"/>
      <c r="O133" s="53"/>
      <c r="P133" s="54"/>
      <c r="Q133" s="54"/>
      <c r="R133" s="54"/>
      <c r="S133" s="54"/>
      <c r="T133" s="54"/>
      <c r="U133" s="54"/>
      <c r="V133" s="54"/>
      <c r="W133" s="54"/>
      <c r="X133" s="54"/>
      <c r="Y133" s="54"/>
      <c r="Z133" s="54"/>
      <c r="AA133" s="54"/>
      <c r="AB133" s="54"/>
      <c r="AC133" s="54"/>
      <c r="AD133" s="54"/>
      <c r="AE133" s="54"/>
      <c r="AF133" s="54"/>
      <c r="AG133" s="54"/>
      <c r="AH133" s="54"/>
      <c r="AI133" s="54"/>
      <c r="AJ133" s="54"/>
      <c r="AK133" s="54"/>
      <c r="AL133" s="54"/>
      <c r="AM133" s="54"/>
      <c r="AN133" s="54"/>
      <c r="AO133" s="54"/>
      <c r="AP133" s="54"/>
      <c r="AQ133" s="54"/>
      <c r="AR133" s="54"/>
      <c r="AS133" s="54"/>
      <c r="AT133" s="54"/>
      <c r="AU133" s="54"/>
      <c r="AV133" s="54"/>
      <c r="AW133" s="54"/>
      <c r="AX133" s="54"/>
      <c r="AY133" s="54"/>
      <c r="AZ133" s="54"/>
      <c r="BA133" s="54"/>
      <c r="BB133" s="54"/>
      <c r="BC133" s="54"/>
      <c r="BD133" s="54"/>
      <c r="BE133" s="54"/>
      <c r="BF133" s="54"/>
      <c r="BG133" s="54"/>
      <c r="BH133" s="54"/>
      <c r="BI133" s="54"/>
      <c r="BJ133" s="54"/>
      <c r="BK133" s="54"/>
    </row>
    <row r="134" spans="1:63" ht="12.95" customHeight="1" x14ac:dyDescent="0.2">
      <c r="A134" s="11"/>
      <c r="B134" s="11"/>
      <c r="C134" s="11"/>
      <c r="D134" s="11"/>
      <c r="E134" s="11"/>
      <c r="F134" s="11"/>
      <c r="G134" s="11"/>
      <c r="H134" s="11"/>
      <c r="I134" s="12"/>
      <c r="J134" s="12"/>
      <c r="K134" s="12"/>
      <c r="L134" s="12"/>
      <c r="M134" s="12"/>
      <c r="N134" s="32"/>
      <c r="O134" s="32"/>
      <c r="P134" s="32"/>
      <c r="Q134" s="32"/>
      <c r="R134" s="32"/>
    </row>
    <row r="135" spans="1:63" ht="12.95" customHeight="1" x14ac:dyDescent="0.2">
      <c r="A135" s="11" t="s">
        <v>16</v>
      </c>
      <c r="B135" s="11"/>
      <c r="C135" s="11"/>
      <c r="D135" s="11"/>
      <c r="E135" s="11"/>
      <c r="F135" s="11"/>
      <c r="G135" s="11"/>
      <c r="H135" s="11"/>
      <c r="I135" s="17">
        <f>I$23</f>
        <v>10</v>
      </c>
      <c r="J135" s="12"/>
      <c r="K135" s="12"/>
      <c r="L135" s="12"/>
      <c r="M135" s="12"/>
      <c r="N135" s="32"/>
      <c r="O135" s="32"/>
      <c r="P135" s="32"/>
      <c r="Q135" s="32"/>
      <c r="R135" s="32"/>
    </row>
    <row r="136" spans="1:63" ht="12.95" customHeight="1" x14ac:dyDescent="0.2">
      <c r="A136" s="11" t="s">
        <v>19</v>
      </c>
      <c r="B136" s="11"/>
      <c r="C136" s="11"/>
      <c r="D136" s="11"/>
      <c r="E136" s="11"/>
      <c r="F136" s="11"/>
      <c r="G136" s="11"/>
      <c r="H136" s="11"/>
      <c r="I136" s="17">
        <f>I111</f>
        <v>3.3000000000000425</v>
      </c>
      <c r="J136" s="15"/>
      <c r="K136" s="15"/>
      <c r="L136" s="15"/>
      <c r="M136" s="12"/>
      <c r="N136" s="12"/>
      <c r="O136" s="12"/>
    </row>
    <row r="137" spans="1:63" ht="12.95" customHeight="1" x14ac:dyDescent="0.2">
      <c r="A137" s="11" t="s">
        <v>178</v>
      </c>
      <c r="B137" s="11"/>
      <c r="C137" s="11"/>
      <c r="D137" s="11"/>
      <c r="E137" s="11"/>
      <c r="F137" s="11"/>
      <c r="G137" s="11"/>
      <c r="H137" s="11"/>
      <c r="I137" s="90">
        <f>I$136/I$135</f>
        <v>0.33000000000000423</v>
      </c>
      <c r="J137" s="12"/>
      <c r="K137" s="12"/>
      <c r="L137" s="12"/>
      <c r="M137" s="12"/>
      <c r="N137" s="32"/>
      <c r="O137" s="32"/>
      <c r="P137" s="32"/>
      <c r="Q137" s="32"/>
      <c r="R137" s="32"/>
    </row>
    <row r="138" spans="1:63" ht="12.95" customHeight="1" x14ac:dyDescent="0.2"/>
    <row r="139" spans="1:63" s="188" customFormat="1" ht="12.95" customHeight="1" x14ac:dyDescent="0.25">
      <c r="A139" s="49" t="s">
        <v>192</v>
      </c>
      <c r="B139" s="55"/>
      <c r="C139" s="55"/>
      <c r="D139" s="55"/>
      <c r="E139" s="55"/>
      <c r="F139" s="55"/>
      <c r="G139" s="55"/>
      <c r="H139" s="55"/>
      <c r="I139" s="55"/>
      <c r="J139" s="55"/>
      <c r="K139" s="58"/>
      <c r="L139" s="50"/>
      <c r="M139" s="50"/>
      <c r="N139" s="50"/>
      <c r="O139" s="50"/>
      <c r="P139" s="51"/>
      <c r="Q139" s="51"/>
      <c r="R139" s="51"/>
      <c r="S139" s="51"/>
      <c r="T139" s="51"/>
      <c r="U139" s="51"/>
      <c r="V139" s="51"/>
      <c r="W139" s="51"/>
      <c r="X139" s="51"/>
      <c r="Y139" s="51"/>
      <c r="Z139" s="51"/>
      <c r="AA139" s="51"/>
      <c r="AB139" s="51"/>
      <c r="AC139" s="51"/>
      <c r="AD139" s="51"/>
      <c r="AE139" s="51"/>
      <c r="AF139" s="51"/>
      <c r="AG139" s="51"/>
      <c r="AH139" s="51"/>
      <c r="AI139" s="51"/>
      <c r="AJ139" s="51"/>
      <c r="AK139" s="51"/>
      <c r="AL139" s="51"/>
      <c r="AM139" s="51"/>
      <c r="AN139" s="51"/>
      <c r="AO139" s="51"/>
      <c r="AP139" s="51"/>
      <c r="AQ139" s="51"/>
      <c r="AR139" s="51"/>
      <c r="AS139" s="51"/>
      <c r="AT139" s="51"/>
      <c r="AU139" s="51"/>
      <c r="AV139" s="51"/>
      <c r="AW139" s="51"/>
      <c r="AX139" s="51"/>
      <c r="AY139" s="51"/>
      <c r="AZ139" s="51"/>
      <c r="BA139" s="51"/>
      <c r="BB139" s="51"/>
      <c r="BC139" s="51"/>
      <c r="BD139" s="51"/>
      <c r="BE139" s="51"/>
      <c r="BF139" s="51"/>
      <c r="BG139" s="51"/>
      <c r="BH139" s="51"/>
      <c r="BI139" s="51"/>
      <c r="BJ139" s="51"/>
      <c r="BK139" s="51"/>
    </row>
    <row r="140" spans="1:63" s="188" customFormat="1" ht="12.95" customHeight="1" x14ac:dyDescent="0.25">
      <c r="A140" s="6"/>
      <c r="B140" s="63"/>
      <c r="C140" s="63"/>
      <c r="D140" s="63"/>
      <c r="E140" s="63"/>
      <c r="F140" s="63"/>
      <c r="G140" s="63"/>
      <c r="H140" s="63"/>
      <c r="I140" s="63"/>
      <c r="J140" s="63"/>
      <c r="K140" s="66"/>
      <c r="L140" s="62"/>
      <c r="M140" s="62"/>
      <c r="N140" s="62"/>
      <c r="O140" s="62"/>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row>
    <row r="141" spans="1:63" ht="12.95" customHeight="1" x14ac:dyDescent="0.2">
      <c r="A141" s="3" t="s">
        <v>1</v>
      </c>
      <c r="B141" s="181">
        <f>I137*100</f>
        <v>33.000000000000426</v>
      </c>
      <c r="E141" s="3"/>
      <c r="F141" s="24"/>
      <c r="I141" s="151"/>
      <c r="J141" s="151"/>
      <c r="K141" s="151"/>
      <c r="L141" s="151"/>
      <c r="M141" s="151"/>
    </row>
    <row r="142" spans="1:63" ht="12.95" customHeight="1" x14ac:dyDescent="0.2">
      <c r="A142" s="3">
        <v>1</v>
      </c>
      <c r="B142" s="181">
        <f t="dataTable" ref="B142:B146" dt2D="0" dtr="0" r1="I22"/>
        <v>33.000000000000497</v>
      </c>
      <c r="E142" s="3"/>
      <c r="F142" s="24"/>
    </row>
    <row r="143" spans="1:63" ht="12.95" customHeight="1" x14ac:dyDescent="0.2">
      <c r="A143" s="3">
        <v>2</v>
      </c>
      <c r="B143" s="181">
        <v>33.000000000000462</v>
      </c>
      <c r="E143" s="3"/>
      <c r="F143" s="24"/>
    </row>
    <row r="144" spans="1:63" ht="12.95" customHeight="1" x14ac:dyDescent="0.2">
      <c r="A144" s="3">
        <v>3</v>
      </c>
      <c r="B144" s="181">
        <v>33.000000000000426</v>
      </c>
      <c r="E144" s="3"/>
      <c r="F144" s="24"/>
      <c r="I144" s="151"/>
      <c r="J144" s="151"/>
      <c r="K144" s="151"/>
      <c r="L144" s="151"/>
      <c r="M144" s="171"/>
    </row>
    <row r="145" spans="1:23" ht="12.95" customHeight="1" x14ac:dyDescent="0.2">
      <c r="A145" s="3">
        <v>4</v>
      </c>
      <c r="B145" s="181">
        <v>33.000000000000497</v>
      </c>
      <c r="E145" s="3"/>
      <c r="F145" s="24"/>
      <c r="I145" s="151"/>
      <c r="J145" s="151"/>
      <c r="K145" s="151"/>
      <c r="L145" s="151"/>
      <c r="M145" s="151"/>
      <c r="N145" s="151"/>
      <c r="O145" s="151"/>
      <c r="P145" s="151"/>
      <c r="Q145" s="151"/>
      <c r="R145" s="151"/>
      <c r="S145" s="151"/>
      <c r="T145" s="151"/>
      <c r="U145" s="151"/>
      <c r="V145" s="151"/>
      <c r="W145" s="151"/>
    </row>
    <row r="146" spans="1:23" ht="12.95" customHeight="1" x14ac:dyDescent="0.2">
      <c r="A146" s="3">
        <v>5</v>
      </c>
      <c r="B146" s="181">
        <v>33.000000000000476</v>
      </c>
      <c r="E146" s="3"/>
      <c r="F146" s="24"/>
      <c r="I146" s="152"/>
    </row>
    <row r="147" spans="1:23" ht="12.95" customHeight="1" x14ac:dyDescent="0.2">
      <c r="I147" s="152"/>
    </row>
    <row r="148" spans="1:23" ht="12.95" customHeight="1" x14ac:dyDescent="0.2">
      <c r="I148" s="152"/>
    </row>
    <row r="149" spans="1:23" ht="12.95" customHeight="1" x14ac:dyDescent="0.2"/>
    <row r="150" spans="1:23" ht="12.95" customHeight="1" x14ac:dyDescent="0.2"/>
    <row r="151" spans="1:23" ht="12.95" customHeight="1" x14ac:dyDescent="0.2"/>
    <row r="152" spans="1:23" ht="12.95" customHeight="1" x14ac:dyDescent="0.2"/>
    <row r="153" spans="1:23" ht="12.95" customHeight="1" x14ac:dyDescent="0.2"/>
    <row r="154" spans="1:23" ht="12.95" customHeight="1" x14ac:dyDescent="0.2"/>
  </sheetData>
  <sheetProtection password="CB2D" sheet="1" objects="1" scenarios="1"/>
  <scenarios current="0" show="0" sqref="I7 H8 I8 I9">
    <scenario name="1" locked="1" count="7" user="Jason McCarty" comment="Created by Jason McCarty on 14/08/2013">
      <inputCells r="I25" val="0.07" numFmtId="9"/>
      <inputCells r="I21" val="100" numFmtId="166"/>
      <inputCells r="I22" val="1" numFmtId="166"/>
      <inputCells r="I24" val="6" numFmtId="166"/>
      <inputCells r="I28" undone="1" val="6" numFmtId="166"/>
      <inputCells r="I26" undone="1" val="1" numFmtId="166"/>
      <inputCells r="I25" undone="1" val="90" numFmtId="166"/>
    </scenario>
  </scenarios>
  <dataValidations count="1">
    <dataValidation type="whole" allowBlank="1" showInputMessage="1" showErrorMessage="1" prompt="# must be between 1 and 50" sqref="I24">
      <formula1>1</formula1>
      <formula2>50</formula2>
    </dataValidation>
  </dataValidations>
  <printOptions horizontalCentered="1"/>
  <pageMargins left="0.70866141732283472" right="0.70866141732283472" top="0.74803149606299213" bottom="0.74803149606299213" header="0.31496062992125984" footer="0.31496062992125984"/>
  <pageSetup paperSize="9" scale="58" fitToHeight="0" orientation="landscape" r:id="rId1"/>
  <headerFooter>
    <oddFooter>&amp;C&amp;8Page &amp;P of &amp;N&amp;R&amp;8&amp;A</oddFooter>
  </headerFooter>
  <rowBreaks count="1" manualBreakCount="1">
    <brk id="120"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'Data validation'!$G$7:$G$11</xm:f>
          </x14:formula1>
          <xm:sqref>I22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pageSetUpPr fitToPage="1"/>
  </sheetPr>
  <dimension ref="A1:V135"/>
  <sheetViews>
    <sheetView workbookViewId="0"/>
  </sheetViews>
  <sheetFormatPr defaultRowHeight="15" x14ac:dyDescent="0.25"/>
  <sheetData>
    <row r="1" spans="1:22" ht="23.25" x14ac:dyDescent="0.35">
      <c r="A1" s="182" t="s">
        <v>172</v>
      </c>
      <c r="B1" s="183"/>
      <c r="C1" s="183"/>
      <c r="D1" s="183"/>
      <c r="E1" s="183"/>
      <c r="F1" s="183"/>
      <c r="G1" s="183"/>
      <c r="H1" s="183"/>
      <c r="I1" s="183"/>
      <c r="J1" s="183"/>
      <c r="K1" s="183"/>
      <c r="L1" s="183"/>
      <c r="M1" s="183"/>
      <c r="N1" s="183"/>
      <c r="O1" s="183"/>
      <c r="P1" s="183"/>
      <c r="Q1" s="183"/>
      <c r="R1" s="183"/>
      <c r="S1" s="183"/>
      <c r="T1" s="183"/>
      <c r="U1" s="183"/>
      <c r="V1" s="183"/>
    </row>
    <row r="2" spans="1:22" ht="18.75" x14ac:dyDescent="0.3">
      <c r="A2" s="184" t="s">
        <v>193</v>
      </c>
      <c r="B2" s="183"/>
      <c r="C2" s="183"/>
      <c r="D2" s="183"/>
      <c r="E2" s="183"/>
      <c r="F2" s="183"/>
      <c r="G2" s="183"/>
      <c r="H2" s="183"/>
      <c r="I2" s="183"/>
      <c r="J2" s="183"/>
      <c r="K2" s="183"/>
      <c r="L2" s="183"/>
      <c r="M2" s="183"/>
      <c r="N2" s="183"/>
      <c r="O2" s="183"/>
      <c r="P2" s="183"/>
      <c r="Q2" s="183"/>
      <c r="R2" s="183"/>
      <c r="S2" s="183"/>
      <c r="T2" s="183"/>
      <c r="U2" s="183"/>
      <c r="V2" s="183"/>
    </row>
    <row r="3" spans="1:22" x14ac:dyDescent="0.25">
      <c r="A3" s="183"/>
      <c r="B3" s="183"/>
      <c r="C3" s="183"/>
      <c r="D3" s="183"/>
      <c r="E3" s="183"/>
      <c r="F3" s="183"/>
      <c r="G3" s="183"/>
      <c r="H3" s="183"/>
      <c r="I3" s="183"/>
      <c r="J3" s="183"/>
      <c r="K3" s="183"/>
      <c r="L3" s="183"/>
      <c r="M3" s="183"/>
      <c r="N3" s="183"/>
      <c r="O3" s="183"/>
      <c r="P3" s="183"/>
      <c r="Q3" s="183"/>
      <c r="R3" s="183"/>
      <c r="S3" s="183"/>
      <c r="T3" s="183"/>
      <c r="U3" s="183"/>
      <c r="V3" s="183"/>
    </row>
    <row r="4" spans="1:22" x14ac:dyDescent="0.25">
      <c r="A4" s="183"/>
      <c r="B4" s="183"/>
      <c r="C4" s="183"/>
      <c r="D4" s="183"/>
      <c r="E4" s="183"/>
      <c r="F4" s="183"/>
      <c r="G4" s="183"/>
      <c r="H4" s="183"/>
      <c r="I4" s="183"/>
      <c r="J4" s="183"/>
      <c r="K4" s="183"/>
      <c r="L4" s="183"/>
      <c r="M4" s="183"/>
      <c r="N4" s="183"/>
      <c r="O4" s="183"/>
      <c r="P4" s="183"/>
      <c r="Q4" s="183"/>
      <c r="R4" s="183"/>
      <c r="S4" s="183"/>
      <c r="T4" s="183"/>
      <c r="U4" s="183"/>
      <c r="V4" s="183"/>
    </row>
    <row r="5" spans="1:22" x14ac:dyDescent="0.25">
      <c r="A5" s="183"/>
      <c r="B5" s="183"/>
      <c r="C5" s="183"/>
      <c r="D5" s="183"/>
      <c r="E5" s="183"/>
      <c r="F5" s="183"/>
      <c r="G5" s="183"/>
      <c r="H5" s="183"/>
      <c r="I5" s="183"/>
      <c r="J5" s="183"/>
      <c r="K5" s="183"/>
      <c r="L5" s="183"/>
      <c r="M5" s="183"/>
      <c r="N5" s="183"/>
      <c r="O5" s="183"/>
      <c r="P5" s="183"/>
      <c r="Q5" s="183"/>
      <c r="R5" s="183"/>
      <c r="S5" s="183"/>
      <c r="T5" s="183"/>
      <c r="U5" s="183"/>
      <c r="V5" s="183"/>
    </row>
    <row r="6" spans="1:22" x14ac:dyDescent="0.25">
      <c r="A6" s="183"/>
      <c r="B6" s="183"/>
      <c r="C6" s="183"/>
      <c r="D6" s="183"/>
      <c r="E6" s="183"/>
      <c r="F6" s="183"/>
      <c r="G6" s="183"/>
      <c r="H6" s="183"/>
      <c r="I6" s="183"/>
      <c r="J6" s="183"/>
      <c r="K6" s="183"/>
      <c r="L6" s="183"/>
      <c r="M6" s="183"/>
      <c r="N6" s="183"/>
      <c r="O6" s="183"/>
      <c r="P6" s="183"/>
      <c r="Q6" s="183"/>
      <c r="R6" s="183"/>
      <c r="S6" s="183"/>
      <c r="T6" s="183"/>
      <c r="U6" s="183"/>
      <c r="V6" s="183"/>
    </row>
    <row r="7" spans="1:22" x14ac:dyDescent="0.25">
      <c r="A7" s="183"/>
      <c r="B7" s="183"/>
      <c r="C7" s="183"/>
      <c r="D7" s="183"/>
      <c r="E7" s="183"/>
      <c r="F7" s="183"/>
      <c r="G7" s="183"/>
      <c r="H7" s="183"/>
      <c r="I7" s="183"/>
      <c r="J7" s="183"/>
      <c r="K7" s="183"/>
      <c r="L7" s="183"/>
      <c r="M7" s="183"/>
      <c r="N7" s="183"/>
      <c r="O7" s="183"/>
      <c r="P7" s="183"/>
      <c r="Q7" s="183"/>
      <c r="R7" s="183"/>
      <c r="S7" s="183"/>
      <c r="T7" s="183"/>
      <c r="U7" s="183"/>
      <c r="V7" s="183"/>
    </row>
    <row r="8" spans="1:22" x14ac:dyDescent="0.25">
      <c r="A8" s="183"/>
      <c r="B8" s="183"/>
      <c r="C8" s="183"/>
      <c r="D8" s="183"/>
      <c r="E8" s="183"/>
      <c r="F8" s="183"/>
      <c r="G8" s="183"/>
      <c r="H8" s="183"/>
      <c r="I8" s="183"/>
      <c r="J8" s="183"/>
      <c r="K8" s="183"/>
      <c r="L8" s="183"/>
      <c r="M8" s="183"/>
      <c r="N8" s="183"/>
      <c r="O8" s="183"/>
      <c r="P8" s="183"/>
      <c r="Q8" s="183"/>
      <c r="R8" s="183"/>
      <c r="S8" s="183"/>
      <c r="T8" s="183"/>
      <c r="U8" s="183"/>
      <c r="V8" s="183"/>
    </row>
    <row r="9" spans="1:22" x14ac:dyDescent="0.25">
      <c r="A9" s="183"/>
      <c r="B9" s="183"/>
      <c r="C9" s="183"/>
      <c r="D9" s="183"/>
      <c r="E9" s="183"/>
      <c r="F9" s="183"/>
      <c r="G9" s="183"/>
      <c r="H9" s="183"/>
      <c r="I9" s="183"/>
      <c r="J9" s="183"/>
      <c r="K9" s="183"/>
      <c r="L9" s="183"/>
      <c r="M9" s="183"/>
      <c r="N9" s="183"/>
      <c r="O9" s="183"/>
      <c r="P9" s="183"/>
      <c r="Q9" s="183"/>
      <c r="R9" s="183"/>
      <c r="S9" s="183"/>
      <c r="T9" s="183"/>
      <c r="U9" s="183"/>
      <c r="V9" s="183"/>
    </row>
    <row r="10" spans="1:22" x14ac:dyDescent="0.25">
      <c r="A10" s="183"/>
      <c r="B10" s="183"/>
      <c r="C10" s="183"/>
      <c r="D10" s="183"/>
      <c r="E10" s="183"/>
      <c r="F10" s="183"/>
      <c r="G10" s="183"/>
      <c r="H10" s="183"/>
      <c r="I10" s="183"/>
      <c r="J10" s="183"/>
      <c r="K10" s="183"/>
      <c r="L10" s="183"/>
      <c r="M10" s="183"/>
      <c r="N10" s="183"/>
      <c r="O10" s="183"/>
      <c r="P10" s="183"/>
      <c r="Q10" s="183"/>
      <c r="R10" s="183"/>
      <c r="S10" s="183"/>
      <c r="T10" s="183"/>
      <c r="U10" s="183"/>
      <c r="V10" s="183"/>
    </row>
    <row r="11" spans="1:22" x14ac:dyDescent="0.25">
      <c r="A11" s="183"/>
      <c r="B11" s="183"/>
      <c r="C11" s="183"/>
      <c r="D11" s="183"/>
      <c r="E11" s="183"/>
      <c r="F11" s="183"/>
      <c r="G11" s="183"/>
      <c r="H11" s="183"/>
      <c r="I11" s="183"/>
      <c r="J11" s="183"/>
      <c r="K11" s="183"/>
      <c r="L11" s="183"/>
      <c r="M11" s="183"/>
      <c r="N11" s="183"/>
      <c r="O11" s="183"/>
      <c r="P11" s="183"/>
      <c r="Q11" s="183"/>
      <c r="R11" s="183"/>
      <c r="S11" s="183"/>
      <c r="T11" s="183"/>
      <c r="U11" s="183"/>
      <c r="V11" s="183"/>
    </row>
    <row r="12" spans="1:22" x14ac:dyDescent="0.25">
      <c r="A12" s="183"/>
      <c r="B12" s="183"/>
      <c r="C12" s="183"/>
      <c r="D12" s="183"/>
      <c r="E12" s="183"/>
      <c r="F12" s="183"/>
      <c r="G12" s="183"/>
      <c r="H12" s="183"/>
      <c r="I12" s="183"/>
      <c r="J12" s="183"/>
      <c r="K12" s="183"/>
      <c r="L12" s="183"/>
      <c r="M12" s="183"/>
      <c r="N12" s="183"/>
      <c r="O12" s="183"/>
      <c r="P12" s="183"/>
      <c r="Q12" s="183"/>
      <c r="R12" s="183"/>
      <c r="S12" s="183"/>
      <c r="T12" s="183"/>
      <c r="U12" s="183"/>
      <c r="V12" s="183"/>
    </row>
    <row r="13" spans="1:22" x14ac:dyDescent="0.25">
      <c r="A13" s="183"/>
      <c r="B13" s="183"/>
      <c r="C13" s="183"/>
      <c r="D13" s="183"/>
      <c r="E13" s="183"/>
      <c r="F13" s="183"/>
      <c r="G13" s="183"/>
      <c r="H13" s="183"/>
      <c r="I13" s="183"/>
      <c r="J13" s="183"/>
      <c r="K13" s="183"/>
      <c r="L13" s="183"/>
      <c r="M13" s="183"/>
      <c r="N13" s="183"/>
      <c r="O13" s="183"/>
      <c r="P13" s="183"/>
      <c r="Q13" s="183"/>
      <c r="R13" s="183"/>
      <c r="S13" s="183"/>
      <c r="T13" s="183"/>
      <c r="U13" s="183"/>
      <c r="V13" s="183"/>
    </row>
    <row r="14" spans="1:22" x14ac:dyDescent="0.25">
      <c r="A14" s="183"/>
      <c r="B14" s="183"/>
      <c r="C14" s="183"/>
      <c r="D14" s="183"/>
      <c r="E14" s="183"/>
      <c r="F14" s="183"/>
      <c r="G14" s="183"/>
      <c r="H14" s="183"/>
      <c r="I14" s="183"/>
      <c r="J14" s="183"/>
      <c r="K14" s="183"/>
      <c r="L14" s="183"/>
      <c r="M14" s="183"/>
      <c r="N14" s="183"/>
      <c r="O14" s="183"/>
      <c r="P14" s="183"/>
      <c r="Q14" s="183"/>
      <c r="R14" s="183"/>
      <c r="S14" s="183"/>
      <c r="T14" s="183"/>
      <c r="U14" s="183"/>
      <c r="V14" s="183"/>
    </row>
    <row r="15" spans="1:22" x14ac:dyDescent="0.25">
      <c r="A15" s="183"/>
      <c r="B15" s="183"/>
      <c r="C15" s="183"/>
      <c r="D15" s="183"/>
      <c r="E15" s="183"/>
      <c r="F15" s="183"/>
      <c r="G15" s="183"/>
      <c r="H15" s="183"/>
      <c r="I15" s="183"/>
      <c r="J15" s="183"/>
      <c r="K15" s="183"/>
      <c r="L15" s="183"/>
      <c r="M15" s="183"/>
      <c r="N15" s="183"/>
      <c r="O15" s="183"/>
      <c r="P15" s="183"/>
      <c r="Q15" s="183"/>
      <c r="R15" s="183"/>
      <c r="S15" s="183"/>
      <c r="T15" s="183"/>
      <c r="U15" s="183"/>
      <c r="V15" s="183"/>
    </row>
    <row r="16" spans="1:22" x14ac:dyDescent="0.25">
      <c r="A16" s="183"/>
      <c r="B16" s="183"/>
      <c r="C16" s="183"/>
      <c r="D16" s="183"/>
      <c r="E16" s="183"/>
      <c r="F16" s="183"/>
      <c r="G16" s="183"/>
      <c r="H16" s="183"/>
      <c r="I16" s="183"/>
      <c r="J16" s="183"/>
      <c r="K16" s="183"/>
      <c r="L16" s="183"/>
      <c r="M16" s="183"/>
      <c r="N16" s="183"/>
      <c r="O16" s="183"/>
      <c r="P16" s="183"/>
      <c r="Q16" s="183"/>
      <c r="R16" s="183"/>
      <c r="S16" s="183"/>
      <c r="T16" s="183"/>
      <c r="U16" s="183"/>
      <c r="V16" s="183"/>
    </row>
    <row r="17" spans="1:22" x14ac:dyDescent="0.25">
      <c r="A17" s="183"/>
      <c r="B17" s="183"/>
      <c r="C17" s="183"/>
      <c r="D17" s="183"/>
      <c r="E17" s="183"/>
      <c r="F17" s="183"/>
      <c r="G17" s="183"/>
      <c r="H17" s="183"/>
      <c r="I17" s="183"/>
      <c r="J17" s="183"/>
      <c r="K17" s="183"/>
      <c r="L17" s="183"/>
      <c r="M17" s="183"/>
      <c r="N17" s="183"/>
      <c r="O17" s="183"/>
      <c r="P17" s="183"/>
      <c r="Q17" s="183"/>
      <c r="R17" s="183"/>
      <c r="S17" s="183"/>
      <c r="T17" s="183"/>
      <c r="U17" s="183"/>
      <c r="V17" s="183"/>
    </row>
    <row r="18" spans="1:22" x14ac:dyDescent="0.25">
      <c r="A18" s="183"/>
      <c r="B18" s="183"/>
      <c r="C18" s="183"/>
      <c r="D18" s="183"/>
      <c r="E18" s="183"/>
      <c r="F18" s="183"/>
      <c r="G18" s="183"/>
      <c r="H18" s="183"/>
      <c r="I18" s="183"/>
      <c r="J18" s="183"/>
      <c r="K18" s="183"/>
      <c r="L18" s="183"/>
      <c r="M18" s="183"/>
      <c r="N18" s="183"/>
      <c r="O18" s="183"/>
      <c r="P18" s="183"/>
      <c r="Q18" s="183"/>
      <c r="R18" s="183"/>
      <c r="S18" s="183"/>
      <c r="T18" s="183"/>
      <c r="U18" s="183"/>
      <c r="V18" s="183"/>
    </row>
    <row r="19" spans="1:22" x14ac:dyDescent="0.25">
      <c r="A19" s="183"/>
      <c r="B19" s="183"/>
      <c r="C19" s="183"/>
      <c r="D19" s="183"/>
      <c r="E19" s="183"/>
      <c r="F19" s="183"/>
      <c r="G19" s="183"/>
      <c r="H19" s="183"/>
      <c r="I19" s="183"/>
      <c r="J19" s="183"/>
      <c r="K19" s="183"/>
      <c r="L19" s="183"/>
      <c r="M19" s="183"/>
      <c r="N19" s="183"/>
      <c r="O19" s="183"/>
      <c r="P19" s="183"/>
      <c r="Q19" s="183"/>
      <c r="R19" s="183"/>
      <c r="S19" s="183"/>
      <c r="T19" s="183"/>
      <c r="U19" s="183"/>
      <c r="V19" s="183"/>
    </row>
    <row r="20" spans="1:22" x14ac:dyDescent="0.25">
      <c r="A20" s="183"/>
      <c r="B20" s="183"/>
      <c r="C20" s="183"/>
      <c r="D20" s="183"/>
      <c r="E20" s="183"/>
      <c r="F20" s="183"/>
      <c r="G20" s="183"/>
      <c r="H20" s="183"/>
      <c r="I20" s="183"/>
      <c r="J20" s="183"/>
      <c r="K20" s="183"/>
      <c r="L20" s="183"/>
      <c r="M20" s="183"/>
      <c r="N20" s="183"/>
      <c r="O20" s="183"/>
      <c r="P20" s="183"/>
      <c r="Q20" s="183"/>
      <c r="R20" s="183"/>
      <c r="S20" s="183"/>
      <c r="T20" s="183"/>
      <c r="U20" s="183"/>
      <c r="V20" s="183"/>
    </row>
    <row r="21" spans="1:22" x14ac:dyDescent="0.25">
      <c r="A21" s="183"/>
      <c r="B21" s="183"/>
      <c r="C21" s="183"/>
      <c r="D21" s="183"/>
      <c r="E21" s="183"/>
      <c r="F21" s="183"/>
      <c r="G21" s="183"/>
      <c r="H21" s="183"/>
      <c r="I21" s="183"/>
      <c r="J21" s="183"/>
      <c r="K21" s="183"/>
      <c r="L21" s="183"/>
      <c r="M21" s="183"/>
      <c r="N21" s="183"/>
      <c r="O21" s="183"/>
      <c r="P21" s="183"/>
      <c r="Q21" s="183"/>
      <c r="R21" s="183"/>
      <c r="S21" s="183"/>
      <c r="T21" s="183"/>
      <c r="U21" s="183"/>
      <c r="V21" s="183"/>
    </row>
    <row r="22" spans="1:22" x14ac:dyDescent="0.25">
      <c r="A22" s="183"/>
      <c r="B22" s="183"/>
      <c r="C22" s="183"/>
      <c r="D22" s="183"/>
      <c r="E22" s="183"/>
      <c r="F22" s="183"/>
      <c r="G22" s="183"/>
      <c r="H22" s="183"/>
      <c r="I22" s="183"/>
      <c r="J22" s="183"/>
      <c r="K22" s="183"/>
      <c r="L22" s="183"/>
      <c r="M22" s="183"/>
      <c r="N22" s="183"/>
      <c r="O22" s="183"/>
      <c r="P22" s="183"/>
      <c r="Q22" s="183"/>
      <c r="R22" s="183"/>
      <c r="S22" s="183"/>
      <c r="T22" s="183"/>
      <c r="U22" s="183"/>
      <c r="V22" s="183"/>
    </row>
    <row r="23" spans="1:22" x14ac:dyDescent="0.25">
      <c r="A23" s="183"/>
      <c r="B23" s="183"/>
      <c r="C23" s="183"/>
      <c r="D23" s="183"/>
      <c r="E23" s="183"/>
      <c r="F23" s="183"/>
      <c r="G23" s="183"/>
      <c r="H23" s="183"/>
      <c r="I23" s="183"/>
      <c r="J23" s="183"/>
      <c r="K23" s="183"/>
      <c r="L23" s="183"/>
      <c r="M23" s="183"/>
      <c r="N23" s="183"/>
      <c r="O23" s="183"/>
      <c r="P23" s="183"/>
      <c r="Q23" s="183"/>
      <c r="R23" s="183"/>
      <c r="S23" s="183"/>
      <c r="T23" s="183"/>
      <c r="U23" s="183"/>
      <c r="V23" s="183"/>
    </row>
    <row r="24" spans="1:22" x14ac:dyDescent="0.25">
      <c r="A24" s="183"/>
      <c r="B24" s="183"/>
      <c r="C24" s="183"/>
      <c r="D24" s="183"/>
      <c r="E24" s="183"/>
      <c r="F24" s="183"/>
      <c r="G24" s="183"/>
      <c r="H24" s="183"/>
      <c r="I24" s="183"/>
      <c r="J24" s="183"/>
      <c r="K24" s="183"/>
      <c r="L24" s="183"/>
      <c r="M24" s="183"/>
      <c r="N24" s="183"/>
      <c r="O24" s="183"/>
      <c r="P24" s="183"/>
      <c r="Q24" s="183"/>
      <c r="R24" s="183"/>
      <c r="S24" s="183"/>
      <c r="T24" s="183"/>
      <c r="U24" s="183"/>
      <c r="V24" s="183"/>
    </row>
    <row r="25" spans="1:22" x14ac:dyDescent="0.25">
      <c r="A25" s="183"/>
      <c r="B25" s="183"/>
      <c r="C25" s="183"/>
      <c r="D25" s="183"/>
      <c r="E25" s="183"/>
      <c r="F25" s="183"/>
      <c r="G25" s="183"/>
      <c r="H25" s="183"/>
      <c r="I25" s="183"/>
      <c r="J25" s="183"/>
      <c r="K25" s="183"/>
      <c r="L25" s="183"/>
      <c r="M25" s="183"/>
      <c r="N25" s="183"/>
      <c r="O25" s="183"/>
      <c r="P25" s="183"/>
      <c r="Q25" s="183"/>
      <c r="R25" s="183"/>
      <c r="S25" s="183"/>
      <c r="T25" s="183"/>
      <c r="U25" s="183"/>
      <c r="V25" s="183"/>
    </row>
    <row r="26" spans="1:22" x14ac:dyDescent="0.25">
      <c r="A26" s="183"/>
      <c r="B26" s="183"/>
      <c r="C26" s="183"/>
      <c r="D26" s="183"/>
      <c r="E26" s="183"/>
      <c r="F26" s="183"/>
      <c r="G26" s="183"/>
      <c r="H26" s="183"/>
      <c r="I26" s="183"/>
      <c r="J26" s="183"/>
      <c r="K26" s="183"/>
      <c r="L26" s="183"/>
      <c r="M26" s="183"/>
      <c r="N26" s="183"/>
      <c r="O26" s="183"/>
      <c r="P26" s="183"/>
      <c r="Q26" s="183"/>
      <c r="R26" s="183"/>
      <c r="S26" s="183"/>
      <c r="T26" s="183"/>
      <c r="U26" s="183"/>
      <c r="V26" s="183"/>
    </row>
    <row r="27" spans="1:22" x14ac:dyDescent="0.25">
      <c r="A27" s="183"/>
      <c r="B27" s="183"/>
      <c r="C27" s="183"/>
      <c r="D27" s="183"/>
      <c r="E27" s="183"/>
      <c r="F27" s="183"/>
      <c r="G27" s="183"/>
      <c r="H27" s="183"/>
      <c r="I27" s="183"/>
      <c r="J27" s="183"/>
      <c r="K27" s="183"/>
      <c r="L27" s="183"/>
      <c r="M27" s="183"/>
      <c r="N27" s="183"/>
      <c r="O27" s="183"/>
      <c r="P27" s="183"/>
      <c r="Q27" s="183"/>
      <c r="R27" s="183"/>
      <c r="S27" s="183"/>
      <c r="T27" s="183"/>
      <c r="U27" s="183"/>
      <c r="V27" s="183"/>
    </row>
    <row r="28" spans="1:22" x14ac:dyDescent="0.25">
      <c r="A28" s="183"/>
      <c r="B28" s="183"/>
      <c r="C28" s="183"/>
      <c r="D28" s="183"/>
      <c r="E28" s="183"/>
      <c r="F28" s="183"/>
      <c r="G28" s="183"/>
      <c r="H28" s="183"/>
      <c r="I28" s="183"/>
      <c r="J28" s="183"/>
      <c r="K28" s="183"/>
      <c r="L28" s="183"/>
      <c r="M28" s="183"/>
      <c r="N28" s="183"/>
      <c r="O28" s="183"/>
      <c r="P28" s="183"/>
      <c r="Q28" s="183"/>
      <c r="R28" s="183"/>
      <c r="S28" s="183"/>
      <c r="T28" s="183"/>
      <c r="U28" s="183"/>
      <c r="V28" s="183"/>
    </row>
    <row r="29" spans="1:22" x14ac:dyDescent="0.25">
      <c r="A29" s="183"/>
      <c r="B29" s="183"/>
      <c r="C29" s="183"/>
      <c r="D29" s="183"/>
      <c r="E29" s="183"/>
      <c r="F29" s="183"/>
      <c r="G29" s="183"/>
      <c r="H29" s="183"/>
      <c r="I29" s="183"/>
      <c r="J29" s="183"/>
      <c r="K29" s="183"/>
      <c r="L29" s="183"/>
      <c r="M29" s="183"/>
      <c r="N29" s="183"/>
      <c r="O29" s="183"/>
      <c r="P29" s="183"/>
      <c r="Q29" s="183"/>
      <c r="R29" s="183"/>
      <c r="S29" s="183"/>
      <c r="T29" s="183"/>
      <c r="U29" s="183"/>
      <c r="V29" s="183"/>
    </row>
    <row r="30" spans="1:22" x14ac:dyDescent="0.25">
      <c r="A30" s="183"/>
      <c r="B30" s="183"/>
      <c r="C30" s="183"/>
      <c r="D30" s="183"/>
      <c r="E30" s="183"/>
      <c r="F30" s="183"/>
      <c r="G30" s="183"/>
      <c r="H30" s="183"/>
      <c r="I30" s="183"/>
      <c r="J30" s="183"/>
      <c r="K30" s="183"/>
      <c r="L30" s="183"/>
      <c r="M30" s="183"/>
      <c r="N30" s="183"/>
      <c r="O30" s="183"/>
      <c r="P30" s="183"/>
      <c r="Q30" s="183"/>
      <c r="R30" s="183"/>
      <c r="S30" s="183"/>
      <c r="T30" s="183"/>
      <c r="U30" s="183"/>
      <c r="V30" s="183"/>
    </row>
    <row r="31" spans="1:22" x14ac:dyDescent="0.25">
      <c r="A31" s="183"/>
      <c r="B31" s="183"/>
      <c r="C31" s="183"/>
      <c r="D31" s="183"/>
      <c r="E31" s="183"/>
      <c r="F31" s="183"/>
      <c r="G31" s="183"/>
      <c r="H31" s="183"/>
      <c r="I31" s="183"/>
      <c r="J31" s="183"/>
      <c r="K31" s="183"/>
      <c r="L31" s="183"/>
      <c r="M31" s="183"/>
      <c r="N31" s="183"/>
      <c r="O31" s="183"/>
      <c r="P31" s="183"/>
      <c r="Q31" s="183"/>
      <c r="R31" s="183"/>
      <c r="S31" s="183"/>
      <c r="T31" s="183"/>
      <c r="U31" s="183"/>
      <c r="V31" s="183"/>
    </row>
    <row r="32" spans="1:22" x14ac:dyDescent="0.25">
      <c r="A32" s="183"/>
      <c r="B32" s="183"/>
      <c r="C32" s="183"/>
      <c r="D32" s="183"/>
      <c r="E32" s="183"/>
      <c r="F32" s="183"/>
      <c r="G32" s="183"/>
      <c r="H32" s="183"/>
      <c r="I32" s="183"/>
      <c r="J32" s="183"/>
      <c r="K32" s="183"/>
      <c r="L32" s="183"/>
      <c r="M32" s="183"/>
      <c r="N32" s="183"/>
      <c r="O32" s="183"/>
      <c r="P32" s="183"/>
      <c r="Q32" s="183"/>
      <c r="R32" s="183"/>
      <c r="S32" s="183"/>
      <c r="T32" s="183"/>
      <c r="U32" s="183"/>
      <c r="V32" s="183"/>
    </row>
    <row r="33" spans="1:22" x14ac:dyDescent="0.25">
      <c r="A33" s="183"/>
      <c r="B33" s="183"/>
      <c r="C33" s="183"/>
      <c r="D33" s="183"/>
      <c r="E33" s="183"/>
      <c r="F33" s="183"/>
      <c r="G33" s="183"/>
      <c r="H33" s="183"/>
      <c r="I33" s="183"/>
      <c r="J33" s="183"/>
      <c r="K33" s="183"/>
      <c r="L33" s="183"/>
      <c r="M33" s="183"/>
      <c r="N33" s="183"/>
      <c r="O33" s="183"/>
      <c r="P33" s="183"/>
      <c r="Q33" s="183"/>
      <c r="R33" s="183"/>
      <c r="S33" s="183"/>
      <c r="T33" s="183"/>
      <c r="U33" s="183"/>
      <c r="V33" s="183"/>
    </row>
    <row r="34" spans="1:22" x14ac:dyDescent="0.25">
      <c r="A34" s="183"/>
      <c r="B34" s="183"/>
      <c r="C34" s="183"/>
      <c r="D34" s="183"/>
      <c r="E34" s="183"/>
      <c r="F34" s="183"/>
      <c r="G34" s="183"/>
      <c r="H34" s="183"/>
      <c r="I34" s="183"/>
      <c r="J34" s="183"/>
      <c r="K34" s="183"/>
      <c r="L34" s="183"/>
      <c r="M34" s="183"/>
      <c r="N34" s="183"/>
      <c r="O34" s="183"/>
      <c r="P34" s="183"/>
      <c r="Q34" s="183"/>
      <c r="R34" s="183"/>
      <c r="S34" s="183"/>
      <c r="T34" s="183"/>
      <c r="U34" s="183"/>
      <c r="V34" s="183"/>
    </row>
    <row r="35" spans="1:22" x14ac:dyDescent="0.25">
      <c r="A35" s="183"/>
      <c r="B35" s="183"/>
      <c r="C35" s="183"/>
      <c r="D35" s="183"/>
      <c r="E35" s="183"/>
      <c r="F35" s="183"/>
      <c r="G35" s="183"/>
      <c r="H35" s="183"/>
      <c r="I35" s="183"/>
      <c r="J35" s="183"/>
      <c r="K35" s="183"/>
      <c r="L35" s="183"/>
      <c r="M35" s="183"/>
      <c r="N35" s="183"/>
      <c r="O35" s="183"/>
      <c r="P35" s="183"/>
      <c r="Q35" s="183"/>
      <c r="R35" s="183"/>
      <c r="S35" s="183"/>
      <c r="T35" s="183"/>
      <c r="U35" s="183"/>
      <c r="V35" s="183"/>
    </row>
    <row r="36" spans="1:22" x14ac:dyDescent="0.25">
      <c r="A36" s="183"/>
      <c r="B36" s="183"/>
      <c r="C36" s="183"/>
      <c r="D36" s="183"/>
      <c r="E36" s="183"/>
      <c r="F36" s="183"/>
      <c r="G36" s="183"/>
      <c r="H36" s="183"/>
      <c r="I36" s="183"/>
      <c r="J36" s="183"/>
      <c r="K36" s="183"/>
      <c r="L36" s="183"/>
      <c r="M36" s="183"/>
      <c r="N36" s="183"/>
      <c r="O36" s="183"/>
      <c r="P36" s="183"/>
      <c r="Q36" s="183"/>
      <c r="R36" s="183"/>
      <c r="S36" s="183"/>
      <c r="T36" s="183"/>
      <c r="U36" s="183"/>
      <c r="V36" s="183"/>
    </row>
    <row r="37" spans="1:22" x14ac:dyDescent="0.25">
      <c r="A37" s="183"/>
      <c r="B37" s="183"/>
      <c r="C37" s="183"/>
      <c r="D37" s="183"/>
      <c r="E37" s="183"/>
      <c r="F37" s="183"/>
      <c r="G37" s="183"/>
      <c r="H37" s="183"/>
      <c r="I37" s="183"/>
      <c r="J37" s="183"/>
      <c r="K37" s="183"/>
      <c r="L37" s="183"/>
      <c r="M37" s="183"/>
      <c r="N37" s="183"/>
      <c r="O37" s="183"/>
      <c r="P37" s="183"/>
      <c r="Q37" s="183"/>
      <c r="R37" s="183"/>
      <c r="S37" s="183"/>
      <c r="T37" s="183"/>
      <c r="U37" s="183"/>
      <c r="V37" s="183"/>
    </row>
    <row r="38" spans="1:22" x14ac:dyDescent="0.25">
      <c r="A38" s="183"/>
      <c r="B38" s="183"/>
      <c r="C38" s="183"/>
      <c r="D38" s="183"/>
      <c r="E38" s="183"/>
      <c r="F38" s="183"/>
      <c r="G38" s="183"/>
      <c r="H38" s="183"/>
      <c r="I38" s="183"/>
      <c r="J38" s="183"/>
      <c r="K38" s="183"/>
      <c r="L38" s="183"/>
      <c r="M38" s="183"/>
      <c r="N38" s="183"/>
      <c r="O38" s="183"/>
      <c r="P38" s="183"/>
      <c r="Q38" s="183"/>
      <c r="R38" s="183"/>
      <c r="S38" s="183"/>
      <c r="T38" s="183"/>
      <c r="U38" s="183"/>
      <c r="V38" s="183"/>
    </row>
    <row r="39" spans="1:22" x14ac:dyDescent="0.25">
      <c r="A39" s="183"/>
      <c r="B39" s="183"/>
      <c r="C39" s="183"/>
      <c r="D39" s="183"/>
      <c r="E39" s="183"/>
      <c r="F39" s="183"/>
      <c r="G39" s="183"/>
      <c r="H39" s="183"/>
      <c r="I39" s="183"/>
      <c r="J39" s="183"/>
      <c r="K39" s="183"/>
      <c r="L39" s="183"/>
      <c r="M39" s="183"/>
      <c r="N39" s="183"/>
      <c r="O39" s="183"/>
      <c r="P39" s="183"/>
      <c r="Q39" s="183"/>
      <c r="R39" s="183"/>
      <c r="S39" s="183"/>
      <c r="T39" s="183"/>
      <c r="U39" s="183"/>
      <c r="V39" s="183"/>
    </row>
    <row r="40" spans="1:22" x14ac:dyDescent="0.25">
      <c r="A40" s="183"/>
      <c r="B40" s="183"/>
      <c r="C40" s="183"/>
      <c r="D40" s="183"/>
      <c r="E40" s="183"/>
      <c r="F40" s="183"/>
      <c r="G40" s="183"/>
      <c r="H40" s="183"/>
      <c r="I40" s="183"/>
      <c r="J40" s="183"/>
      <c r="K40" s="183"/>
      <c r="L40" s="183"/>
      <c r="M40" s="183"/>
      <c r="N40" s="183"/>
      <c r="O40" s="183"/>
      <c r="P40" s="183"/>
      <c r="Q40" s="183"/>
      <c r="R40" s="183"/>
      <c r="S40" s="183"/>
      <c r="T40" s="183"/>
      <c r="U40" s="183"/>
      <c r="V40" s="183"/>
    </row>
    <row r="41" spans="1:22" x14ac:dyDescent="0.25">
      <c r="A41" s="183"/>
      <c r="B41" s="183"/>
      <c r="C41" s="183"/>
      <c r="D41" s="183"/>
      <c r="E41" s="183"/>
      <c r="F41" s="183"/>
      <c r="G41" s="183"/>
      <c r="H41" s="183"/>
      <c r="I41" s="183"/>
      <c r="J41" s="183"/>
      <c r="K41" s="183"/>
      <c r="L41" s="183"/>
      <c r="M41" s="183"/>
      <c r="N41" s="183"/>
      <c r="O41" s="183"/>
      <c r="P41" s="183"/>
      <c r="Q41" s="183"/>
      <c r="R41" s="183"/>
      <c r="S41" s="183"/>
      <c r="T41" s="183"/>
      <c r="U41" s="183"/>
      <c r="V41" s="183"/>
    </row>
    <row r="42" spans="1:22" x14ac:dyDescent="0.25">
      <c r="A42" s="183"/>
      <c r="B42" s="183"/>
      <c r="C42" s="183"/>
      <c r="D42" s="183"/>
      <c r="E42" s="183"/>
      <c r="F42" s="183"/>
      <c r="G42" s="183"/>
      <c r="H42" s="183"/>
      <c r="I42" s="183"/>
      <c r="J42" s="183"/>
      <c r="K42" s="183"/>
      <c r="L42" s="183"/>
      <c r="M42" s="183"/>
      <c r="N42" s="183"/>
      <c r="O42" s="183"/>
      <c r="P42" s="183"/>
      <c r="Q42" s="183"/>
      <c r="R42" s="183"/>
      <c r="S42" s="183"/>
      <c r="T42" s="183"/>
      <c r="U42" s="183"/>
      <c r="V42" s="183"/>
    </row>
    <row r="43" spans="1:22" x14ac:dyDescent="0.25">
      <c r="A43" s="183"/>
      <c r="B43" s="183"/>
      <c r="C43" s="183"/>
      <c r="D43" s="183"/>
      <c r="E43" s="183"/>
      <c r="F43" s="183"/>
      <c r="G43" s="183"/>
      <c r="H43" s="183"/>
      <c r="I43" s="183"/>
      <c r="J43" s="183"/>
      <c r="K43" s="183"/>
      <c r="L43" s="183"/>
      <c r="M43" s="183"/>
      <c r="N43" s="183"/>
      <c r="O43" s="183"/>
      <c r="P43" s="183"/>
      <c r="Q43" s="183"/>
      <c r="R43" s="183"/>
      <c r="S43" s="183"/>
      <c r="T43" s="183"/>
      <c r="U43" s="183"/>
      <c r="V43" s="183"/>
    </row>
    <row r="44" spans="1:22" x14ac:dyDescent="0.25">
      <c r="A44" s="183"/>
      <c r="B44" s="183"/>
      <c r="C44" s="183"/>
      <c r="D44" s="183"/>
      <c r="E44" s="183"/>
      <c r="F44" s="183"/>
      <c r="G44" s="183"/>
      <c r="H44" s="183"/>
      <c r="I44" s="183"/>
      <c r="J44" s="183"/>
      <c r="K44" s="183"/>
      <c r="L44" s="183"/>
      <c r="M44" s="183"/>
      <c r="N44" s="183"/>
      <c r="O44" s="183"/>
      <c r="P44" s="183"/>
      <c r="Q44" s="183"/>
      <c r="R44" s="183"/>
      <c r="S44" s="183"/>
      <c r="T44" s="183"/>
      <c r="U44" s="183"/>
      <c r="V44" s="183"/>
    </row>
    <row r="45" spans="1:22" x14ac:dyDescent="0.25">
      <c r="A45" s="183"/>
      <c r="B45" s="183"/>
      <c r="C45" s="183"/>
      <c r="D45" s="183"/>
      <c r="E45" s="183"/>
      <c r="F45" s="183"/>
      <c r="G45" s="183"/>
      <c r="H45" s="183"/>
      <c r="I45" s="183"/>
      <c r="J45" s="183"/>
      <c r="K45" s="183"/>
      <c r="L45" s="183"/>
      <c r="M45" s="183"/>
      <c r="N45" s="183"/>
      <c r="O45" s="183"/>
      <c r="P45" s="183"/>
      <c r="Q45" s="183"/>
      <c r="R45" s="183"/>
      <c r="S45" s="183"/>
      <c r="T45" s="183"/>
      <c r="U45" s="183"/>
      <c r="V45" s="183"/>
    </row>
    <row r="46" spans="1:22" x14ac:dyDescent="0.25">
      <c r="A46" s="183"/>
      <c r="B46" s="183"/>
      <c r="C46" s="183"/>
      <c r="D46" s="183"/>
      <c r="E46" s="183"/>
      <c r="F46" s="183"/>
      <c r="G46" s="183"/>
      <c r="H46" s="183"/>
      <c r="I46" s="183"/>
      <c r="J46" s="183"/>
      <c r="K46" s="183"/>
      <c r="L46" s="183"/>
      <c r="M46" s="183"/>
      <c r="N46" s="183"/>
      <c r="O46" s="183"/>
      <c r="P46" s="183"/>
      <c r="Q46" s="183"/>
      <c r="R46" s="183"/>
      <c r="S46" s="183"/>
      <c r="T46" s="183"/>
      <c r="U46" s="183"/>
      <c r="V46" s="183"/>
    </row>
    <row r="47" spans="1:22" x14ac:dyDescent="0.25">
      <c r="A47" s="183"/>
      <c r="B47" s="183"/>
      <c r="C47" s="183"/>
      <c r="D47" s="183"/>
      <c r="E47" s="183"/>
      <c r="F47" s="183"/>
      <c r="G47" s="183"/>
      <c r="H47" s="183"/>
      <c r="I47" s="183"/>
      <c r="J47" s="183"/>
      <c r="K47" s="183"/>
      <c r="L47" s="183"/>
      <c r="M47" s="183"/>
      <c r="N47" s="183"/>
      <c r="O47" s="183"/>
      <c r="P47" s="183"/>
      <c r="Q47" s="183"/>
      <c r="R47" s="183"/>
      <c r="S47" s="183"/>
      <c r="T47" s="183"/>
      <c r="U47" s="183"/>
      <c r="V47" s="183"/>
    </row>
    <row r="48" spans="1:22" x14ac:dyDescent="0.25">
      <c r="A48" s="183"/>
      <c r="B48" s="183"/>
      <c r="C48" s="183"/>
      <c r="D48" s="183"/>
      <c r="E48" s="183"/>
      <c r="F48" s="183"/>
      <c r="G48" s="183"/>
      <c r="H48" s="183"/>
      <c r="I48" s="183"/>
      <c r="J48" s="183"/>
      <c r="K48" s="183"/>
      <c r="L48" s="183"/>
      <c r="M48" s="183"/>
      <c r="N48" s="183"/>
      <c r="O48" s="183"/>
      <c r="P48" s="183"/>
      <c r="Q48" s="183"/>
      <c r="R48" s="183"/>
      <c r="S48" s="183"/>
      <c r="T48" s="183"/>
      <c r="U48" s="183"/>
      <c r="V48" s="183"/>
    </row>
    <row r="49" spans="1:22" x14ac:dyDescent="0.25">
      <c r="A49" s="183"/>
      <c r="B49" s="183"/>
      <c r="C49" s="183"/>
      <c r="D49" s="183"/>
      <c r="E49" s="183"/>
      <c r="F49" s="183"/>
      <c r="G49" s="183"/>
      <c r="H49" s="183"/>
      <c r="I49" s="183"/>
      <c r="J49" s="183"/>
      <c r="K49" s="183"/>
      <c r="L49" s="183"/>
      <c r="M49" s="183"/>
      <c r="N49" s="183"/>
      <c r="O49" s="183"/>
      <c r="P49" s="183"/>
      <c r="Q49" s="183"/>
      <c r="R49" s="183"/>
      <c r="S49" s="183"/>
      <c r="T49" s="183"/>
      <c r="U49" s="183"/>
      <c r="V49" s="183"/>
    </row>
    <row r="50" spans="1:22" x14ac:dyDescent="0.25">
      <c r="A50" s="183"/>
      <c r="B50" s="183"/>
      <c r="C50" s="183"/>
      <c r="D50" s="183"/>
      <c r="E50" s="183"/>
      <c r="F50" s="183"/>
      <c r="G50" s="183"/>
      <c r="H50" s="183"/>
      <c r="I50" s="183"/>
      <c r="J50" s="183"/>
      <c r="K50" s="183"/>
      <c r="L50" s="183"/>
      <c r="M50" s="183"/>
      <c r="N50" s="183"/>
      <c r="O50" s="183"/>
      <c r="P50" s="183"/>
      <c r="Q50" s="183"/>
      <c r="R50" s="183"/>
      <c r="S50" s="183"/>
      <c r="T50" s="183"/>
      <c r="U50" s="183"/>
      <c r="V50" s="183"/>
    </row>
    <row r="51" spans="1:22" x14ac:dyDescent="0.25">
      <c r="A51" s="183"/>
      <c r="B51" s="183"/>
      <c r="C51" s="183"/>
      <c r="D51" s="183"/>
      <c r="E51" s="183"/>
      <c r="F51" s="183"/>
      <c r="G51" s="183"/>
      <c r="H51" s="183"/>
      <c r="I51" s="183"/>
      <c r="J51" s="183"/>
      <c r="K51" s="183"/>
      <c r="L51" s="183"/>
      <c r="M51" s="183"/>
      <c r="N51" s="183"/>
      <c r="O51" s="183"/>
      <c r="P51" s="183"/>
      <c r="Q51" s="183"/>
      <c r="R51" s="183"/>
      <c r="S51" s="183"/>
      <c r="T51" s="183"/>
      <c r="U51" s="183"/>
      <c r="V51" s="183"/>
    </row>
    <row r="52" spans="1:22" x14ac:dyDescent="0.25">
      <c r="A52" s="183"/>
      <c r="B52" s="183"/>
      <c r="C52" s="183"/>
      <c r="D52" s="183"/>
      <c r="E52" s="183"/>
      <c r="F52" s="183"/>
      <c r="G52" s="183"/>
      <c r="H52" s="183"/>
      <c r="I52" s="183"/>
      <c r="J52" s="183"/>
      <c r="K52" s="183"/>
      <c r="L52" s="183"/>
      <c r="M52" s="183"/>
      <c r="N52" s="183"/>
      <c r="O52" s="183"/>
      <c r="P52" s="183"/>
      <c r="Q52" s="183"/>
      <c r="R52" s="183"/>
      <c r="S52" s="183"/>
      <c r="T52" s="183"/>
      <c r="U52" s="183"/>
      <c r="V52" s="183"/>
    </row>
    <row r="53" spans="1:22" x14ac:dyDescent="0.25">
      <c r="A53" s="183"/>
      <c r="B53" s="183"/>
      <c r="C53" s="183"/>
      <c r="D53" s="183"/>
      <c r="E53" s="183"/>
      <c r="F53" s="183"/>
      <c r="G53" s="183"/>
      <c r="H53" s="183"/>
      <c r="I53" s="183"/>
      <c r="J53" s="183"/>
      <c r="K53" s="183"/>
      <c r="L53" s="183"/>
      <c r="M53" s="183"/>
      <c r="N53" s="183"/>
      <c r="O53" s="183"/>
      <c r="P53" s="183"/>
      <c r="Q53" s="183"/>
      <c r="R53" s="183"/>
      <c r="S53" s="183"/>
      <c r="T53" s="183"/>
      <c r="U53" s="183"/>
      <c r="V53" s="183"/>
    </row>
    <row r="54" spans="1:22" x14ac:dyDescent="0.25">
      <c r="A54" s="183"/>
      <c r="B54" s="183"/>
      <c r="C54" s="183"/>
      <c r="D54" s="183"/>
      <c r="E54" s="183"/>
      <c r="F54" s="183"/>
      <c r="G54" s="183"/>
      <c r="H54" s="183"/>
      <c r="I54" s="183"/>
      <c r="J54" s="183"/>
      <c r="K54" s="183"/>
      <c r="L54" s="183"/>
      <c r="M54" s="183"/>
      <c r="N54" s="183"/>
      <c r="O54" s="183"/>
      <c r="P54" s="183"/>
      <c r="Q54" s="183"/>
      <c r="R54" s="183"/>
      <c r="S54" s="183"/>
      <c r="T54" s="183"/>
      <c r="U54" s="183"/>
      <c r="V54" s="183"/>
    </row>
    <row r="55" spans="1:22" x14ac:dyDescent="0.25">
      <c r="A55" s="183"/>
      <c r="B55" s="183"/>
      <c r="C55" s="183"/>
      <c r="D55" s="183"/>
      <c r="E55" s="183"/>
      <c r="F55" s="183"/>
      <c r="G55" s="183"/>
      <c r="H55" s="183"/>
      <c r="I55" s="183"/>
      <c r="J55" s="183"/>
      <c r="K55" s="183"/>
      <c r="L55" s="183"/>
      <c r="M55" s="183"/>
      <c r="N55" s="183"/>
      <c r="O55" s="183"/>
      <c r="P55" s="183"/>
      <c r="Q55" s="183"/>
      <c r="R55" s="183"/>
      <c r="S55" s="183"/>
      <c r="T55" s="183"/>
      <c r="U55" s="183"/>
      <c r="V55" s="183"/>
    </row>
    <row r="56" spans="1:22" x14ac:dyDescent="0.25">
      <c r="A56" s="183"/>
      <c r="B56" s="183"/>
      <c r="C56" s="183"/>
      <c r="D56" s="183"/>
      <c r="E56" s="183"/>
      <c r="F56" s="183"/>
      <c r="G56" s="183"/>
      <c r="H56" s="183"/>
      <c r="I56" s="183"/>
      <c r="J56" s="183"/>
      <c r="K56" s="183"/>
      <c r="L56" s="183"/>
      <c r="M56" s="183"/>
      <c r="N56" s="183"/>
      <c r="O56" s="183"/>
      <c r="P56" s="183"/>
      <c r="Q56" s="183"/>
      <c r="R56" s="183"/>
      <c r="S56" s="183"/>
      <c r="T56" s="183"/>
      <c r="U56" s="183"/>
      <c r="V56" s="183"/>
    </row>
    <row r="57" spans="1:22" x14ac:dyDescent="0.25">
      <c r="A57" s="183"/>
      <c r="B57" s="183"/>
      <c r="C57" s="183"/>
      <c r="D57" s="183"/>
      <c r="E57" s="183"/>
      <c r="F57" s="183"/>
      <c r="G57" s="183"/>
      <c r="H57" s="183"/>
      <c r="I57" s="183"/>
      <c r="J57" s="183"/>
      <c r="K57" s="183"/>
      <c r="L57" s="183"/>
      <c r="M57" s="183"/>
      <c r="N57" s="183"/>
      <c r="O57" s="183"/>
      <c r="P57" s="183"/>
      <c r="Q57" s="183"/>
      <c r="R57" s="183"/>
      <c r="S57" s="183"/>
      <c r="T57" s="183"/>
      <c r="U57" s="183"/>
      <c r="V57" s="183"/>
    </row>
    <row r="58" spans="1:22" x14ac:dyDescent="0.25">
      <c r="A58" s="183"/>
      <c r="B58" s="183"/>
      <c r="C58" s="183"/>
      <c r="D58" s="183"/>
      <c r="E58" s="183"/>
      <c r="F58" s="183"/>
      <c r="G58" s="183"/>
      <c r="H58" s="183"/>
      <c r="I58" s="183"/>
      <c r="J58" s="183"/>
      <c r="K58" s="183"/>
      <c r="L58" s="183"/>
      <c r="M58" s="183"/>
      <c r="N58" s="183"/>
      <c r="O58" s="183"/>
      <c r="P58" s="183"/>
      <c r="Q58" s="183"/>
      <c r="R58" s="183"/>
      <c r="S58" s="183"/>
      <c r="T58" s="183"/>
      <c r="U58" s="183"/>
      <c r="V58" s="183"/>
    </row>
    <row r="59" spans="1:22" x14ac:dyDescent="0.25">
      <c r="A59" s="183"/>
      <c r="B59" s="183"/>
      <c r="C59" s="183"/>
      <c r="D59" s="183"/>
      <c r="E59" s="183"/>
      <c r="F59" s="183"/>
      <c r="G59" s="183"/>
      <c r="H59" s="183"/>
      <c r="I59" s="183"/>
      <c r="J59" s="183"/>
      <c r="K59" s="183"/>
      <c r="L59" s="183"/>
      <c r="M59" s="183"/>
      <c r="N59" s="183"/>
      <c r="O59" s="183"/>
      <c r="P59" s="183"/>
      <c r="Q59" s="183"/>
      <c r="R59" s="183"/>
      <c r="S59" s="183"/>
      <c r="T59" s="183"/>
      <c r="U59" s="183"/>
      <c r="V59" s="183"/>
    </row>
    <row r="60" spans="1:22" x14ac:dyDescent="0.25">
      <c r="A60" s="183"/>
      <c r="B60" s="183"/>
      <c r="C60" s="183"/>
      <c r="D60" s="183"/>
      <c r="E60" s="183"/>
      <c r="F60" s="183"/>
      <c r="G60" s="183"/>
      <c r="H60" s="183"/>
      <c r="I60" s="183"/>
      <c r="J60" s="183"/>
      <c r="K60" s="183"/>
      <c r="L60" s="183"/>
      <c r="M60" s="183"/>
      <c r="N60" s="183"/>
      <c r="O60" s="183"/>
      <c r="P60" s="183"/>
      <c r="Q60" s="183"/>
      <c r="R60" s="183"/>
      <c r="S60" s="183"/>
      <c r="T60" s="183"/>
      <c r="U60" s="183"/>
      <c r="V60" s="183"/>
    </row>
    <row r="61" spans="1:22" x14ac:dyDescent="0.25">
      <c r="A61" s="183"/>
      <c r="B61" s="183"/>
      <c r="C61" s="183"/>
      <c r="D61" s="183"/>
      <c r="E61" s="183"/>
      <c r="F61" s="183"/>
      <c r="G61" s="183"/>
      <c r="H61" s="183"/>
      <c r="I61" s="183"/>
      <c r="J61" s="183"/>
      <c r="K61" s="183"/>
      <c r="L61" s="183"/>
      <c r="M61" s="183"/>
      <c r="N61" s="183"/>
      <c r="O61" s="183"/>
      <c r="P61" s="183"/>
      <c r="Q61" s="183"/>
      <c r="R61" s="183"/>
      <c r="S61" s="183"/>
      <c r="T61" s="183"/>
      <c r="U61" s="183"/>
      <c r="V61" s="183"/>
    </row>
    <row r="62" spans="1:22" x14ac:dyDescent="0.25">
      <c r="A62" s="183"/>
      <c r="B62" s="183"/>
      <c r="C62" s="183"/>
      <c r="D62" s="183"/>
      <c r="E62" s="183"/>
      <c r="F62" s="183"/>
      <c r="G62" s="183"/>
      <c r="H62" s="183"/>
      <c r="I62" s="183"/>
      <c r="J62" s="183"/>
      <c r="K62" s="183"/>
      <c r="L62" s="183"/>
      <c r="M62" s="183"/>
      <c r="N62" s="183"/>
      <c r="O62" s="183"/>
      <c r="P62" s="183"/>
      <c r="Q62" s="183"/>
      <c r="R62" s="183"/>
      <c r="S62" s="183"/>
      <c r="T62" s="183"/>
      <c r="U62" s="183"/>
      <c r="V62" s="183"/>
    </row>
    <row r="63" spans="1:22" x14ac:dyDescent="0.25">
      <c r="A63" s="183"/>
      <c r="B63" s="183"/>
      <c r="C63" s="183"/>
      <c r="D63" s="183"/>
      <c r="E63" s="183"/>
      <c r="F63" s="183"/>
      <c r="G63" s="183"/>
      <c r="H63" s="183"/>
      <c r="I63" s="183"/>
      <c r="J63" s="183"/>
      <c r="K63" s="183"/>
      <c r="L63" s="183"/>
      <c r="M63" s="183"/>
      <c r="N63" s="183"/>
      <c r="O63" s="183"/>
      <c r="P63" s="183"/>
      <c r="Q63" s="183"/>
      <c r="R63" s="183"/>
      <c r="S63" s="183"/>
      <c r="T63" s="183"/>
      <c r="U63" s="183"/>
      <c r="V63" s="183"/>
    </row>
    <row r="64" spans="1:22" x14ac:dyDescent="0.25">
      <c r="A64" s="183"/>
      <c r="B64" s="183"/>
      <c r="C64" s="183"/>
      <c r="D64" s="183"/>
      <c r="E64" s="183"/>
      <c r="F64" s="183"/>
      <c r="G64" s="183"/>
      <c r="H64" s="183"/>
      <c r="I64" s="183"/>
      <c r="J64" s="183"/>
      <c r="K64" s="183"/>
      <c r="L64" s="183"/>
      <c r="M64" s="183"/>
      <c r="N64" s="183"/>
      <c r="O64" s="183"/>
      <c r="P64" s="183"/>
      <c r="Q64" s="183"/>
      <c r="R64" s="183"/>
      <c r="S64" s="183"/>
      <c r="T64" s="183"/>
      <c r="U64" s="183"/>
      <c r="V64" s="183"/>
    </row>
    <row r="65" spans="1:22" x14ac:dyDescent="0.25">
      <c r="A65" s="183"/>
      <c r="B65" s="183"/>
      <c r="C65" s="183"/>
      <c r="D65" s="183"/>
      <c r="E65" s="183"/>
      <c r="F65" s="183"/>
      <c r="G65" s="183"/>
      <c r="H65" s="183"/>
      <c r="I65" s="183"/>
      <c r="J65" s="183"/>
      <c r="K65" s="183"/>
      <c r="L65" s="183"/>
      <c r="M65" s="183"/>
      <c r="N65" s="183"/>
      <c r="O65" s="183"/>
      <c r="P65" s="183"/>
      <c r="Q65" s="183"/>
      <c r="R65" s="183"/>
      <c r="S65" s="183"/>
      <c r="T65" s="183"/>
      <c r="U65" s="183"/>
      <c r="V65" s="183"/>
    </row>
    <row r="66" spans="1:22" x14ac:dyDescent="0.25">
      <c r="A66" s="183"/>
      <c r="B66" s="183"/>
      <c r="C66" s="183"/>
      <c r="D66" s="183"/>
      <c r="E66" s="183"/>
      <c r="F66" s="183"/>
      <c r="G66" s="183"/>
      <c r="H66" s="183"/>
      <c r="I66" s="183"/>
      <c r="J66" s="183"/>
      <c r="K66" s="183"/>
      <c r="L66" s="183"/>
      <c r="M66" s="183"/>
      <c r="N66" s="183"/>
      <c r="O66" s="183"/>
      <c r="P66" s="183"/>
      <c r="Q66" s="183"/>
      <c r="R66" s="183"/>
      <c r="S66" s="183"/>
      <c r="T66" s="183"/>
      <c r="U66" s="183"/>
      <c r="V66" s="183"/>
    </row>
    <row r="67" spans="1:22" x14ac:dyDescent="0.25">
      <c r="A67" s="183"/>
      <c r="B67" s="183"/>
      <c r="C67" s="183"/>
      <c r="D67" s="183"/>
      <c r="E67" s="183"/>
      <c r="F67" s="183"/>
      <c r="G67" s="183"/>
      <c r="H67" s="183"/>
      <c r="I67" s="183"/>
      <c r="J67" s="183"/>
      <c r="K67" s="183"/>
      <c r="L67" s="183"/>
      <c r="M67" s="183"/>
      <c r="N67" s="183"/>
      <c r="O67" s="183"/>
      <c r="P67" s="183"/>
      <c r="Q67" s="183"/>
      <c r="R67" s="183"/>
      <c r="S67" s="183"/>
      <c r="T67" s="183"/>
      <c r="U67" s="183"/>
      <c r="V67" s="183"/>
    </row>
    <row r="68" spans="1:22" x14ac:dyDescent="0.25">
      <c r="A68" s="183"/>
      <c r="B68" s="183"/>
      <c r="C68" s="183"/>
      <c r="D68" s="183"/>
      <c r="E68" s="183"/>
      <c r="F68" s="183"/>
      <c r="G68" s="183"/>
      <c r="H68" s="183"/>
      <c r="I68" s="183"/>
      <c r="J68" s="183"/>
      <c r="K68" s="183"/>
      <c r="L68" s="183"/>
      <c r="M68" s="183"/>
      <c r="N68" s="183"/>
      <c r="O68" s="183"/>
      <c r="P68" s="183"/>
      <c r="Q68" s="183"/>
      <c r="R68" s="183"/>
      <c r="S68" s="183"/>
      <c r="T68" s="183"/>
      <c r="U68" s="183"/>
      <c r="V68" s="183"/>
    </row>
    <row r="69" spans="1:22" x14ac:dyDescent="0.25">
      <c r="A69" s="183"/>
      <c r="B69" s="183"/>
      <c r="C69" s="183"/>
      <c r="D69" s="183"/>
      <c r="E69" s="183"/>
      <c r="F69" s="183"/>
      <c r="G69" s="183"/>
      <c r="H69" s="183"/>
      <c r="I69" s="183"/>
      <c r="J69" s="183"/>
      <c r="K69" s="183"/>
      <c r="L69" s="183"/>
      <c r="M69" s="183"/>
      <c r="N69" s="183"/>
      <c r="O69" s="183"/>
      <c r="P69" s="183"/>
      <c r="Q69" s="183"/>
      <c r="R69" s="183"/>
      <c r="S69" s="183"/>
      <c r="T69" s="183"/>
      <c r="U69" s="183"/>
      <c r="V69" s="183"/>
    </row>
    <row r="70" spans="1:22" x14ac:dyDescent="0.25">
      <c r="A70" s="183"/>
      <c r="B70" s="183"/>
      <c r="C70" s="183"/>
      <c r="D70" s="183"/>
      <c r="E70" s="183"/>
      <c r="F70" s="183"/>
      <c r="G70" s="183"/>
      <c r="H70" s="183"/>
      <c r="I70" s="183"/>
      <c r="J70" s="183"/>
      <c r="K70" s="183"/>
      <c r="L70" s="183"/>
      <c r="M70" s="183"/>
      <c r="N70" s="183"/>
      <c r="O70" s="183"/>
      <c r="P70" s="183"/>
      <c r="Q70" s="183"/>
      <c r="R70" s="183"/>
      <c r="S70" s="183"/>
      <c r="T70" s="183"/>
      <c r="U70" s="183"/>
      <c r="V70" s="183"/>
    </row>
    <row r="71" spans="1:22" x14ac:dyDescent="0.25">
      <c r="A71" s="183"/>
      <c r="B71" s="183"/>
      <c r="C71" s="183"/>
      <c r="D71" s="183"/>
      <c r="E71" s="183"/>
      <c r="F71" s="183"/>
      <c r="G71" s="183"/>
      <c r="H71" s="183"/>
      <c r="I71" s="183"/>
      <c r="J71" s="183"/>
      <c r="K71" s="183"/>
      <c r="L71" s="183"/>
      <c r="M71" s="183"/>
      <c r="N71" s="183"/>
      <c r="O71" s="183"/>
      <c r="P71" s="183"/>
      <c r="Q71" s="183"/>
      <c r="R71" s="183"/>
      <c r="S71" s="183"/>
      <c r="T71" s="183"/>
      <c r="U71" s="183"/>
      <c r="V71" s="183"/>
    </row>
    <row r="72" spans="1:22" x14ac:dyDescent="0.25">
      <c r="A72" s="183"/>
      <c r="B72" s="183"/>
      <c r="C72" s="183"/>
      <c r="D72" s="183"/>
      <c r="E72" s="183"/>
      <c r="F72" s="183"/>
      <c r="G72" s="183"/>
      <c r="H72" s="183"/>
      <c r="I72" s="183"/>
      <c r="J72" s="183"/>
      <c r="K72" s="183"/>
      <c r="L72" s="183"/>
      <c r="M72" s="183"/>
      <c r="N72" s="183"/>
      <c r="O72" s="183"/>
      <c r="P72" s="183"/>
      <c r="Q72" s="183"/>
      <c r="R72" s="183"/>
      <c r="S72" s="183"/>
      <c r="T72" s="183"/>
      <c r="U72" s="183"/>
      <c r="V72" s="183"/>
    </row>
    <row r="73" spans="1:22" x14ac:dyDescent="0.25">
      <c r="A73" s="183"/>
      <c r="B73" s="183"/>
      <c r="C73" s="183"/>
      <c r="D73" s="183"/>
      <c r="E73" s="183"/>
      <c r="F73" s="183"/>
      <c r="G73" s="183"/>
      <c r="H73" s="183"/>
      <c r="I73" s="183"/>
      <c r="J73" s="183"/>
      <c r="K73" s="183"/>
      <c r="L73" s="183"/>
      <c r="M73" s="183"/>
      <c r="N73" s="183"/>
      <c r="O73" s="183"/>
      <c r="P73" s="183"/>
      <c r="Q73" s="183"/>
      <c r="R73" s="183"/>
      <c r="S73" s="183"/>
      <c r="T73" s="183"/>
      <c r="U73" s="183"/>
      <c r="V73" s="183"/>
    </row>
    <row r="74" spans="1:22" x14ac:dyDescent="0.25">
      <c r="A74" s="183"/>
      <c r="B74" s="183"/>
      <c r="C74" s="183"/>
      <c r="D74" s="183"/>
      <c r="E74" s="183"/>
      <c r="F74" s="183"/>
      <c r="G74" s="183"/>
      <c r="H74" s="183"/>
      <c r="I74" s="183"/>
      <c r="J74" s="183"/>
      <c r="K74" s="183"/>
      <c r="L74" s="183"/>
      <c r="M74" s="183"/>
      <c r="N74" s="183"/>
      <c r="O74" s="183"/>
      <c r="P74" s="183"/>
      <c r="Q74" s="183"/>
      <c r="R74" s="183"/>
      <c r="S74" s="183"/>
      <c r="T74" s="183"/>
      <c r="U74" s="183"/>
      <c r="V74" s="183"/>
    </row>
    <row r="75" spans="1:22" x14ac:dyDescent="0.25">
      <c r="A75" s="183"/>
      <c r="B75" s="183"/>
      <c r="C75" s="183"/>
      <c r="D75" s="183"/>
      <c r="E75" s="183"/>
      <c r="F75" s="183"/>
      <c r="G75" s="183"/>
      <c r="H75" s="183"/>
      <c r="I75" s="183"/>
      <c r="J75" s="183"/>
      <c r="K75" s="183"/>
      <c r="L75" s="183"/>
      <c r="M75" s="183"/>
      <c r="N75" s="183"/>
      <c r="O75" s="183"/>
      <c r="P75" s="183"/>
      <c r="Q75" s="183"/>
      <c r="R75" s="183"/>
      <c r="S75" s="183"/>
      <c r="T75" s="183"/>
      <c r="U75" s="183"/>
      <c r="V75" s="183"/>
    </row>
    <row r="76" spans="1:22" x14ac:dyDescent="0.25">
      <c r="A76" s="183"/>
      <c r="B76" s="183"/>
      <c r="C76" s="183"/>
      <c r="D76" s="183"/>
      <c r="E76" s="183"/>
      <c r="F76" s="183"/>
      <c r="G76" s="183"/>
      <c r="H76" s="183"/>
      <c r="I76" s="183"/>
      <c r="J76" s="183"/>
      <c r="K76" s="183"/>
      <c r="L76" s="183"/>
      <c r="M76" s="183"/>
      <c r="N76" s="183"/>
      <c r="O76" s="183"/>
      <c r="P76" s="183"/>
      <c r="Q76" s="183"/>
      <c r="R76" s="183"/>
      <c r="S76" s="183"/>
      <c r="T76" s="183"/>
      <c r="U76" s="183"/>
      <c r="V76" s="183"/>
    </row>
    <row r="77" spans="1:22" x14ac:dyDescent="0.25">
      <c r="A77" s="183"/>
      <c r="B77" s="183"/>
      <c r="C77" s="183"/>
      <c r="D77" s="183"/>
      <c r="E77" s="183"/>
      <c r="F77" s="183"/>
      <c r="G77" s="183"/>
      <c r="H77" s="183"/>
      <c r="I77" s="183"/>
      <c r="J77" s="183"/>
      <c r="K77" s="183"/>
      <c r="L77" s="183"/>
      <c r="M77" s="183"/>
      <c r="N77" s="183"/>
      <c r="O77" s="183"/>
      <c r="P77" s="183"/>
      <c r="Q77" s="183"/>
      <c r="R77" s="183"/>
      <c r="S77" s="183"/>
      <c r="T77" s="183"/>
      <c r="U77" s="183"/>
      <c r="V77" s="183"/>
    </row>
    <row r="78" spans="1:22" x14ac:dyDescent="0.25">
      <c r="A78" s="183"/>
      <c r="B78" s="183"/>
      <c r="C78" s="183"/>
      <c r="D78" s="183"/>
      <c r="E78" s="183"/>
      <c r="F78" s="183"/>
      <c r="G78" s="183"/>
      <c r="H78" s="183"/>
      <c r="I78" s="183"/>
      <c r="J78" s="183"/>
      <c r="K78" s="183"/>
      <c r="L78" s="183"/>
      <c r="M78" s="183"/>
      <c r="N78" s="183"/>
      <c r="O78" s="183"/>
      <c r="P78" s="183"/>
      <c r="Q78" s="183"/>
      <c r="R78" s="183"/>
      <c r="S78" s="183"/>
      <c r="T78" s="183"/>
      <c r="U78" s="183"/>
      <c r="V78" s="183"/>
    </row>
    <row r="79" spans="1:22" x14ac:dyDescent="0.25">
      <c r="A79" s="183"/>
      <c r="B79" s="183"/>
      <c r="C79" s="183"/>
      <c r="D79" s="183"/>
      <c r="E79" s="183"/>
      <c r="F79" s="183"/>
      <c r="G79" s="183"/>
      <c r="H79" s="183"/>
      <c r="I79" s="183"/>
      <c r="J79" s="183"/>
      <c r="K79" s="183"/>
      <c r="L79" s="183"/>
      <c r="M79" s="183"/>
      <c r="N79" s="183"/>
      <c r="O79" s="183"/>
      <c r="P79" s="183"/>
      <c r="Q79" s="183"/>
      <c r="R79" s="183"/>
      <c r="S79" s="183"/>
      <c r="T79" s="183"/>
      <c r="U79" s="183"/>
      <c r="V79" s="183"/>
    </row>
    <row r="80" spans="1:22" x14ac:dyDescent="0.25">
      <c r="A80" s="183"/>
      <c r="B80" s="183"/>
      <c r="C80" s="183"/>
      <c r="D80" s="183"/>
      <c r="E80" s="183"/>
      <c r="F80" s="183"/>
      <c r="G80" s="183"/>
      <c r="H80" s="183"/>
      <c r="I80" s="183"/>
      <c r="J80" s="183"/>
      <c r="K80" s="183"/>
      <c r="L80" s="183"/>
      <c r="M80" s="183"/>
      <c r="N80" s="183"/>
      <c r="O80" s="183"/>
      <c r="P80" s="183"/>
      <c r="Q80" s="183"/>
      <c r="R80" s="183"/>
      <c r="S80" s="183"/>
      <c r="T80" s="183"/>
      <c r="U80" s="183"/>
      <c r="V80" s="183"/>
    </row>
    <row r="81" spans="1:22" x14ac:dyDescent="0.25">
      <c r="A81" s="183"/>
      <c r="B81" s="183"/>
      <c r="C81" s="183"/>
      <c r="D81" s="183"/>
      <c r="E81" s="183"/>
      <c r="F81" s="183"/>
      <c r="G81" s="183"/>
      <c r="H81" s="183"/>
      <c r="I81" s="183"/>
      <c r="J81" s="183"/>
      <c r="K81" s="183"/>
      <c r="L81" s="183"/>
      <c r="M81" s="183"/>
      <c r="N81" s="183"/>
      <c r="O81" s="183"/>
      <c r="P81" s="183"/>
      <c r="Q81" s="183"/>
      <c r="R81" s="183"/>
      <c r="S81" s="183"/>
      <c r="T81" s="183"/>
      <c r="U81" s="183"/>
      <c r="V81" s="183"/>
    </row>
    <row r="82" spans="1:22" x14ac:dyDescent="0.25">
      <c r="A82" s="183"/>
      <c r="B82" s="183"/>
      <c r="C82" s="183"/>
      <c r="D82" s="183"/>
      <c r="E82" s="183"/>
      <c r="F82" s="183"/>
      <c r="G82" s="183"/>
      <c r="H82" s="183"/>
      <c r="I82" s="183"/>
      <c r="J82" s="183"/>
      <c r="K82" s="183"/>
      <c r="L82" s="183"/>
      <c r="M82" s="183"/>
      <c r="N82" s="183"/>
      <c r="O82" s="183"/>
      <c r="P82" s="183"/>
      <c r="Q82" s="183"/>
      <c r="R82" s="183"/>
      <c r="S82" s="183"/>
      <c r="T82" s="183"/>
      <c r="U82" s="183"/>
      <c r="V82" s="183"/>
    </row>
    <row r="83" spans="1:22" x14ac:dyDescent="0.25">
      <c r="A83" s="183"/>
      <c r="B83" s="183"/>
      <c r="C83" s="183"/>
      <c r="D83" s="183"/>
      <c r="E83" s="183"/>
      <c r="F83" s="183"/>
      <c r="G83" s="183"/>
      <c r="H83" s="183"/>
      <c r="I83" s="183"/>
      <c r="J83" s="183"/>
      <c r="K83" s="183"/>
      <c r="L83" s="183"/>
      <c r="M83" s="183"/>
      <c r="N83" s="183"/>
      <c r="O83" s="183"/>
      <c r="P83" s="183"/>
      <c r="Q83" s="183"/>
      <c r="R83" s="183"/>
      <c r="S83" s="183"/>
      <c r="T83" s="183"/>
      <c r="U83" s="183"/>
      <c r="V83" s="183"/>
    </row>
    <row r="84" spans="1:22" x14ac:dyDescent="0.25">
      <c r="A84" s="183"/>
      <c r="B84" s="183"/>
      <c r="C84" s="183"/>
      <c r="D84" s="183"/>
      <c r="E84" s="183"/>
      <c r="F84" s="183"/>
      <c r="G84" s="183"/>
      <c r="H84" s="183"/>
      <c r="I84" s="183"/>
      <c r="J84" s="183"/>
      <c r="K84" s="183"/>
      <c r="L84" s="183"/>
      <c r="M84" s="183"/>
      <c r="N84" s="183"/>
      <c r="O84" s="183"/>
      <c r="P84" s="183"/>
      <c r="Q84" s="183"/>
      <c r="R84" s="183"/>
      <c r="S84" s="183"/>
      <c r="T84" s="183"/>
      <c r="U84" s="183"/>
      <c r="V84" s="183"/>
    </row>
    <row r="85" spans="1:22" x14ac:dyDescent="0.25">
      <c r="A85" s="183"/>
      <c r="B85" s="183"/>
      <c r="C85" s="183"/>
      <c r="D85" s="183"/>
      <c r="E85" s="183"/>
      <c r="F85" s="183"/>
      <c r="G85" s="183"/>
      <c r="H85" s="183"/>
      <c r="I85" s="183"/>
      <c r="J85" s="183"/>
      <c r="K85" s="183"/>
      <c r="L85" s="183"/>
      <c r="M85" s="183"/>
      <c r="N85" s="183"/>
      <c r="O85" s="183"/>
      <c r="P85" s="183"/>
      <c r="Q85" s="183"/>
      <c r="R85" s="183"/>
      <c r="S85" s="183"/>
      <c r="T85" s="183"/>
      <c r="U85" s="183"/>
      <c r="V85" s="183"/>
    </row>
    <row r="86" spans="1:22" x14ac:dyDescent="0.25">
      <c r="A86" s="183"/>
      <c r="B86" s="183"/>
      <c r="C86" s="183"/>
      <c r="D86" s="183"/>
      <c r="E86" s="183"/>
      <c r="F86" s="183"/>
      <c r="G86" s="183"/>
      <c r="H86" s="183"/>
      <c r="I86" s="183"/>
      <c r="J86" s="183"/>
      <c r="K86" s="183"/>
      <c r="L86" s="183"/>
      <c r="M86" s="183"/>
      <c r="N86" s="183"/>
      <c r="O86" s="183"/>
      <c r="P86" s="183"/>
      <c r="Q86" s="183"/>
      <c r="R86" s="183"/>
      <c r="S86" s="183"/>
      <c r="T86" s="183"/>
      <c r="U86" s="183"/>
      <c r="V86" s="183"/>
    </row>
    <row r="87" spans="1:22" x14ac:dyDescent="0.25">
      <c r="A87" s="183"/>
      <c r="B87" s="183"/>
      <c r="C87" s="183"/>
      <c r="D87" s="183"/>
      <c r="E87" s="183"/>
      <c r="F87" s="183"/>
      <c r="G87" s="183"/>
      <c r="H87" s="183"/>
      <c r="I87" s="183"/>
      <c r="J87" s="183"/>
      <c r="K87" s="183"/>
      <c r="L87" s="183"/>
      <c r="M87" s="183"/>
      <c r="N87" s="183"/>
      <c r="O87" s="183"/>
      <c r="P87" s="183"/>
      <c r="Q87" s="183"/>
      <c r="R87" s="183"/>
      <c r="S87" s="183"/>
      <c r="T87" s="183"/>
      <c r="U87" s="183"/>
      <c r="V87" s="183"/>
    </row>
    <row r="88" spans="1:22" x14ac:dyDescent="0.25">
      <c r="A88" s="183"/>
      <c r="B88" s="183"/>
      <c r="C88" s="183"/>
      <c r="D88" s="183"/>
      <c r="E88" s="183"/>
      <c r="F88" s="183"/>
      <c r="G88" s="183"/>
      <c r="H88" s="183"/>
      <c r="I88" s="183"/>
      <c r="J88" s="183"/>
      <c r="K88" s="183"/>
      <c r="L88" s="183"/>
      <c r="M88" s="183"/>
      <c r="N88" s="183"/>
      <c r="O88" s="183"/>
      <c r="P88" s="183"/>
      <c r="Q88" s="183"/>
      <c r="R88" s="183"/>
      <c r="S88" s="183"/>
      <c r="T88" s="183"/>
      <c r="U88" s="183"/>
      <c r="V88" s="183"/>
    </row>
    <row r="89" spans="1:22" x14ac:dyDescent="0.25">
      <c r="A89" s="183"/>
      <c r="B89" s="183"/>
      <c r="C89" s="183"/>
      <c r="D89" s="183"/>
      <c r="E89" s="183"/>
      <c r="F89" s="183"/>
      <c r="G89" s="183"/>
      <c r="H89" s="183"/>
      <c r="I89" s="183"/>
      <c r="J89" s="183"/>
      <c r="K89" s="183"/>
      <c r="L89" s="183"/>
      <c r="M89" s="183"/>
      <c r="N89" s="183"/>
      <c r="O89" s="183"/>
      <c r="P89" s="183"/>
      <c r="Q89" s="183"/>
      <c r="R89" s="183"/>
      <c r="S89" s="183"/>
      <c r="T89" s="183"/>
      <c r="U89" s="183"/>
      <c r="V89" s="183"/>
    </row>
    <row r="90" spans="1:22" x14ac:dyDescent="0.25">
      <c r="A90" s="183"/>
      <c r="B90" s="183"/>
      <c r="C90" s="183"/>
      <c r="D90" s="183"/>
      <c r="E90" s="183"/>
      <c r="F90" s="183"/>
      <c r="G90" s="183"/>
      <c r="H90" s="183"/>
      <c r="I90" s="183"/>
      <c r="J90" s="183"/>
      <c r="K90" s="183"/>
      <c r="L90" s="183"/>
      <c r="M90" s="183"/>
      <c r="N90" s="183"/>
      <c r="O90" s="183"/>
      <c r="P90" s="183"/>
      <c r="Q90" s="183"/>
      <c r="R90" s="183"/>
      <c r="S90" s="183"/>
      <c r="T90" s="183"/>
      <c r="U90" s="183"/>
      <c r="V90" s="183"/>
    </row>
    <row r="91" spans="1:22" x14ac:dyDescent="0.25">
      <c r="A91" s="183"/>
      <c r="B91" s="183"/>
      <c r="C91" s="183"/>
      <c r="D91" s="183"/>
      <c r="E91" s="183"/>
      <c r="F91" s="183"/>
      <c r="G91" s="183"/>
      <c r="H91" s="183"/>
      <c r="I91" s="183"/>
      <c r="J91" s="183"/>
      <c r="K91" s="183"/>
      <c r="L91" s="183"/>
      <c r="M91" s="183"/>
      <c r="N91" s="183"/>
      <c r="O91" s="183"/>
      <c r="P91" s="183"/>
      <c r="Q91" s="183"/>
      <c r="R91" s="183"/>
      <c r="S91" s="183"/>
      <c r="T91" s="183"/>
      <c r="U91" s="183"/>
      <c r="V91" s="183"/>
    </row>
    <row r="92" spans="1:22" x14ac:dyDescent="0.25">
      <c r="A92" s="183"/>
      <c r="B92" s="183"/>
      <c r="C92" s="183"/>
      <c r="D92" s="183"/>
      <c r="E92" s="183"/>
      <c r="F92" s="183"/>
      <c r="G92" s="183"/>
      <c r="H92" s="183"/>
      <c r="I92" s="183"/>
      <c r="J92" s="183"/>
      <c r="K92" s="183"/>
      <c r="L92" s="183"/>
      <c r="M92" s="183"/>
      <c r="N92" s="183"/>
      <c r="O92" s="183"/>
      <c r="P92" s="183"/>
      <c r="Q92" s="183"/>
      <c r="R92" s="183"/>
      <c r="S92" s="183"/>
      <c r="T92" s="183"/>
      <c r="U92" s="183"/>
      <c r="V92" s="183"/>
    </row>
    <row r="93" spans="1:22" x14ac:dyDescent="0.25">
      <c r="A93" s="183"/>
      <c r="B93" s="183"/>
      <c r="C93" s="183"/>
      <c r="D93" s="183"/>
      <c r="E93" s="183"/>
      <c r="F93" s="183"/>
      <c r="G93" s="183"/>
      <c r="H93" s="183"/>
      <c r="I93" s="183"/>
      <c r="J93" s="183"/>
      <c r="K93" s="183"/>
      <c r="L93" s="183"/>
      <c r="M93" s="183"/>
      <c r="N93" s="183"/>
      <c r="O93" s="183"/>
      <c r="P93" s="183"/>
      <c r="Q93" s="183"/>
      <c r="R93" s="183"/>
      <c r="S93" s="183"/>
      <c r="T93" s="183"/>
      <c r="U93" s="183"/>
      <c r="V93" s="183"/>
    </row>
    <row r="94" spans="1:22" x14ac:dyDescent="0.25">
      <c r="A94" s="183"/>
      <c r="B94" s="183"/>
      <c r="C94" s="183"/>
      <c r="D94" s="183"/>
      <c r="E94" s="183"/>
      <c r="F94" s="183"/>
      <c r="G94" s="183"/>
      <c r="H94" s="183"/>
      <c r="I94" s="183"/>
      <c r="J94" s="183"/>
      <c r="K94" s="183"/>
      <c r="L94" s="183"/>
      <c r="M94" s="183"/>
      <c r="N94" s="183"/>
      <c r="O94" s="183"/>
      <c r="P94" s="183"/>
      <c r="Q94" s="183"/>
      <c r="R94" s="183"/>
      <c r="S94" s="183"/>
      <c r="T94" s="183"/>
      <c r="U94" s="183"/>
      <c r="V94" s="183"/>
    </row>
    <row r="95" spans="1:22" x14ac:dyDescent="0.25">
      <c r="A95" s="183"/>
      <c r="B95" s="183"/>
      <c r="C95" s="183"/>
      <c r="D95" s="183"/>
      <c r="E95" s="183"/>
      <c r="F95" s="183"/>
      <c r="G95" s="183"/>
      <c r="H95" s="183"/>
      <c r="I95" s="183"/>
      <c r="J95" s="183"/>
      <c r="K95" s="183"/>
      <c r="L95" s="183"/>
      <c r="M95" s="183"/>
      <c r="N95" s="183"/>
      <c r="O95" s="183"/>
      <c r="P95" s="183"/>
      <c r="Q95" s="183"/>
      <c r="R95" s="183"/>
      <c r="S95" s="183"/>
      <c r="T95" s="183"/>
      <c r="U95" s="183"/>
      <c r="V95" s="183"/>
    </row>
    <row r="96" spans="1:22" x14ac:dyDescent="0.25">
      <c r="A96" s="183"/>
      <c r="B96" s="183"/>
      <c r="C96" s="183"/>
      <c r="D96" s="183"/>
      <c r="E96" s="183"/>
      <c r="F96" s="183"/>
      <c r="G96" s="183"/>
      <c r="H96" s="183"/>
      <c r="I96" s="183"/>
      <c r="J96" s="183"/>
      <c r="K96" s="183"/>
      <c r="L96" s="183"/>
      <c r="M96" s="183"/>
      <c r="N96" s="183"/>
      <c r="O96" s="183"/>
      <c r="P96" s="183"/>
      <c r="Q96" s="183"/>
      <c r="R96" s="183"/>
      <c r="S96" s="183"/>
      <c r="T96" s="183"/>
      <c r="U96" s="183"/>
      <c r="V96" s="183"/>
    </row>
    <row r="97" spans="1:22" x14ac:dyDescent="0.25">
      <c r="A97" s="183"/>
      <c r="B97" s="183"/>
      <c r="C97" s="183"/>
      <c r="D97" s="183"/>
      <c r="E97" s="183"/>
      <c r="F97" s="183"/>
      <c r="G97" s="183"/>
      <c r="H97" s="183"/>
      <c r="I97" s="183"/>
      <c r="J97" s="183"/>
      <c r="K97" s="183"/>
      <c r="L97" s="183"/>
      <c r="M97" s="183"/>
      <c r="N97" s="183"/>
      <c r="O97" s="183"/>
      <c r="P97" s="183"/>
      <c r="Q97" s="183"/>
      <c r="R97" s="183"/>
      <c r="S97" s="183"/>
      <c r="T97" s="183"/>
      <c r="U97" s="183"/>
      <c r="V97" s="183"/>
    </row>
    <row r="98" spans="1:22" x14ac:dyDescent="0.25">
      <c r="A98" s="183"/>
      <c r="B98" s="183"/>
      <c r="C98" s="183"/>
      <c r="D98" s="183"/>
      <c r="E98" s="183"/>
      <c r="F98" s="183"/>
      <c r="G98" s="183"/>
      <c r="H98" s="183"/>
      <c r="I98" s="183"/>
      <c r="J98" s="183"/>
      <c r="K98" s="183"/>
      <c r="L98" s="183"/>
      <c r="M98" s="183"/>
      <c r="N98" s="183"/>
      <c r="O98" s="183"/>
      <c r="P98" s="183"/>
      <c r="Q98" s="183"/>
      <c r="R98" s="183"/>
      <c r="S98" s="183"/>
      <c r="T98" s="183"/>
      <c r="U98" s="183"/>
      <c r="V98" s="183"/>
    </row>
    <row r="99" spans="1:22" x14ac:dyDescent="0.25">
      <c r="A99" s="183"/>
      <c r="B99" s="183"/>
      <c r="C99" s="183"/>
      <c r="D99" s="183"/>
      <c r="E99" s="183"/>
      <c r="F99" s="183"/>
      <c r="G99" s="183"/>
      <c r="H99" s="183"/>
      <c r="I99" s="183"/>
      <c r="J99" s="183"/>
      <c r="K99" s="183"/>
      <c r="L99" s="183"/>
      <c r="M99" s="183"/>
      <c r="N99" s="183"/>
      <c r="O99" s="183"/>
      <c r="P99" s="183"/>
      <c r="Q99" s="183"/>
      <c r="R99" s="183"/>
      <c r="S99" s="183"/>
      <c r="T99" s="183"/>
      <c r="U99" s="183"/>
      <c r="V99" s="183"/>
    </row>
    <row r="100" spans="1:22" x14ac:dyDescent="0.25">
      <c r="A100" s="183"/>
      <c r="B100" s="183"/>
      <c r="C100" s="183"/>
      <c r="D100" s="183"/>
      <c r="E100" s="183"/>
      <c r="F100" s="183"/>
      <c r="G100" s="183"/>
      <c r="H100" s="183"/>
      <c r="I100" s="183"/>
      <c r="J100" s="183"/>
      <c r="K100" s="183"/>
      <c r="L100" s="183"/>
      <c r="M100" s="183"/>
      <c r="N100" s="183"/>
      <c r="O100" s="183"/>
      <c r="P100" s="183"/>
      <c r="Q100" s="183"/>
      <c r="R100" s="183"/>
      <c r="S100" s="183"/>
      <c r="T100" s="183"/>
      <c r="U100" s="183"/>
      <c r="V100" s="183"/>
    </row>
    <row r="101" spans="1:22" x14ac:dyDescent="0.25">
      <c r="A101" s="183"/>
      <c r="B101" s="183"/>
      <c r="C101" s="183"/>
      <c r="D101" s="183"/>
      <c r="E101" s="183"/>
      <c r="F101" s="183"/>
      <c r="G101" s="183"/>
      <c r="H101" s="183"/>
      <c r="I101" s="183"/>
      <c r="J101" s="183"/>
      <c r="K101" s="183"/>
      <c r="L101" s="183"/>
      <c r="M101" s="183"/>
      <c r="N101" s="183"/>
      <c r="O101" s="183"/>
      <c r="P101" s="183"/>
      <c r="Q101" s="183"/>
      <c r="R101" s="183"/>
      <c r="S101" s="183"/>
      <c r="T101" s="183"/>
      <c r="U101" s="183"/>
      <c r="V101" s="183"/>
    </row>
    <row r="102" spans="1:22" x14ac:dyDescent="0.25">
      <c r="A102" s="183"/>
      <c r="B102" s="183"/>
      <c r="C102" s="183"/>
      <c r="D102" s="183"/>
      <c r="E102" s="183"/>
      <c r="F102" s="183"/>
      <c r="G102" s="183"/>
      <c r="H102" s="183"/>
      <c r="I102" s="183"/>
      <c r="J102" s="183"/>
      <c r="K102" s="183"/>
      <c r="L102" s="183"/>
      <c r="M102" s="183"/>
      <c r="N102" s="183"/>
      <c r="O102" s="183"/>
      <c r="P102" s="183"/>
      <c r="Q102" s="183"/>
      <c r="R102" s="183"/>
      <c r="S102" s="183"/>
      <c r="T102" s="183"/>
      <c r="U102" s="183"/>
      <c r="V102" s="183"/>
    </row>
    <row r="103" spans="1:22" x14ac:dyDescent="0.25">
      <c r="A103" s="183"/>
      <c r="B103" s="183"/>
      <c r="C103" s="183"/>
      <c r="D103" s="183"/>
      <c r="E103" s="183"/>
      <c r="F103" s="183"/>
      <c r="G103" s="183"/>
      <c r="H103" s="183"/>
      <c r="I103" s="183"/>
      <c r="J103" s="183"/>
      <c r="K103" s="183"/>
      <c r="L103" s="183"/>
      <c r="M103" s="183"/>
      <c r="N103" s="183"/>
      <c r="O103" s="183"/>
      <c r="P103" s="183"/>
      <c r="Q103" s="183"/>
      <c r="R103" s="183"/>
      <c r="S103" s="183"/>
      <c r="T103" s="183"/>
      <c r="U103" s="183"/>
      <c r="V103" s="183"/>
    </row>
    <row r="104" spans="1:22" x14ac:dyDescent="0.25">
      <c r="A104" s="183"/>
      <c r="B104" s="183"/>
      <c r="C104" s="183"/>
      <c r="D104" s="183"/>
      <c r="E104" s="183"/>
      <c r="F104" s="183"/>
      <c r="G104" s="183"/>
      <c r="H104" s="183"/>
      <c r="I104" s="183"/>
      <c r="J104" s="183"/>
      <c r="K104" s="183"/>
      <c r="L104" s="183"/>
      <c r="M104" s="183"/>
      <c r="N104" s="183"/>
      <c r="O104" s="183"/>
      <c r="P104" s="183"/>
      <c r="Q104" s="183"/>
      <c r="R104" s="183"/>
      <c r="S104" s="183"/>
      <c r="T104" s="183"/>
      <c r="U104" s="183"/>
      <c r="V104" s="183"/>
    </row>
    <row r="105" spans="1:22" x14ac:dyDescent="0.25">
      <c r="A105" s="183"/>
      <c r="B105" s="183"/>
      <c r="C105" s="183"/>
      <c r="D105" s="183"/>
      <c r="E105" s="183"/>
      <c r="F105" s="183"/>
      <c r="G105" s="183"/>
      <c r="H105" s="183"/>
      <c r="I105" s="183"/>
      <c r="J105" s="183"/>
      <c r="K105" s="183"/>
      <c r="L105" s="183"/>
      <c r="M105" s="183"/>
      <c r="N105" s="183"/>
      <c r="O105" s="183"/>
      <c r="P105" s="183"/>
      <c r="Q105" s="183"/>
      <c r="R105" s="183"/>
      <c r="S105" s="183"/>
      <c r="T105" s="183"/>
      <c r="U105" s="183"/>
      <c r="V105" s="183"/>
    </row>
    <row r="106" spans="1:22" x14ac:dyDescent="0.25">
      <c r="A106" s="183"/>
      <c r="B106" s="183"/>
      <c r="C106" s="183"/>
      <c r="D106" s="183"/>
      <c r="E106" s="183"/>
      <c r="F106" s="183"/>
      <c r="G106" s="183"/>
      <c r="H106" s="183"/>
      <c r="I106" s="183"/>
      <c r="J106" s="183"/>
      <c r="K106" s="183"/>
      <c r="L106" s="183"/>
      <c r="M106" s="183"/>
      <c r="N106" s="183"/>
      <c r="O106" s="183"/>
      <c r="P106" s="183"/>
      <c r="Q106" s="183"/>
      <c r="R106" s="183"/>
      <c r="S106" s="183"/>
      <c r="T106" s="183"/>
      <c r="U106" s="183"/>
      <c r="V106" s="183"/>
    </row>
    <row r="107" spans="1:22" x14ac:dyDescent="0.25">
      <c r="A107" s="183"/>
      <c r="B107" s="183"/>
      <c r="C107" s="183"/>
      <c r="D107" s="183"/>
      <c r="E107" s="183"/>
      <c r="F107" s="183"/>
      <c r="G107" s="183"/>
      <c r="H107" s="183"/>
      <c r="I107" s="183"/>
      <c r="J107" s="183"/>
      <c r="K107" s="183"/>
      <c r="L107" s="183"/>
      <c r="M107" s="183"/>
      <c r="N107" s="183"/>
      <c r="O107" s="183"/>
      <c r="P107" s="183"/>
      <c r="Q107" s="183"/>
      <c r="R107" s="183"/>
      <c r="S107" s="183"/>
      <c r="T107" s="183"/>
      <c r="U107" s="183"/>
      <c r="V107" s="183"/>
    </row>
    <row r="108" spans="1:22" x14ac:dyDescent="0.25">
      <c r="A108" s="183"/>
      <c r="B108" s="183"/>
      <c r="C108" s="183"/>
      <c r="D108" s="183"/>
      <c r="E108" s="183"/>
      <c r="F108" s="183"/>
      <c r="G108" s="183"/>
      <c r="H108" s="183"/>
      <c r="I108" s="183"/>
      <c r="J108" s="183"/>
      <c r="K108" s="183"/>
      <c r="L108" s="183"/>
      <c r="M108" s="183"/>
      <c r="N108" s="183"/>
      <c r="O108" s="183"/>
      <c r="P108" s="183"/>
      <c r="Q108" s="183"/>
      <c r="R108" s="183"/>
      <c r="S108" s="183"/>
      <c r="T108" s="183"/>
      <c r="U108" s="183"/>
      <c r="V108" s="183"/>
    </row>
    <row r="109" spans="1:22" x14ac:dyDescent="0.25">
      <c r="A109" s="183"/>
      <c r="B109" s="183"/>
      <c r="C109" s="183"/>
      <c r="D109" s="183"/>
      <c r="E109" s="183"/>
      <c r="F109" s="183"/>
      <c r="G109" s="183"/>
      <c r="H109" s="183"/>
      <c r="I109" s="183"/>
      <c r="J109" s="183"/>
      <c r="K109" s="183"/>
      <c r="L109" s="183"/>
      <c r="M109" s="183"/>
      <c r="N109" s="183"/>
      <c r="O109" s="183"/>
      <c r="P109" s="183"/>
      <c r="Q109" s="183"/>
      <c r="R109" s="183"/>
      <c r="S109" s="183"/>
      <c r="T109" s="183"/>
      <c r="U109" s="183"/>
      <c r="V109" s="183"/>
    </row>
    <row r="110" spans="1:22" x14ac:dyDescent="0.25">
      <c r="A110" s="183"/>
      <c r="B110" s="183"/>
      <c r="C110" s="183"/>
      <c r="D110" s="183"/>
      <c r="E110" s="183"/>
      <c r="F110" s="183"/>
      <c r="G110" s="183"/>
      <c r="H110" s="183"/>
      <c r="I110" s="183"/>
      <c r="J110" s="183"/>
      <c r="K110" s="183"/>
      <c r="L110" s="183"/>
      <c r="M110" s="183"/>
      <c r="N110" s="183"/>
      <c r="O110" s="183"/>
      <c r="P110" s="183"/>
      <c r="Q110" s="183"/>
      <c r="R110" s="183"/>
      <c r="S110" s="183"/>
      <c r="T110" s="183"/>
      <c r="U110" s="183"/>
      <c r="V110" s="183"/>
    </row>
    <row r="111" spans="1:22" x14ac:dyDescent="0.25">
      <c r="A111" s="183"/>
      <c r="B111" s="183"/>
      <c r="C111" s="183"/>
      <c r="D111" s="183"/>
      <c r="E111" s="183"/>
      <c r="F111" s="183"/>
      <c r="G111" s="183"/>
      <c r="H111" s="183"/>
      <c r="I111" s="183"/>
      <c r="J111" s="183"/>
      <c r="K111" s="183"/>
      <c r="L111" s="183"/>
      <c r="M111" s="183"/>
      <c r="N111" s="183"/>
      <c r="O111" s="183"/>
      <c r="P111" s="183"/>
      <c r="Q111" s="183"/>
      <c r="R111" s="183"/>
      <c r="S111" s="183"/>
      <c r="T111" s="183"/>
      <c r="U111" s="183"/>
      <c r="V111" s="183"/>
    </row>
    <row r="112" spans="1:22" x14ac:dyDescent="0.25">
      <c r="A112" s="183"/>
      <c r="B112" s="183"/>
      <c r="C112" s="183"/>
      <c r="D112" s="183"/>
      <c r="E112" s="183"/>
      <c r="F112" s="183"/>
      <c r="G112" s="183"/>
      <c r="H112" s="183"/>
      <c r="I112" s="183"/>
      <c r="J112" s="183"/>
      <c r="K112" s="183"/>
      <c r="L112" s="183"/>
      <c r="M112" s="183"/>
      <c r="N112" s="183"/>
      <c r="O112" s="183"/>
      <c r="P112" s="183"/>
      <c r="Q112" s="183"/>
      <c r="R112" s="183"/>
      <c r="S112" s="183"/>
      <c r="T112" s="183"/>
      <c r="U112" s="183"/>
      <c r="V112" s="183"/>
    </row>
    <row r="113" spans="1:22" x14ac:dyDescent="0.25">
      <c r="A113" s="183"/>
      <c r="B113" s="183"/>
      <c r="C113" s="183"/>
      <c r="D113" s="183"/>
      <c r="E113" s="183"/>
      <c r="F113" s="183"/>
      <c r="G113" s="183"/>
      <c r="H113" s="183"/>
      <c r="I113" s="183"/>
      <c r="J113" s="183"/>
      <c r="K113" s="183"/>
      <c r="L113" s="183"/>
      <c r="M113" s="183"/>
      <c r="N113" s="183"/>
      <c r="O113" s="183"/>
      <c r="P113" s="183"/>
      <c r="Q113" s="183"/>
      <c r="R113" s="183"/>
      <c r="S113" s="183"/>
      <c r="T113" s="183"/>
      <c r="U113" s="183"/>
      <c r="V113" s="183"/>
    </row>
    <row r="114" spans="1:22" x14ac:dyDescent="0.25">
      <c r="A114" s="183"/>
      <c r="B114" s="183"/>
      <c r="C114" s="183"/>
      <c r="D114" s="183"/>
      <c r="E114" s="183"/>
      <c r="F114" s="183"/>
      <c r="G114" s="183"/>
      <c r="H114" s="183"/>
      <c r="I114" s="183"/>
      <c r="J114" s="183"/>
      <c r="K114" s="183"/>
      <c r="L114" s="183"/>
      <c r="M114" s="183"/>
      <c r="N114" s="183"/>
      <c r="O114" s="183"/>
      <c r="P114" s="183"/>
      <c r="Q114" s="183"/>
      <c r="R114" s="183"/>
      <c r="S114" s="183"/>
      <c r="T114" s="183"/>
      <c r="U114" s="183"/>
      <c r="V114" s="183"/>
    </row>
    <row r="115" spans="1:22" x14ac:dyDescent="0.25">
      <c r="A115" s="183"/>
      <c r="B115" s="183"/>
      <c r="C115" s="183"/>
      <c r="D115" s="183"/>
      <c r="E115" s="183"/>
      <c r="F115" s="183"/>
      <c r="G115" s="183"/>
      <c r="H115" s="183"/>
      <c r="I115" s="183"/>
      <c r="J115" s="183"/>
      <c r="K115" s="183"/>
      <c r="L115" s="183"/>
      <c r="M115" s="183"/>
      <c r="N115" s="183"/>
      <c r="O115" s="183"/>
      <c r="P115" s="183"/>
      <c r="Q115" s="183"/>
      <c r="R115" s="183"/>
      <c r="S115" s="183"/>
      <c r="T115" s="183"/>
      <c r="U115" s="183"/>
      <c r="V115" s="183"/>
    </row>
    <row r="116" spans="1:22" x14ac:dyDescent="0.25">
      <c r="A116" s="183"/>
      <c r="B116" s="183"/>
      <c r="C116" s="183"/>
      <c r="D116" s="183"/>
      <c r="E116" s="183"/>
      <c r="F116" s="183"/>
      <c r="G116" s="183"/>
      <c r="H116" s="183"/>
      <c r="I116" s="183"/>
      <c r="J116" s="183"/>
      <c r="K116" s="183"/>
      <c r="L116" s="183"/>
      <c r="M116" s="183"/>
      <c r="N116" s="183"/>
      <c r="O116" s="183"/>
      <c r="P116" s="183"/>
      <c r="Q116" s="183"/>
      <c r="R116" s="183"/>
      <c r="S116" s="183"/>
      <c r="T116" s="183"/>
      <c r="U116" s="183"/>
      <c r="V116" s="183"/>
    </row>
    <row r="117" spans="1:22" x14ac:dyDescent="0.25">
      <c r="A117" s="183"/>
      <c r="B117" s="183"/>
      <c r="C117" s="183"/>
      <c r="D117" s="183"/>
      <c r="E117" s="183"/>
      <c r="F117" s="183"/>
      <c r="G117" s="183"/>
      <c r="H117" s="183"/>
      <c r="I117" s="183"/>
      <c r="J117" s="183"/>
      <c r="K117" s="183"/>
      <c r="L117" s="183"/>
      <c r="M117" s="183"/>
      <c r="N117" s="183"/>
      <c r="O117" s="183"/>
      <c r="P117" s="183"/>
      <c r="Q117" s="183"/>
      <c r="R117" s="183"/>
      <c r="S117" s="183"/>
      <c r="T117" s="183"/>
      <c r="U117" s="183"/>
      <c r="V117" s="183"/>
    </row>
    <row r="118" spans="1:22" x14ac:dyDescent="0.25">
      <c r="A118" s="183"/>
      <c r="B118" s="183"/>
      <c r="C118" s="183"/>
      <c r="D118" s="183"/>
      <c r="E118" s="183"/>
      <c r="F118" s="183"/>
      <c r="G118" s="183"/>
      <c r="H118" s="183"/>
      <c r="I118" s="183"/>
      <c r="J118" s="183"/>
      <c r="K118" s="183"/>
      <c r="L118" s="183"/>
      <c r="M118" s="183"/>
      <c r="N118" s="183"/>
      <c r="O118" s="183"/>
      <c r="P118" s="183"/>
      <c r="Q118" s="183"/>
      <c r="R118" s="183"/>
      <c r="S118" s="183"/>
      <c r="T118" s="183"/>
      <c r="U118" s="183"/>
      <c r="V118" s="183"/>
    </row>
    <row r="119" spans="1:22" x14ac:dyDescent="0.25">
      <c r="A119" s="183"/>
      <c r="B119" s="183"/>
      <c r="C119" s="183"/>
      <c r="D119" s="183"/>
      <c r="E119" s="183"/>
      <c r="F119" s="183"/>
      <c r="G119" s="183"/>
      <c r="H119" s="183"/>
      <c r="I119" s="183"/>
      <c r="J119" s="183"/>
      <c r="K119" s="183"/>
      <c r="L119" s="183"/>
      <c r="M119" s="183"/>
      <c r="N119" s="183"/>
      <c r="O119" s="183"/>
      <c r="P119" s="183"/>
      <c r="Q119" s="183"/>
      <c r="R119" s="183"/>
      <c r="S119" s="183"/>
      <c r="T119" s="183"/>
      <c r="U119" s="183"/>
      <c r="V119" s="183"/>
    </row>
    <row r="120" spans="1:22" x14ac:dyDescent="0.25">
      <c r="A120" s="183"/>
      <c r="B120" s="183"/>
      <c r="C120" s="183"/>
      <c r="D120" s="183"/>
      <c r="E120" s="183"/>
      <c r="F120" s="183"/>
      <c r="G120" s="183"/>
      <c r="H120" s="183"/>
      <c r="I120" s="183"/>
      <c r="J120" s="183"/>
      <c r="K120" s="183"/>
      <c r="L120" s="183"/>
      <c r="M120" s="183"/>
      <c r="N120" s="183"/>
      <c r="O120" s="183"/>
      <c r="P120" s="183"/>
      <c r="Q120" s="183"/>
      <c r="R120" s="183"/>
      <c r="S120" s="183"/>
      <c r="T120" s="183"/>
      <c r="U120" s="183"/>
      <c r="V120" s="183"/>
    </row>
    <row r="121" spans="1:22" x14ac:dyDescent="0.25">
      <c r="A121" s="183"/>
      <c r="B121" s="183"/>
      <c r="C121" s="183"/>
      <c r="D121" s="183"/>
      <c r="E121" s="183"/>
      <c r="F121" s="183"/>
      <c r="G121" s="183"/>
      <c r="H121" s="183"/>
      <c r="I121" s="183"/>
      <c r="J121" s="183"/>
      <c r="K121" s="183"/>
      <c r="L121" s="183"/>
      <c r="M121" s="183"/>
      <c r="N121" s="183"/>
      <c r="O121" s="183"/>
      <c r="P121" s="183"/>
      <c r="Q121" s="183"/>
      <c r="R121" s="183"/>
      <c r="S121" s="183"/>
      <c r="T121" s="183"/>
      <c r="U121" s="183"/>
      <c r="V121" s="183"/>
    </row>
    <row r="122" spans="1:22" x14ac:dyDescent="0.25">
      <c r="A122" s="183"/>
      <c r="B122" s="183"/>
      <c r="C122" s="183"/>
      <c r="D122" s="183"/>
      <c r="E122" s="183"/>
      <c r="F122" s="183"/>
      <c r="G122" s="183"/>
      <c r="H122" s="183"/>
      <c r="I122" s="183"/>
      <c r="J122" s="183"/>
      <c r="K122" s="183"/>
      <c r="L122" s="183"/>
      <c r="M122" s="183"/>
      <c r="N122" s="183"/>
      <c r="O122" s="183"/>
      <c r="P122" s="183"/>
      <c r="Q122" s="183"/>
      <c r="R122" s="183"/>
      <c r="S122" s="183"/>
      <c r="T122" s="183"/>
      <c r="U122" s="183"/>
      <c r="V122" s="183"/>
    </row>
    <row r="123" spans="1:22" x14ac:dyDescent="0.25">
      <c r="A123" s="183"/>
      <c r="B123" s="183"/>
      <c r="C123" s="183"/>
      <c r="D123" s="183"/>
      <c r="E123" s="183"/>
      <c r="F123" s="183"/>
      <c r="G123" s="183"/>
      <c r="H123" s="183"/>
      <c r="I123" s="183"/>
      <c r="J123" s="183"/>
      <c r="K123" s="183"/>
      <c r="L123" s="183"/>
      <c r="M123" s="183"/>
      <c r="N123" s="183"/>
      <c r="O123" s="183"/>
      <c r="P123" s="183"/>
      <c r="Q123" s="183"/>
      <c r="R123" s="183"/>
      <c r="S123" s="183"/>
      <c r="T123" s="183"/>
      <c r="U123" s="183"/>
      <c r="V123" s="183"/>
    </row>
    <row r="124" spans="1:22" x14ac:dyDescent="0.25">
      <c r="A124" s="183"/>
      <c r="B124" s="183"/>
      <c r="C124" s="183"/>
      <c r="D124" s="183"/>
      <c r="E124" s="183"/>
      <c r="F124" s="183"/>
      <c r="G124" s="183"/>
      <c r="H124" s="183"/>
      <c r="I124" s="183"/>
      <c r="J124" s="183"/>
      <c r="K124" s="183"/>
      <c r="L124" s="183"/>
      <c r="M124" s="183"/>
      <c r="N124" s="183"/>
      <c r="O124" s="183"/>
      <c r="P124" s="183"/>
      <c r="Q124" s="183"/>
      <c r="R124" s="183"/>
      <c r="S124" s="183"/>
      <c r="T124" s="183"/>
      <c r="U124" s="183"/>
      <c r="V124" s="183"/>
    </row>
    <row r="125" spans="1:22" x14ac:dyDescent="0.25">
      <c r="A125" s="183"/>
      <c r="B125" s="183"/>
      <c r="C125" s="183"/>
      <c r="D125" s="183"/>
      <c r="E125" s="183"/>
      <c r="F125" s="183"/>
      <c r="G125" s="183"/>
      <c r="H125" s="183"/>
      <c r="I125" s="183"/>
      <c r="J125" s="183"/>
      <c r="K125" s="183"/>
      <c r="L125" s="183"/>
      <c r="M125" s="183"/>
      <c r="N125" s="183"/>
      <c r="O125" s="183"/>
      <c r="P125" s="183"/>
      <c r="Q125" s="183"/>
      <c r="R125" s="183"/>
      <c r="S125" s="183"/>
      <c r="T125" s="183"/>
      <c r="U125" s="183"/>
      <c r="V125" s="183"/>
    </row>
    <row r="126" spans="1:22" x14ac:dyDescent="0.25">
      <c r="A126" s="183"/>
      <c r="B126" s="183"/>
      <c r="C126" s="183"/>
      <c r="D126" s="183"/>
      <c r="E126" s="183"/>
      <c r="F126" s="183"/>
      <c r="G126" s="183"/>
      <c r="H126" s="183"/>
      <c r="I126" s="183"/>
      <c r="J126" s="183"/>
      <c r="K126" s="183"/>
      <c r="L126" s="183"/>
      <c r="M126" s="183"/>
      <c r="N126" s="183"/>
      <c r="O126" s="183"/>
      <c r="P126" s="183"/>
      <c r="Q126" s="183"/>
      <c r="R126" s="183"/>
      <c r="S126" s="183"/>
      <c r="T126" s="183"/>
      <c r="U126" s="183"/>
      <c r="V126" s="183"/>
    </row>
    <row r="127" spans="1:22" x14ac:dyDescent="0.25">
      <c r="A127" s="183"/>
      <c r="B127" s="183"/>
      <c r="C127" s="183"/>
      <c r="D127" s="183"/>
      <c r="E127" s="183"/>
      <c r="F127" s="183"/>
      <c r="G127" s="183"/>
      <c r="H127" s="183"/>
      <c r="I127" s="183"/>
      <c r="J127" s="183"/>
      <c r="K127" s="183"/>
      <c r="L127" s="183"/>
      <c r="M127" s="183"/>
      <c r="N127" s="183"/>
      <c r="O127" s="183"/>
      <c r="P127" s="183"/>
      <c r="Q127" s="183"/>
      <c r="R127" s="183"/>
      <c r="S127" s="183"/>
      <c r="T127" s="183"/>
      <c r="U127" s="183"/>
      <c r="V127" s="183"/>
    </row>
    <row r="128" spans="1:22" x14ac:dyDescent="0.25">
      <c r="A128" s="183"/>
      <c r="B128" s="183"/>
      <c r="C128" s="183"/>
      <c r="D128" s="183"/>
      <c r="E128" s="183"/>
      <c r="F128" s="183"/>
      <c r="G128" s="183"/>
      <c r="H128" s="183"/>
      <c r="I128" s="183"/>
      <c r="J128" s="183"/>
      <c r="K128" s="183"/>
      <c r="L128" s="183"/>
      <c r="M128" s="183"/>
      <c r="N128" s="183"/>
      <c r="O128" s="183"/>
      <c r="P128" s="183"/>
      <c r="Q128" s="183"/>
      <c r="R128" s="183"/>
      <c r="S128" s="183"/>
      <c r="T128" s="183"/>
      <c r="U128" s="183"/>
      <c r="V128" s="183"/>
    </row>
    <row r="129" spans="1:22" x14ac:dyDescent="0.25">
      <c r="A129" s="183"/>
      <c r="B129" s="183"/>
      <c r="C129" s="183"/>
      <c r="D129" s="183"/>
      <c r="E129" s="183"/>
      <c r="F129" s="183"/>
      <c r="G129" s="183"/>
      <c r="H129" s="183"/>
      <c r="I129" s="183"/>
      <c r="J129" s="183"/>
      <c r="K129" s="183"/>
      <c r="L129" s="183"/>
      <c r="M129" s="183"/>
      <c r="N129" s="183"/>
      <c r="O129" s="183"/>
      <c r="P129" s="183"/>
      <c r="Q129" s="183"/>
      <c r="R129" s="183"/>
      <c r="S129" s="183"/>
      <c r="T129" s="183"/>
      <c r="U129" s="183"/>
      <c r="V129" s="183"/>
    </row>
    <row r="130" spans="1:22" x14ac:dyDescent="0.25">
      <c r="A130" s="183"/>
      <c r="B130" s="183"/>
      <c r="C130" s="183"/>
      <c r="D130" s="183"/>
      <c r="E130" s="183"/>
      <c r="F130" s="183"/>
      <c r="G130" s="183"/>
      <c r="H130" s="183"/>
      <c r="I130" s="183"/>
      <c r="J130" s="183"/>
      <c r="K130" s="183"/>
      <c r="L130" s="183"/>
      <c r="M130" s="183"/>
      <c r="N130" s="183"/>
      <c r="O130" s="183"/>
      <c r="P130" s="183"/>
      <c r="Q130" s="183"/>
      <c r="R130" s="183"/>
      <c r="S130" s="183"/>
      <c r="T130" s="183"/>
      <c r="U130" s="183"/>
      <c r="V130" s="183"/>
    </row>
    <row r="131" spans="1:22" x14ac:dyDescent="0.25">
      <c r="A131" s="183"/>
      <c r="B131" s="183"/>
      <c r="C131" s="183"/>
      <c r="D131" s="183"/>
      <c r="E131" s="183"/>
      <c r="F131" s="183"/>
      <c r="G131" s="183"/>
      <c r="H131" s="183"/>
      <c r="I131" s="183"/>
      <c r="J131" s="183"/>
      <c r="K131" s="183"/>
      <c r="L131" s="183"/>
      <c r="M131" s="183"/>
      <c r="N131" s="183"/>
      <c r="O131" s="183"/>
      <c r="P131" s="183"/>
      <c r="Q131" s="183"/>
      <c r="R131" s="183"/>
      <c r="S131" s="183"/>
      <c r="T131" s="183"/>
      <c r="U131" s="183"/>
      <c r="V131" s="183"/>
    </row>
    <row r="132" spans="1:22" x14ac:dyDescent="0.25">
      <c r="A132" s="183"/>
      <c r="B132" s="183"/>
      <c r="C132" s="183"/>
      <c r="D132" s="183"/>
      <c r="E132" s="183"/>
      <c r="F132" s="183"/>
      <c r="G132" s="183"/>
      <c r="H132" s="183"/>
      <c r="I132" s="183"/>
      <c r="J132" s="183"/>
      <c r="K132" s="183"/>
      <c r="L132" s="183"/>
      <c r="M132" s="183"/>
      <c r="N132" s="183"/>
      <c r="O132" s="183"/>
      <c r="P132" s="183"/>
      <c r="Q132" s="183"/>
      <c r="R132" s="183"/>
      <c r="S132" s="183"/>
      <c r="T132" s="183"/>
      <c r="U132" s="183"/>
      <c r="V132" s="183"/>
    </row>
    <row r="133" spans="1:22" x14ac:dyDescent="0.25">
      <c r="A133" s="183"/>
      <c r="B133" s="183"/>
      <c r="C133" s="183"/>
      <c r="D133" s="183"/>
      <c r="E133" s="183"/>
      <c r="F133" s="183"/>
      <c r="G133" s="183"/>
      <c r="H133" s="183"/>
      <c r="I133" s="183"/>
      <c r="J133" s="183"/>
      <c r="K133" s="183"/>
      <c r="L133" s="183"/>
      <c r="M133" s="183"/>
      <c r="N133" s="183"/>
      <c r="O133" s="183"/>
      <c r="P133" s="183"/>
      <c r="Q133" s="183"/>
      <c r="R133" s="183"/>
      <c r="S133" s="183"/>
      <c r="T133" s="183"/>
      <c r="U133" s="183"/>
      <c r="V133" s="183"/>
    </row>
    <row r="134" spans="1:22" x14ac:dyDescent="0.25">
      <c r="A134" s="183"/>
      <c r="B134" s="183"/>
      <c r="C134" s="183"/>
      <c r="D134" s="183"/>
      <c r="E134" s="183"/>
      <c r="F134" s="183"/>
      <c r="G134" s="183"/>
      <c r="H134" s="183"/>
      <c r="I134" s="183"/>
      <c r="J134" s="183"/>
      <c r="K134" s="183"/>
      <c r="L134" s="183"/>
      <c r="M134" s="183"/>
      <c r="N134" s="183"/>
      <c r="O134" s="183"/>
      <c r="P134" s="183"/>
      <c r="Q134" s="183"/>
      <c r="R134" s="183"/>
      <c r="S134" s="183"/>
      <c r="T134" s="183"/>
      <c r="U134" s="183"/>
      <c r="V134" s="183"/>
    </row>
    <row r="135" spans="1:22" x14ac:dyDescent="0.25">
      <c r="A135" s="183"/>
      <c r="B135" s="183"/>
      <c r="C135" s="183"/>
      <c r="D135" s="183"/>
      <c r="E135" s="183"/>
      <c r="F135" s="183"/>
      <c r="G135" s="183"/>
      <c r="H135" s="183"/>
      <c r="I135" s="183"/>
      <c r="J135" s="183"/>
      <c r="K135" s="183"/>
      <c r="L135" s="183"/>
      <c r="M135" s="183"/>
      <c r="N135" s="183"/>
      <c r="O135" s="183"/>
      <c r="P135" s="183"/>
      <c r="Q135" s="183"/>
      <c r="R135" s="183"/>
      <c r="S135" s="183"/>
      <c r="T135" s="183"/>
      <c r="U135" s="183"/>
      <c r="V135" s="183"/>
    </row>
  </sheetData>
  <sheetProtection password="CB2D" sheet="1" objects="1" scenarios="1"/>
  <printOptions horizontalCentered="1"/>
  <pageMargins left="0.70866141732283472" right="0.70866141732283472" top="0.74803149606299213" bottom="0.74803149606299213" header="0.31496062992125984" footer="0.31496062992125984"/>
  <pageSetup paperSize="9" scale="64" fitToHeight="0" orientation="landscape" r:id="rId1"/>
  <headerFooter>
    <oddFooter>&amp;C&amp;8Page &amp;P of &amp;N&amp;R&amp;8&amp;A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E6:G11"/>
  <sheetViews>
    <sheetView workbookViewId="0">
      <selection activeCell="E7" sqref="E7"/>
    </sheetView>
  </sheetViews>
  <sheetFormatPr defaultRowHeight="15" x14ac:dyDescent="0.25"/>
  <cols>
    <col min="1" max="4" width="9.140625" style="148"/>
    <col min="5" max="7" width="20.7109375" style="148" customWidth="1"/>
    <col min="8" max="16384" width="9.140625" style="148"/>
  </cols>
  <sheetData>
    <row r="6" spans="5:7" x14ac:dyDescent="0.25">
      <c r="E6" s="150" t="s">
        <v>76</v>
      </c>
      <c r="G6" s="150" t="s">
        <v>77</v>
      </c>
    </row>
    <row r="7" spans="5:7" x14ac:dyDescent="0.25">
      <c r="E7" s="150" t="s">
        <v>7</v>
      </c>
      <c r="G7" s="150">
        <v>1</v>
      </c>
    </row>
    <row r="8" spans="5:7" x14ac:dyDescent="0.25">
      <c r="E8" s="150" t="s">
        <v>8</v>
      </c>
      <c r="G8" s="150">
        <v>2</v>
      </c>
    </row>
    <row r="9" spans="5:7" x14ac:dyDescent="0.25">
      <c r="E9" s="149"/>
      <c r="G9" s="150">
        <v>3</v>
      </c>
    </row>
    <row r="10" spans="5:7" x14ac:dyDescent="0.25">
      <c r="E10" s="149"/>
      <c r="G10" s="150">
        <v>4</v>
      </c>
    </row>
    <row r="11" spans="5:7" x14ac:dyDescent="0.25">
      <c r="E11" s="149"/>
      <c r="G11" s="150">
        <v>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im:links xmlns:im="http://www.autonomy.com/WorkSite">
  <im:linkstream>C:\Users\johnm\AppData\Local\Temp\NetRight\Links\iManage\1581152_10.XLSX?!nrtdms:0:!session:copper:!database:iManage:!document:1581152,10:?Y*</im:linkstream>
</im:links>
</file>

<file path=customXml/itemProps1.xml><?xml version="1.0" encoding="utf-8"?>
<ds:datastoreItem xmlns:ds="http://schemas.openxmlformats.org/officeDocument/2006/customXml" ds:itemID="{9E6095DF-BB5C-4402-A17B-CE455B689549}">
  <ds:schemaRefs>
    <ds:schemaRef ds:uri="http://www.autonomy.com/WorkSit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11</vt:i4>
      </vt:variant>
    </vt:vector>
  </HeadingPairs>
  <TitlesOfParts>
    <vt:vector size="20" baseType="lpstr">
      <vt:lpstr>1. Stylised opex</vt:lpstr>
      <vt:lpstr>2. Simplified DPP opex</vt:lpstr>
      <vt:lpstr>3. Simplified CPP opex</vt:lpstr>
      <vt:lpstr>4. Simplified IPP opex</vt:lpstr>
      <vt:lpstr>5. Stylised capex</vt:lpstr>
      <vt:lpstr>6. Simplified DPP&amp;CPP capex</vt:lpstr>
      <vt:lpstr>7. Simplified IPP base capex</vt:lpstr>
      <vt:lpstr>Graphs Summary</vt:lpstr>
      <vt:lpstr>Data validation</vt:lpstr>
      <vt:lpstr>'1. Stylised opex'!Print_Area</vt:lpstr>
      <vt:lpstr>'2. Simplified DPP opex'!Print_Area</vt:lpstr>
      <vt:lpstr>'3. Simplified CPP opex'!Print_Area</vt:lpstr>
      <vt:lpstr>'4. Simplified IPP opex'!Print_Area</vt:lpstr>
      <vt:lpstr>'5. Stylised capex'!Print_Area</vt:lpstr>
      <vt:lpstr>'6. Simplified DPP&amp;CPP capex'!Print_Area</vt:lpstr>
      <vt:lpstr>'7. Simplified IPP base capex'!Print_Area</vt:lpstr>
      <vt:lpstr>'Graphs Summary'!Print_Area</vt:lpstr>
      <vt:lpstr>'5. Stylised capex'!Print_Titles</vt:lpstr>
      <vt:lpstr>'6. Simplified DPP&amp;CPP capex'!Print_Titles</vt:lpstr>
      <vt:lpstr>'7. Simplified IPP base capex'!Print_Titles</vt:lpstr>
    </vt:vector>
  </TitlesOfParts>
  <Company>Commerce Commission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McLaren</dc:creator>
  <cp:lastModifiedBy>Jason McCarty</cp:lastModifiedBy>
  <cp:lastPrinted>2013-09-24T03:59:31Z</cp:lastPrinted>
  <dcterms:created xsi:type="dcterms:W3CDTF">2013-09-07T03:17:44Z</dcterms:created>
  <dcterms:modified xsi:type="dcterms:W3CDTF">2013-09-24T04:00:11Z</dcterms:modified>
</cp:coreProperties>
</file>