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50" windowWidth="13920" windowHeight="7905"/>
  </bookViews>
  <sheets>
    <sheet name="ToC OP1&gt;" sheetId="120" r:id="rId1"/>
    <sheet name="Scenario1a" sheetId="124" r:id="rId2"/>
    <sheet name="Scenario1a(i)" sheetId="174" r:id="rId3"/>
    <sheet name="Scenario2a" sheetId="127" r:id="rId4"/>
    <sheet name="Scenario2a(i)" sheetId="175" r:id="rId5"/>
    <sheet name="Scenario3a" sheetId="165" r:id="rId6"/>
    <sheet name="Scenario3a(i)" sheetId="176" r:id="rId7"/>
    <sheet name="Scenario4a" sheetId="177" r:id="rId8"/>
    <sheet name="Scenario4a(i)" sheetId="178" r:id="rId9"/>
    <sheet name="Scenario4b" sheetId="179" r:id="rId10"/>
    <sheet name="Scenario4b(i)" sheetId="180" r:id="rId11"/>
    <sheet name="Scenario4c" sheetId="183" r:id="rId12"/>
    <sheet name="Scenario4c(i)" sheetId="184" r:id="rId13"/>
    <sheet name="Scenario4d" sheetId="185" r:id="rId14"/>
    <sheet name="Scenario4d(i)" sheetId="186" r:id="rId15"/>
    <sheet name="Scenario5a" sheetId="181" r:id="rId16"/>
    <sheet name="Scenario5a(i)" sheetId="182" r:id="rId17"/>
    <sheet name="Scenario5b" sheetId="187" r:id="rId18"/>
    <sheet name="Scenario5b(i)" sheetId="188" r:id="rId19"/>
    <sheet name="Scenario6a" sheetId="189" r:id="rId20"/>
    <sheet name="Scenario6a(i)" sheetId="190" r:id="rId21"/>
    <sheet name="Scenario6b" sheetId="191" r:id="rId22"/>
    <sheet name="Scenario6b(i)" sheetId="192" r:id="rId23"/>
    <sheet name="Scenario6c" sheetId="194" r:id="rId24"/>
    <sheet name="Scenario6c(i)" sheetId="195" r:id="rId25"/>
    <sheet name="Scenario6d" sheetId="197" r:id="rId26"/>
    <sheet name="Scenario6d(i)" sheetId="196" r:id="rId27"/>
    <sheet name="Additional Scenario" sheetId="198" r:id="rId28"/>
    <sheet name="Comparison table" sheetId="10" state="hidden" r:id="rId29"/>
    <sheet name="Decision table 1" sheetId="41" state="hidden" r:id="rId30"/>
  </sheets>
  <definedNames>
    <definedName name="_xlnm.Print_Area" localSheetId="27">'Additional Scenario'!$A$1:$S$118</definedName>
    <definedName name="_xlnm.Print_Area" localSheetId="1">Scenario1a!$A$1:$X$118</definedName>
    <definedName name="_xlnm.Print_Area" localSheetId="2">'Scenario1a(i)'!$A$1:$X$118</definedName>
    <definedName name="_xlnm.Print_Area" localSheetId="3">Scenario2a!$A$1:$X$118</definedName>
    <definedName name="_xlnm.Print_Area" localSheetId="4">'Scenario2a(i)'!$A$1:$X$118</definedName>
    <definedName name="_xlnm.Print_Area" localSheetId="5">Scenario3a!$A$1:$X$118</definedName>
    <definedName name="_xlnm.Print_Area" localSheetId="6">'Scenario3a(i)'!$A$1:$X$118</definedName>
    <definedName name="_xlnm.Print_Area" localSheetId="7">Scenario4a!$A$1:$X$118</definedName>
    <definedName name="_xlnm.Print_Area" localSheetId="8">'Scenario4a(i)'!$A$1:$X$118</definedName>
    <definedName name="_xlnm.Print_Area" localSheetId="9">Scenario4b!$A$1:$X$118</definedName>
    <definedName name="_xlnm.Print_Area" localSheetId="10">'Scenario4b(i)'!$A$1:$X$118</definedName>
    <definedName name="_xlnm.Print_Area" localSheetId="11">Scenario4c!$A$1:$X$118</definedName>
    <definedName name="_xlnm.Print_Area" localSheetId="12">'Scenario4c(i)'!$A$1:$X$118</definedName>
    <definedName name="_xlnm.Print_Area" localSheetId="13">Scenario4d!$A$1:$X$118</definedName>
    <definedName name="_xlnm.Print_Area" localSheetId="14">'Scenario4d(i)'!$A$1:$X$118</definedName>
    <definedName name="_xlnm.Print_Area" localSheetId="15">Scenario5a!$A$1:$X$118</definedName>
    <definedName name="_xlnm.Print_Area" localSheetId="16">'Scenario5a(i)'!$A$1:$X$118</definedName>
    <definedName name="_xlnm.Print_Area" localSheetId="17">Scenario5b!$A$1:$X$118</definedName>
    <definedName name="_xlnm.Print_Area" localSheetId="18">'Scenario5b(i)'!$A$1:$X$118</definedName>
    <definedName name="_xlnm.Print_Area" localSheetId="19">Scenario6a!$A$1:$Y$118</definedName>
    <definedName name="_xlnm.Print_Area" localSheetId="20">'Scenario6a(i)'!$A$1:$Y$118</definedName>
    <definedName name="_xlnm.Print_Area" localSheetId="21">Scenario6b!$A$1:$Y$118</definedName>
    <definedName name="_xlnm.Print_Area" localSheetId="22">'Scenario6b(i)'!$A$1:$Y$118</definedName>
    <definedName name="_xlnm.Print_Area" localSheetId="23">Scenario6c!$A$1:$Y$118</definedName>
    <definedName name="_xlnm.Print_Area" localSheetId="24">'Scenario6c(i)'!$A$1:$Y$118</definedName>
    <definedName name="_xlnm.Print_Area" localSheetId="25">Scenario6d!$A$1:$Y$118</definedName>
    <definedName name="_xlnm.Print_Area" localSheetId="26">'Scenario6d(i)'!$A$1:$Y$118</definedName>
    <definedName name="_xlnm.Print_Area" localSheetId="0">'ToC OP1&gt;'!$A$1:$F$105</definedName>
    <definedName name="_xlnm.Print_Titles" localSheetId="28">'Comparison table'!$1:$2</definedName>
  </definedNames>
  <calcPr calcId="145621" concurrentCalc="0"/>
</workbook>
</file>

<file path=xl/calcChain.xml><?xml version="1.0" encoding="utf-8"?>
<calcChain xmlns="http://schemas.openxmlformats.org/spreadsheetml/2006/main">
  <c r="O15" i="198" l="1"/>
  <c r="N15" i="198"/>
  <c r="M15" i="198"/>
  <c r="L15" i="198"/>
  <c r="K15" i="198"/>
  <c r="J15" i="198"/>
  <c r="I15" i="198"/>
  <c r="O14" i="198"/>
  <c r="N14" i="198"/>
  <c r="M14" i="198"/>
  <c r="L14" i="198"/>
  <c r="K14" i="198"/>
  <c r="J14" i="198"/>
  <c r="I14" i="198"/>
  <c r="T15" i="197"/>
  <c r="S15" i="197"/>
  <c r="R15" i="197"/>
  <c r="Q15" i="197"/>
  <c r="P15" i="197"/>
  <c r="O15" i="197"/>
  <c r="N15" i="197"/>
  <c r="M15" i="197"/>
  <c r="L15" i="197"/>
  <c r="K15" i="197"/>
  <c r="J15" i="197"/>
  <c r="I15" i="197"/>
  <c r="T14" i="197"/>
  <c r="S14" i="197"/>
  <c r="R14" i="197"/>
  <c r="Q14" i="197"/>
  <c r="P14" i="197"/>
  <c r="O14" i="197"/>
  <c r="N14" i="197"/>
  <c r="M14" i="197"/>
  <c r="L14" i="197"/>
  <c r="K14" i="197"/>
  <c r="J14" i="197"/>
  <c r="I14" i="197"/>
  <c r="T15" i="194"/>
  <c r="S15" i="194"/>
  <c r="R15" i="194"/>
  <c r="Q15" i="194"/>
  <c r="P15" i="194"/>
  <c r="O15" i="194"/>
  <c r="N15" i="194"/>
  <c r="M15" i="194"/>
  <c r="L15" i="194"/>
  <c r="K15" i="194"/>
  <c r="J15" i="194"/>
  <c r="I15" i="194"/>
  <c r="T14" i="194"/>
  <c r="S14" i="194"/>
  <c r="R14" i="194"/>
  <c r="Q14" i="194"/>
  <c r="P14" i="194"/>
  <c r="O14" i="194"/>
  <c r="N14" i="194"/>
  <c r="M14" i="194"/>
  <c r="L14" i="194"/>
  <c r="K14" i="194"/>
  <c r="J14" i="194"/>
  <c r="I14" i="194"/>
  <c r="T15" i="191"/>
  <c r="S15" i="191"/>
  <c r="R15" i="191"/>
  <c r="Q15" i="191"/>
  <c r="P15" i="191"/>
  <c r="O15" i="191"/>
  <c r="N15" i="191"/>
  <c r="M15" i="191"/>
  <c r="L15" i="191"/>
  <c r="K15" i="191"/>
  <c r="J15" i="191"/>
  <c r="I15" i="191"/>
  <c r="T14" i="191"/>
  <c r="S14" i="191"/>
  <c r="R14" i="191"/>
  <c r="Q14" i="191"/>
  <c r="P14" i="191"/>
  <c r="O14" i="191"/>
  <c r="N14" i="191"/>
  <c r="M14" i="191"/>
  <c r="L14" i="191"/>
  <c r="K14" i="191"/>
  <c r="J14" i="191"/>
  <c r="I14" i="191"/>
  <c r="T15" i="189"/>
  <c r="T14" i="189"/>
  <c r="S15" i="189"/>
  <c r="R15" i="189"/>
  <c r="Q15" i="189"/>
  <c r="P15" i="189"/>
  <c r="O15" i="189"/>
  <c r="N15" i="189"/>
  <c r="M15" i="189"/>
  <c r="L15" i="189"/>
  <c r="K15" i="189"/>
  <c r="J15" i="189"/>
  <c r="I15" i="189"/>
  <c r="S14" i="189"/>
  <c r="R14" i="189"/>
  <c r="Q14" i="189"/>
  <c r="P14" i="189"/>
  <c r="O14" i="189"/>
  <c r="N14" i="189"/>
  <c r="M14" i="189"/>
  <c r="L14" i="189"/>
  <c r="K14" i="189"/>
  <c r="J14" i="189"/>
  <c r="I14" i="189"/>
  <c r="S15" i="187"/>
  <c r="R15" i="187"/>
  <c r="Q15" i="187"/>
  <c r="P15" i="187"/>
  <c r="O15" i="187"/>
  <c r="N15" i="187"/>
  <c r="M15" i="187"/>
  <c r="L15" i="187"/>
  <c r="K15" i="187"/>
  <c r="J15" i="187"/>
  <c r="I15" i="187"/>
  <c r="S14" i="187"/>
  <c r="R14" i="187"/>
  <c r="Q14" i="187"/>
  <c r="P14" i="187"/>
  <c r="O14" i="187"/>
  <c r="N14" i="187"/>
  <c r="M14" i="187"/>
  <c r="L14" i="187"/>
  <c r="K14" i="187"/>
  <c r="J14" i="187"/>
  <c r="I14" i="187"/>
  <c r="S15" i="181"/>
  <c r="R15" i="181"/>
  <c r="Q15" i="181"/>
  <c r="P15" i="181"/>
  <c r="O15" i="181"/>
  <c r="N15" i="181"/>
  <c r="M15" i="181"/>
  <c r="L15" i="181"/>
  <c r="K15" i="181"/>
  <c r="J15" i="181"/>
  <c r="I15" i="181"/>
  <c r="S14" i="181"/>
  <c r="R14" i="181"/>
  <c r="Q14" i="181"/>
  <c r="P14" i="181"/>
  <c r="O14" i="181"/>
  <c r="N14" i="181"/>
  <c r="M14" i="181"/>
  <c r="L14" i="181"/>
  <c r="K14" i="181"/>
  <c r="J14" i="181"/>
  <c r="I14" i="181"/>
  <c r="R15" i="165"/>
  <c r="Q15" i="165"/>
  <c r="P15" i="165"/>
  <c r="O15" i="165"/>
  <c r="N15" i="165"/>
  <c r="M15" i="165"/>
  <c r="L15" i="165"/>
  <c r="K15" i="165"/>
  <c r="J15" i="165"/>
  <c r="I15" i="165"/>
  <c r="R14" i="165"/>
  <c r="Q14" i="165"/>
  <c r="P14" i="165"/>
  <c r="O14" i="165"/>
  <c r="N14" i="165"/>
  <c r="M14" i="165"/>
  <c r="L14" i="165"/>
  <c r="K14" i="165"/>
  <c r="J14" i="165"/>
  <c r="I14" i="165"/>
  <c r="I14" i="196"/>
  <c r="J14" i="196"/>
  <c r="K14" i="196"/>
  <c r="L14" i="196"/>
  <c r="L15" i="196"/>
  <c r="L42" i="196"/>
  <c r="N15" i="196"/>
  <c r="M14" i="196"/>
  <c r="N14" i="196"/>
  <c r="N42" i="196"/>
  <c r="O56" i="196"/>
  <c r="T15" i="196"/>
  <c r="S15" i="196"/>
  <c r="R15" i="196"/>
  <c r="Q15" i="196"/>
  <c r="P15" i="196"/>
  <c r="O15" i="196"/>
  <c r="M15" i="196"/>
  <c r="K15" i="196"/>
  <c r="J15" i="196"/>
  <c r="T14" i="196"/>
  <c r="S14" i="196"/>
  <c r="R14" i="196"/>
  <c r="Q14" i="196"/>
  <c r="P14" i="196"/>
  <c r="O14" i="196"/>
  <c r="I15" i="196"/>
  <c r="I14" i="176"/>
  <c r="J14" i="176"/>
  <c r="K14" i="176"/>
  <c r="L14" i="176"/>
  <c r="M14" i="176"/>
  <c r="M13" i="179"/>
  <c r="I14" i="179"/>
  <c r="J14" i="179"/>
  <c r="K14" i="179"/>
  <c r="L14" i="179"/>
  <c r="M14" i="179"/>
  <c r="M15" i="179"/>
  <c r="M42" i="179"/>
  <c r="N14" i="179"/>
  <c r="O14" i="179"/>
  <c r="P14" i="179"/>
  <c r="Q14" i="179"/>
  <c r="R42" i="179"/>
  <c r="T41" i="179"/>
  <c r="T42" i="179"/>
  <c r="T51" i="179"/>
  <c r="T63" i="179"/>
  <c r="U77" i="179"/>
  <c r="V77" i="179"/>
  <c r="W77" i="179"/>
  <c r="X77" i="179"/>
  <c r="Y77" i="179"/>
  <c r="U41" i="179"/>
  <c r="U42" i="179"/>
  <c r="U52" i="179"/>
  <c r="U63" i="179"/>
  <c r="V78" i="179"/>
  <c r="W78" i="179"/>
  <c r="X78" i="179"/>
  <c r="Y78" i="179"/>
  <c r="Y79" i="179"/>
  <c r="Y106" i="179"/>
  <c r="X106" i="179"/>
  <c r="L13" i="179"/>
  <c r="L15" i="179"/>
  <c r="L42" i="179"/>
  <c r="N40" i="179"/>
  <c r="O41" i="179"/>
  <c r="R41" i="179"/>
  <c r="Q41" i="179"/>
  <c r="Q15" i="179"/>
  <c r="Q42" i="179"/>
  <c r="R52" i="179"/>
  <c r="R63" i="179"/>
  <c r="S75" i="179"/>
  <c r="T75" i="179"/>
  <c r="U75" i="179"/>
  <c r="V75" i="179"/>
  <c r="W75" i="179"/>
  <c r="W79" i="179"/>
  <c r="W106" i="179"/>
  <c r="P41" i="179"/>
  <c r="P15" i="179"/>
  <c r="P42" i="179"/>
  <c r="Q52" i="179"/>
  <c r="Q63" i="179"/>
  <c r="R74" i="179"/>
  <c r="S74" i="179"/>
  <c r="T74" i="179"/>
  <c r="U74" i="179"/>
  <c r="V74" i="179"/>
  <c r="V79" i="179"/>
  <c r="V106" i="179"/>
  <c r="O15" i="179"/>
  <c r="O42" i="179"/>
  <c r="P52" i="179"/>
  <c r="P63" i="179"/>
  <c r="Q73" i="179"/>
  <c r="R73" i="179"/>
  <c r="S73" i="179"/>
  <c r="T73" i="179"/>
  <c r="U73" i="179"/>
  <c r="U79" i="179"/>
  <c r="S41" i="179"/>
  <c r="S42" i="179"/>
  <c r="U82" i="179"/>
  <c r="U106" i="179"/>
  <c r="O51" i="179"/>
  <c r="O63" i="179"/>
  <c r="P72" i="179"/>
  <c r="Q72" i="179"/>
  <c r="R72" i="179"/>
  <c r="S72" i="179"/>
  <c r="T72" i="179"/>
  <c r="T79" i="179"/>
  <c r="T106" i="179"/>
  <c r="S106" i="179"/>
  <c r="R106" i="179"/>
  <c r="L39" i="179"/>
  <c r="K13" i="179"/>
  <c r="K39" i="179"/>
  <c r="K15" i="179"/>
  <c r="K42" i="179"/>
  <c r="L52" i="179"/>
  <c r="L63" i="179"/>
  <c r="M69" i="179"/>
  <c r="N69" i="179"/>
  <c r="O69" i="179"/>
  <c r="P69" i="179"/>
  <c r="Q69" i="179"/>
  <c r="Q79" i="179"/>
  <c r="Q106" i="179"/>
  <c r="J13" i="179"/>
  <c r="J39" i="179"/>
  <c r="J15" i="179"/>
  <c r="J42" i="179"/>
  <c r="K52" i="179"/>
  <c r="K63" i="179"/>
  <c r="L68" i="179"/>
  <c r="M68" i="179"/>
  <c r="N68" i="179"/>
  <c r="O68" i="179"/>
  <c r="P68" i="179"/>
  <c r="P79" i="179"/>
  <c r="N15" i="179"/>
  <c r="N42" i="179"/>
  <c r="M39" i="179"/>
  <c r="P82" i="179"/>
  <c r="P84" i="179"/>
  <c r="P85" i="179"/>
  <c r="P88" i="179"/>
  <c r="P89" i="179"/>
  <c r="P106" i="179"/>
  <c r="I13" i="179"/>
  <c r="I39" i="179"/>
  <c r="I15" i="179"/>
  <c r="I42" i="179"/>
  <c r="J52" i="179"/>
  <c r="J63" i="179"/>
  <c r="K67" i="179"/>
  <c r="L67" i="179"/>
  <c r="M67" i="179"/>
  <c r="N67" i="179"/>
  <c r="O67" i="179"/>
  <c r="O79" i="179"/>
  <c r="O106" i="179"/>
  <c r="I51" i="179"/>
  <c r="I63" i="179"/>
  <c r="J66" i="179"/>
  <c r="K66" i="179"/>
  <c r="L66" i="179"/>
  <c r="M66" i="179"/>
  <c r="N66" i="179"/>
  <c r="N79" i="179"/>
  <c r="N106" i="179"/>
  <c r="M106" i="179"/>
  <c r="L106" i="179"/>
  <c r="K106" i="179"/>
  <c r="J106" i="179"/>
  <c r="I106" i="179"/>
  <c r="I14" i="182"/>
  <c r="J14" i="182"/>
  <c r="K14" i="182"/>
  <c r="L14" i="182"/>
  <c r="M14" i="182"/>
  <c r="M15" i="182"/>
  <c r="M42" i="182"/>
  <c r="N56" i="182"/>
  <c r="L42" i="189"/>
  <c r="N42" i="189"/>
  <c r="Q83" i="189"/>
  <c r="Q93" i="194"/>
  <c r="L42" i="194"/>
  <c r="N42" i="194"/>
  <c r="Q83" i="194"/>
  <c r="L30" i="179"/>
  <c r="L33" i="179"/>
  <c r="N31" i="179"/>
  <c r="O32" i="179"/>
  <c r="S32" i="179"/>
  <c r="X32" i="179"/>
  <c r="M13" i="185"/>
  <c r="M13" i="186"/>
  <c r="M30" i="186"/>
  <c r="N31" i="186"/>
  <c r="O32" i="186"/>
  <c r="R32" i="186"/>
  <c r="R33" i="186"/>
  <c r="T32" i="186"/>
  <c r="X32" i="186"/>
  <c r="W32" i="186"/>
  <c r="V32" i="186"/>
  <c r="U32" i="186"/>
  <c r="M30" i="185"/>
  <c r="N31" i="185"/>
  <c r="O32" i="185"/>
  <c r="R32" i="185"/>
  <c r="R33" i="185"/>
  <c r="T32" i="185"/>
  <c r="X32" i="185"/>
  <c r="W32" i="185"/>
  <c r="V32" i="185"/>
  <c r="S32" i="185"/>
  <c r="V33" i="185"/>
  <c r="U32" i="185"/>
  <c r="M13" i="183"/>
  <c r="M13" i="184"/>
  <c r="M30" i="184"/>
  <c r="M33" i="184"/>
  <c r="O32" i="184"/>
  <c r="R32" i="184"/>
  <c r="R33" i="184"/>
  <c r="T32" i="184"/>
  <c r="X32" i="184"/>
  <c r="W32" i="184"/>
  <c r="V32" i="184"/>
  <c r="U32" i="184"/>
  <c r="I14" i="183"/>
  <c r="J14" i="183"/>
  <c r="K14" i="183"/>
  <c r="L14" i="183"/>
  <c r="M14" i="183"/>
  <c r="M15" i="183"/>
  <c r="M42" i="183"/>
  <c r="N14" i="183"/>
  <c r="O14" i="183"/>
  <c r="P14" i="183"/>
  <c r="Q14" i="183"/>
  <c r="R42" i="183"/>
  <c r="T41" i="183"/>
  <c r="X41" i="183"/>
  <c r="W41" i="183"/>
  <c r="M30" i="183"/>
  <c r="M33" i="183"/>
  <c r="O32" i="183"/>
  <c r="R32" i="183"/>
  <c r="R33" i="183"/>
  <c r="T32" i="183"/>
  <c r="X32" i="183"/>
  <c r="W32" i="183"/>
  <c r="V32" i="183"/>
  <c r="U32" i="183"/>
  <c r="L13" i="180"/>
  <c r="L30" i="180"/>
  <c r="L33" i="180"/>
  <c r="N31" i="180"/>
  <c r="O32" i="180"/>
  <c r="R32" i="180"/>
  <c r="R33" i="180"/>
  <c r="T32" i="180"/>
  <c r="X32" i="180"/>
  <c r="W32" i="180"/>
  <c r="V32" i="180"/>
  <c r="U32" i="180"/>
  <c r="M13" i="177"/>
  <c r="M13" i="178"/>
  <c r="M30" i="178"/>
  <c r="M33" i="178"/>
  <c r="O32" i="178"/>
  <c r="R32" i="178"/>
  <c r="R33" i="178"/>
  <c r="T32" i="178"/>
  <c r="X32" i="178"/>
  <c r="W32" i="178"/>
  <c r="V32" i="178"/>
  <c r="U32" i="178"/>
  <c r="M30" i="177"/>
  <c r="M33" i="177"/>
  <c r="O32" i="177"/>
  <c r="R32" i="177"/>
  <c r="R33" i="177"/>
  <c r="T32" i="177"/>
  <c r="X32" i="177"/>
  <c r="W32" i="177"/>
  <c r="V32" i="177"/>
  <c r="U32" i="177"/>
  <c r="S32" i="177"/>
  <c r="S32" i="178"/>
  <c r="Q32" i="177"/>
  <c r="P32" i="177"/>
  <c r="R42" i="187"/>
  <c r="T41" i="187"/>
  <c r="T42" i="187"/>
  <c r="T51" i="187"/>
  <c r="T63" i="187"/>
  <c r="U77" i="187"/>
  <c r="V77" i="187"/>
  <c r="W77" i="187"/>
  <c r="X77" i="187"/>
  <c r="Y77" i="187"/>
  <c r="U41" i="187"/>
  <c r="U42" i="187"/>
  <c r="U52" i="187"/>
  <c r="U63" i="187"/>
  <c r="V78" i="187"/>
  <c r="W78" i="187"/>
  <c r="X78" i="187"/>
  <c r="Y78" i="187"/>
  <c r="Y79" i="187"/>
  <c r="Y106" i="187"/>
  <c r="X106" i="187"/>
  <c r="Q42" i="187"/>
  <c r="R52" i="187"/>
  <c r="R63" i="187"/>
  <c r="S75" i="187"/>
  <c r="T75" i="187"/>
  <c r="U75" i="187"/>
  <c r="V75" i="187"/>
  <c r="W75" i="187"/>
  <c r="W79" i="187"/>
  <c r="W106" i="187"/>
  <c r="P42" i="187"/>
  <c r="Q52" i="187"/>
  <c r="Q63" i="187"/>
  <c r="R74" i="187"/>
  <c r="S74" i="187"/>
  <c r="T74" i="187"/>
  <c r="U74" i="187"/>
  <c r="V74" i="187"/>
  <c r="V79" i="187"/>
  <c r="V106" i="187"/>
  <c r="O42" i="187"/>
  <c r="P52" i="187"/>
  <c r="P63" i="187"/>
  <c r="Q73" i="187"/>
  <c r="R73" i="187"/>
  <c r="S73" i="187"/>
  <c r="T73" i="187"/>
  <c r="U73" i="187"/>
  <c r="U79" i="187"/>
  <c r="S42" i="187"/>
  <c r="U82" i="187"/>
  <c r="U106" i="187"/>
  <c r="O51" i="187"/>
  <c r="O63" i="187"/>
  <c r="P72" i="187"/>
  <c r="Q72" i="187"/>
  <c r="R72" i="187"/>
  <c r="S72" i="187"/>
  <c r="T72" i="187"/>
  <c r="T79" i="187"/>
  <c r="T106" i="187"/>
  <c r="S106" i="187"/>
  <c r="R106" i="187"/>
  <c r="L42" i="187"/>
  <c r="K42" i="187"/>
  <c r="L52" i="187"/>
  <c r="L63" i="187"/>
  <c r="M69" i="187"/>
  <c r="N69" i="187"/>
  <c r="O69" i="187"/>
  <c r="P69" i="187"/>
  <c r="Q69" i="187"/>
  <c r="Q79" i="187"/>
  <c r="Q106" i="187"/>
  <c r="J42" i="187"/>
  <c r="K52" i="187"/>
  <c r="K63" i="187"/>
  <c r="L68" i="187"/>
  <c r="M68" i="187"/>
  <c r="N68" i="187"/>
  <c r="O68" i="187"/>
  <c r="P68" i="187"/>
  <c r="P79" i="187"/>
  <c r="N42" i="187"/>
  <c r="M42" i="187"/>
  <c r="P82" i="187"/>
  <c r="P83" i="187"/>
  <c r="P85" i="187"/>
  <c r="P88" i="187"/>
  <c r="P106" i="187"/>
  <c r="I42" i="187"/>
  <c r="J52" i="187"/>
  <c r="J63" i="187"/>
  <c r="K67" i="187"/>
  <c r="L67" i="187"/>
  <c r="M67" i="187"/>
  <c r="N67" i="187"/>
  <c r="O67" i="187"/>
  <c r="O79" i="187"/>
  <c r="O106" i="187"/>
  <c r="I51" i="187"/>
  <c r="I63" i="187"/>
  <c r="J66" i="187"/>
  <c r="K66" i="187"/>
  <c r="L66" i="187"/>
  <c r="M66" i="187"/>
  <c r="N66" i="187"/>
  <c r="N79" i="187"/>
  <c r="N106" i="187"/>
  <c r="M106" i="187"/>
  <c r="L106" i="187"/>
  <c r="K106" i="187"/>
  <c r="J106" i="187"/>
  <c r="I106" i="187"/>
  <c r="P56" i="196"/>
  <c r="L42" i="197"/>
  <c r="N42" i="197"/>
  <c r="Q83" i="197"/>
  <c r="I14" i="195"/>
  <c r="J14" i="195"/>
  <c r="K14" i="195"/>
  <c r="L14" i="195"/>
  <c r="L15" i="195"/>
  <c r="L42" i="195"/>
  <c r="N15" i="195"/>
  <c r="M14" i="195"/>
  <c r="N14" i="195"/>
  <c r="N42" i="195"/>
  <c r="P56" i="195"/>
  <c r="O56" i="195"/>
  <c r="I14" i="190"/>
  <c r="J14" i="190"/>
  <c r="K14" i="190"/>
  <c r="L14" i="190"/>
  <c r="M14" i="190"/>
  <c r="N14" i="190"/>
  <c r="O14" i="190"/>
  <c r="P14" i="190"/>
  <c r="L15" i="192"/>
  <c r="I14" i="192"/>
  <c r="J14" i="192"/>
  <c r="K14" i="192"/>
  <c r="L14" i="192"/>
  <c r="L42" i="192"/>
  <c r="N15" i="192"/>
  <c r="M14" i="192"/>
  <c r="N14" i="192"/>
  <c r="N42" i="192"/>
  <c r="P56" i="192"/>
  <c r="O56" i="192"/>
  <c r="L42" i="191"/>
  <c r="N42" i="191"/>
  <c r="Q83" i="191"/>
  <c r="L15" i="190"/>
  <c r="L42" i="190"/>
  <c r="N15" i="190"/>
  <c r="N42" i="190"/>
  <c r="P56" i="190"/>
  <c r="O56" i="190"/>
  <c r="N40" i="190"/>
  <c r="N40" i="189"/>
  <c r="L42" i="165"/>
  <c r="O83" i="165"/>
  <c r="M42" i="194"/>
  <c r="O14" i="195"/>
  <c r="P14" i="195"/>
  <c r="Q14" i="195"/>
  <c r="R14" i="195"/>
  <c r="S14" i="195"/>
  <c r="T14" i="195"/>
  <c r="O15" i="195"/>
  <c r="P15" i="195"/>
  <c r="Q15" i="195"/>
  <c r="R15" i="195"/>
  <c r="S15" i="195"/>
  <c r="T15" i="195"/>
  <c r="M15" i="195"/>
  <c r="K15" i="195"/>
  <c r="J15" i="195"/>
  <c r="I15" i="195"/>
  <c r="R14" i="192"/>
  <c r="Q14" i="192"/>
  <c r="P14" i="192"/>
  <c r="O14" i="192"/>
  <c r="Q15" i="192"/>
  <c r="P15" i="192"/>
  <c r="O15" i="192"/>
  <c r="M15" i="192"/>
  <c r="T15" i="192"/>
  <c r="S15" i="192"/>
  <c r="R15" i="192"/>
  <c r="T14" i="192"/>
  <c r="S14" i="192"/>
  <c r="T13" i="192"/>
  <c r="S13" i="192"/>
  <c r="R13" i="192"/>
  <c r="Q13" i="192"/>
  <c r="P13" i="192"/>
  <c r="K15" i="192"/>
  <c r="J15" i="192"/>
  <c r="I15" i="192"/>
  <c r="N40" i="192"/>
  <c r="N40" i="191"/>
  <c r="M42" i="189"/>
  <c r="Q90" i="189"/>
  <c r="M15" i="190"/>
  <c r="T15" i="190"/>
  <c r="S15" i="190"/>
  <c r="R15" i="190"/>
  <c r="Q15" i="190"/>
  <c r="P15" i="190"/>
  <c r="O15" i="190"/>
  <c r="R14" i="190"/>
  <c r="Q14" i="190"/>
  <c r="K15" i="190"/>
  <c r="J15" i="190"/>
  <c r="I15" i="190"/>
  <c r="J42" i="189"/>
  <c r="K42" i="189"/>
  <c r="K52" i="189"/>
  <c r="K63" i="189"/>
  <c r="L68" i="189"/>
  <c r="M68" i="189"/>
  <c r="N68" i="189"/>
  <c r="O68" i="189"/>
  <c r="P68" i="189"/>
  <c r="L52" i="189"/>
  <c r="L63" i="189"/>
  <c r="M69" i="189"/>
  <c r="N69" i="189"/>
  <c r="O69" i="189"/>
  <c r="P69" i="189"/>
  <c r="P79" i="189"/>
  <c r="P106" i="189"/>
  <c r="P32" i="189"/>
  <c r="P36" i="189"/>
  <c r="P37" i="189"/>
  <c r="P41" i="189"/>
  <c r="P45" i="189"/>
  <c r="P46" i="189"/>
  <c r="P115" i="189"/>
  <c r="P42" i="189"/>
  <c r="P33" i="189"/>
  <c r="P114" i="189"/>
  <c r="P116" i="189"/>
  <c r="O41" i="189"/>
  <c r="Q87" i="189"/>
  <c r="Q91" i="189"/>
  <c r="O42" i="189"/>
  <c r="Q92" i="189"/>
  <c r="Q69" i="189"/>
  <c r="Q79" i="189"/>
  <c r="Q86" i="189"/>
  <c r="Q106" i="189"/>
  <c r="Q32" i="189"/>
  <c r="Q36" i="189"/>
  <c r="Q37" i="189"/>
  <c r="Q41" i="189"/>
  <c r="Q45" i="189"/>
  <c r="Q46" i="189"/>
  <c r="Q115" i="189"/>
  <c r="Q42" i="189"/>
  <c r="Q33" i="189"/>
  <c r="Q114" i="189"/>
  <c r="Q116" i="189"/>
  <c r="I15" i="182"/>
  <c r="J15" i="182"/>
  <c r="K15" i="182"/>
  <c r="L15" i="182"/>
  <c r="N15" i="182"/>
  <c r="O15" i="182"/>
  <c r="P15" i="182"/>
  <c r="Q15" i="182"/>
  <c r="R15" i="182"/>
  <c r="S15" i="182"/>
  <c r="M13" i="190"/>
  <c r="L13" i="190"/>
  <c r="K13" i="190"/>
  <c r="J13" i="190"/>
  <c r="M42" i="196"/>
  <c r="M42" i="197"/>
  <c r="M42" i="195"/>
  <c r="M42" i="192"/>
  <c r="M42" i="191"/>
  <c r="M42" i="190"/>
  <c r="M39" i="190"/>
  <c r="T13" i="196"/>
  <c r="S13" i="196"/>
  <c r="R13" i="196"/>
  <c r="Q13" i="196"/>
  <c r="P13" i="196"/>
  <c r="M13" i="196"/>
  <c r="L13" i="196"/>
  <c r="K13" i="196"/>
  <c r="J13" i="196"/>
  <c r="I13" i="196"/>
  <c r="T13" i="195"/>
  <c r="S13" i="195"/>
  <c r="R13" i="195"/>
  <c r="Q13" i="195"/>
  <c r="P13" i="195"/>
  <c r="M13" i="195"/>
  <c r="L13" i="195"/>
  <c r="K13" i="195"/>
  <c r="J13" i="195"/>
  <c r="I13" i="195"/>
  <c r="M13" i="192"/>
  <c r="L13" i="192"/>
  <c r="K13" i="192"/>
  <c r="J13" i="192"/>
  <c r="I13" i="192"/>
  <c r="T14" i="190"/>
  <c r="S14" i="190"/>
  <c r="T13" i="190"/>
  <c r="S13" i="190"/>
  <c r="R13" i="190"/>
  <c r="Q13" i="190"/>
  <c r="P13" i="190"/>
  <c r="I13" i="190"/>
  <c r="S15" i="188"/>
  <c r="R15" i="188"/>
  <c r="Q15" i="188"/>
  <c r="P15" i="188"/>
  <c r="O15" i="188"/>
  <c r="S14" i="188"/>
  <c r="R14" i="188"/>
  <c r="Q14" i="188"/>
  <c r="P14" i="188"/>
  <c r="O14" i="188"/>
  <c r="S13" i="188"/>
  <c r="R13" i="188"/>
  <c r="Q13" i="188"/>
  <c r="P13" i="188"/>
  <c r="O13" i="188"/>
  <c r="N15" i="188"/>
  <c r="N14" i="188"/>
  <c r="M15" i="188"/>
  <c r="L15" i="188"/>
  <c r="K15" i="188"/>
  <c r="J15" i="188"/>
  <c r="I15" i="188"/>
  <c r="M14" i="188"/>
  <c r="L14" i="188"/>
  <c r="K14" i="188"/>
  <c r="J14" i="188"/>
  <c r="I14" i="188"/>
  <c r="M13" i="188"/>
  <c r="L13" i="188"/>
  <c r="K13" i="188"/>
  <c r="J13" i="188"/>
  <c r="I13" i="188"/>
  <c r="S14" i="182"/>
  <c r="R14" i="182"/>
  <c r="Q14" i="182"/>
  <c r="P14" i="182"/>
  <c r="O14" i="182"/>
  <c r="S13" i="182"/>
  <c r="R13" i="182"/>
  <c r="Q13" i="182"/>
  <c r="P13" i="182"/>
  <c r="O13" i="182"/>
  <c r="N14" i="182"/>
  <c r="M13" i="182"/>
  <c r="L13" i="182"/>
  <c r="K13" i="182"/>
  <c r="J13" i="182"/>
  <c r="I13" i="182"/>
  <c r="Q15" i="185"/>
  <c r="Q15" i="186"/>
  <c r="P15" i="185"/>
  <c r="P15" i="186"/>
  <c r="O15" i="185"/>
  <c r="O15" i="186"/>
  <c r="N15" i="185"/>
  <c r="N15" i="186"/>
  <c r="Q14" i="185"/>
  <c r="Q14" i="186"/>
  <c r="P14" i="185"/>
  <c r="P14" i="186"/>
  <c r="O14" i="185"/>
  <c r="O14" i="186"/>
  <c r="N14" i="185"/>
  <c r="N14" i="186"/>
  <c r="M15" i="185"/>
  <c r="M15" i="186"/>
  <c r="L15" i="185"/>
  <c r="L15" i="186"/>
  <c r="K15" i="185"/>
  <c r="K15" i="186"/>
  <c r="J15" i="185"/>
  <c r="J15" i="186"/>
  <c r="I15" i="185"/>
  <c r="I15" i="186"/>
  <c r="M14" i="185"/>
  <c r="M14" i="186"/>
  <c r="L14" i="185"/>
  <c r="L14" i="186"/>
  <c r="K14" i="185"/>
  <c r="K14" i="186"/>
  <c r="J14" i="185"/>
  <c r="J14" i="186"/>
  <c r="I14" i="185"/>
  <c r="I14" i="186"/>
  <c r="L13" i="185"/>
  <c r="L13" i="186"/>
  <c r="K13" i="185"/>
  <c r="K13" i="186"/>
  <c r="J13" i="185"/>
  <c r="J13" i="186"/>
  <c r="I13" i="185"/>
  <c r="I13" i="186"/>
  <c r="Q15" i="183"/>
  <c r="Q15" i="184"/>
  <c r="P15" i="183"/>
  <c r="P15" i="184"/>
  <c r="O15" i="183"/>
  <c r="O15" i="184"/>
  <c r="N15" i="183"/>
  <c r="N15" i="184"/>
  <c r="Q14" i="184"/>
  <c r="P14" i="184"/>
  <c r="O14" i="184"/>
  <c r="N14" i="184"/>
  <c r="M15" i="184"/>
  <c r="L15" i="183"/>
  <c r="L15" i="184"/>
  <c r="K15" i="183"/>
  <c r="K15" i="184"/>
  <c r="J15" i="183"/>
  <c r="J15" i="184"/>
  <c r="I15" i="183"/>
  <c r="I15" i="184"/>
  <c r="M14" i="184"/>
  <c r="L14" i="184"/>
  <c r="K14" i="184"/>
  <c r="J14" i="184"/>
  <c r="I14" i="184"/>
  <c r="L13" i="183"/>
  <c r="L13" i="184"/>
  <c r="K13" i="183"/>
  <c r="K13" i="184"/>
  <c r="J13" i="183"/>
  <c r="J13" i="184"/>
  <c r="I13" i="183"/>
  <c r="I13" i="184"/>
  <c r="Q15" i="180"/>
  <c r="P15" i="180"/>
  <c r="O15" i="180"/>
  <c r="N15" i="180"/>
  <c r="Q14" i="180"/>
  <c r="P14" i="180"/>
  <c r="O14" i="180"/>
  <c r="N14" i="180"/>
  <c r="M15" i="180"/>
  <c r="L15" i="180"/>
  <c r="K15" i="180"/>
  <c r="J15" i="180"/>
  <c r="M14" i="180"/>
  <c r="L14" i="180"/>
  <c r="K14" i="180"/>
  <c r="J14" i="180"/>
  <c r="I14" i="180"/>
  <c r="M13" i="180"/>
  <c r="K13" i="180"/>
  <c r="J13" i="180"/>
  <c r="I13" i="180"/>
  <c r="I15" i="180"/>
  <c r="Q15" i="177"/>
  <c r="Q15" i="178"/>
  <c r="P15" i="177"/>
  <c r="P15" i="178"/>
  <c r="O15" i="177"/>
  <c r="O15" i="178"/>
  <c r="N15" i="177"/>
  <c r="N15" i="178"/>
  <c r="Q14" i="177"/>
  <c r="Q14" i="178"/>
  <c r="P14" i="177"/>
  <c r="P14" i="178"/>
  <c r="O14" i="177"/>
  <c r="O14" i="178"/>
  <c r="N14" i="177"/>
  <c r="N14" i="178"/>
  <c r="M15" i="177"/>
  <c r="M15" i="178"/>
  <c r="L15" i="177"/>
  <c r="L15" i="178"/>
  <c r="K15" i="177"/>
  <c r="K15" i="178"/>
  <c r="J15" i="177"/>
  <c r="J15" i="178"/>
  <c r="M14" i="177"/>
  <c r="M14" i="178"/>
  <c r="L14" i="177"/>
  <c r="L14" i="178"/>
  <c r="K14" i="177"/>
  <c r="K14" i="178"/>
  <c r="J14" i="177"/>
  <c r="J14" i="178"/>
  <c r="L13" i="177"/>
  <c r="L13" i="178"/>
  <c r="K13" i="177"/>
  <c r="K13" i="178"/>
  <c r="J13" i="177"/>
  <c r="J13" i="178"/>
  <c r="I15" i="177"/>
  <c r="I15" i="178"/>
  <c r="I14" i="177"/>
  <c r="I14" i="178"/>
  <c r="I13" i="177"/>
  <c r="I13" i="178"/>
  <c r="R15" i="176"/>
  <c r="Q15" i="176"/>
  <c r="P15" i="176"/>
  <c r="O15" i="176"/>
  <c r="N15" i="176"/>
  <c r="M15" i="176"/>
  <c r="L15" i="176"/>
  <c r="K15" i="176"/>
  <c r="J15" i="176"/>
  <c r="R14" i="176"/>
  <c r="Q14" i="176"/>
  <c r="P14" i="176"/>
  <c r="O14" i="176"/>
  <c r="N14" i="176"/>
  <c r="R13" i="176"/>
  <c r="Q13" i="176"/>
  <c r="P13" i="176"/>
  <c r="O13" i="176"/>
  <c r="N13" i="176"/>
  <c r="M13" i="176"/>
  <c r="L13" i="176"/>
  <c r="K13" i="176"/>
  <c r="J13" i="176"/>
  <c r="I15" i="176"/>
  <c r="I13" i="176"/>
  <c r="M15" i="127"/>
  <c r="M15" i="175"/>
  <c r="L15" i="127"/>
  <c r="L15" i="175"/>
  <c r="K15" i="127"/>
  <c r="K15" i="175"/>
  <c r="J15" i="127"/>
  <c r="J15" i="175"/>
  <c r="M14" i="127"/>
  <c r="M14" i="175"/>
  <c r="L14" i="127"/>
  <c r="L14" i="175"/>
  <c r="K14" i="127"/>
  <c r="K14" i="175"/>
  <c r="J14" i="127"/>
  <c r="J14" i="175"/>
  <c r="M13" i="127"/>
  <c r="M13" i="175"/>
  <c r="L13" i="127"/>
  <c r="L13" i="175"/>
  <c r="K13" i="127"/>
  <c r="K13" i="175"/>
  <c r="J13" i="127"/>
  <c r="J13" i="175"/>
  <c r="I15" i="127"/>
  <c r="I15" i="175"/>
  <c r="I14" i="127"/>
  <c r="I14" i="175"/>
  <c r="I13" i="127"/>
  <c r="I13" i="175"/>
  <c r="M15" i="124"/>
  <c r="M15" i="174"/>
  <c r="L15" i="124"/>
  <c r="L15" i="174"/>
  <c r="K15" i="124"/>
  <c r="K15" i="174"/>
  <c r="J15" i="124"/>
  <c r="J15" i="174"/>
  <c r="M14" i="124"/>
  <c r="M14" i="174"/>
  <c r="L14" i="124"/>
  <c r="L14" i="174"/>
  <c r="K14" i="124"/>
  <c r="K14" i="174"/>
  <c r="J14" i="124"/>
  <c r="J14" i="174"/>
  <c r="M13" i="124"/>
  <c r="M13" i="174"/>
  <c r="L13" i="124"/>
  <c r="L13" i="174"/>
  <c r="K13" i="124"/>
  <c r="K13" i="174"/>
  <c r="J13" i="124"/>
  <c r="J13" i="174"/>
  <c r="I15" i="124"/>
  <c r="I15" i="174"/>
  <c r="I14" i="124"/>
  <c r="I14" i="174"/>
  <c r="I13" i="124"/>
  <c r="I13" i="174"/>
  <c r="I42" i="198"/>
  <c r="I39" i="198"/>
  <c r="L83" i="198"/>
  <c r="M39" i="188"/>
  <c r="M42" i="188"/>
  <c r="O56" i="188"/>
  <c r="N56" i="188"/>
  <c r="M39" i="187"/>
  <c r="M39" i="182"/>
  <c r="O56" i="182"/>
  <c r="M39" i="181"/>
  <c r="M42" i="181"/>
  <c r="P83" i="181"/>
  <c r="L39" i="176"/>
  <c r="L42" i="176"/>
  <c r="N56" i="176"/>
  <c r="M56" i="176"/>
  <c r="L39" i="165"/>
  <c r="N42" i="198"/>
  <c r="Q42" i="198"/>
  <c r="V42" i="198"/>
  <c r="X41" i="198"/>
  <c r="X45" i="198"/>
  <c r="S41" i="198"/>
  <c r="W41" i="198"/>
  <c r="W45" i="198"/>
  <c r="V41" i="198"/>
  <c r="V45" i="198"/>
  <c r="U41" i="198"/>
  <c r="U45" i="198"/>
  <c r="T41" i="198"/>
  <c r="T45" i="198"/>
  <c r="S45" i="198"/>
  <c r="P41" i="198"/>
  <c r="R41" i="198"/>
  <c r="R45" i="198"/>
  <c r="Q41" i="198"/>
  <c r="Q45" i="198"/>
  <c r="P45" i="198"/>
  <c r="O40" i="198"/>
  <c r="O44" i="198"/>
  <c r="N40" i="198"/>
  <c r="N44" i="198"/>
  <c r="M40" i="198"/>
  <c r="M44" i="198"/>
  <c r="L40" i="198"/>
  <c r="L44" i="198"/>
  <c r="K40" i="198"/>
  <c r="K44" i="198"/>
  <c r="O31" i="198"/>
  <c r="O35" i="198"/>
  <c r="N31" i="198"/>
  <c r="N35" i="198"/>
  <c r="M31" i="198"/>
  <c r="M35" i="198"/>
  <c r="L31" i="198"/>
  <c r="L35" i="198"/>
  <c r="K31" i="198"/>
  <c r="K35" i="198"/>
  <c r="S42" i="190"/>
  <c r="X42" i="190"/>
  <c r="Z41" i="190"/>
  <c r="Z45" i="190"/>
  <c r="U41" i="190"/>
  <c r="Y41" i="190"/>
  <c r="Y45" i="190"/>
  <c r="X41" i="190"/>
  <c r="X45" i="190"/>
  <c r="W41" i="190"/>
  <c r="W45" i="190"/>
  <c r="V41" i="190"/>
  <c r="V45" i="190"/>
  <c r="U45" i="190"/>
  <c r="T41" i="190"/>
  <c r="T45" i="190"/>
  <c r="S41" i="190"/>
  <c r="S45" i="190"/>
  <c r="R41" i="190"/>
  <c r="R45" i="190"/>
  <c r="Q41" i="190"/>
  <c r="Q45" i="190"/>
  <c r="P41" i="190"/>
  <c r="P45" i="190"/>
  <c r="S42" i="191"/>
  <c r="X42" i="191"/>
  <c r="Z41" i="191"/>
  <c r="Z45" i="191"/>
  <c r="U41" i="191"/>
  <c r="Y41" i="191"/>
  <c r="Y45" i="191"/>
  <c r="X41" i="191"/>
  <c r="X45" i="191"/>
  <c r="W41" i="191"/>
  <c r="W45" i="191"/>
  <c r="V41" i="191"/>
  <c r="V45" i="191"/>
  <c r="U45" i="191"/>
  <c r="T41" i="191"/>
  <c r="T45" i="191"/>
  <c r="S41" i="191"/>
  <c r="S45" i="191"/>
  <c r="R41" i="191"/>
  <c r="R45" i="191"/>
  <c r="Q41" i="191"/>
  <c r="Q45" i="191"/>
  <c r="P41" i="191"/>
  <c r="P45" i="191"/>
  <c r="S42" i="192"/>
  <c r="X42" i="192"/>
  <c r="Z41" i="192"/>
  <c r="Z45" i="192"/>
  <c r="U41" i="192"/>
  <c r="Y41" i="192"/>
  <c r="Y45" i="192"/>
  <c r="X41" i="192"/>
  <c r="X45" i="192"/>
  <c r="W41" i="192"/>
  <c r="W45" i="192"/>
  <c r="V41" i="192"/>
  <c r="V45" i="192"/>
  <c r="U45" i="192"/>
  <c r="T41" i="192"/>
  <c r="T45" i="192"/>
  <c r="S41" i="192"/>
  <c r="S45" i="192"/>
  <c r="R41" i="192"/>
  <c r="R45" i="192"/>
  <c r="Q41" i="192"/>
  <c r="Q45" i="192"/>
  <c r="P41" i="192"/>
  <c r="P45" i="192"/>
  <c r="S42" i="194"/>
  <c r="X42" i="194"/>
  <c r="Z41" i="194"/>
  <c r="Z45" i="194"/>
  <c r="U41" i="194"/>
  <c r="Y41" i="194"/>
  <c r="Y45" i="194"/>
  <c r="X41" i="194"/>
  <c r="X45" i="194"/>
  <c r="W41" i="194"/>
  <c r="W45" i="194"/>
  <c r="V41" i="194"/>
  <c r="V45" i="194"/>
  <c r="U45" i="194"/>
  <c r="T41" i="194"/>
  <c r="T45" i="194"/>
  <c r="S41" i="194"/>
  <c r="S45" i="194"/>
  <c r="R41" i="194"/>
  <c r="R45" i="194"/>
  <c r="Q41" i="194"/>
  <c r="Q45" i="194"/>
  <c r="P41" i="194"/>
  <c r="P45" i="194"/>
  <c r="S42" i="195"/>
  <c r="X42" i="195"/>
  <c r="Z41" i="195"/>
  <c r="Z45" i="195"/>
  <c r="U41" i="195"/>
  <c r="Y41" i="195"/>
  <c r="Y45" i="195"/>
  <c r="X41" i="195"/>
  <c r="X45" i="195"/>
  <c r="W41" i="195"/>
  <c r="W45" i="195"/>
  <c r="V41" i="195"/>
  <c r="V45" i="195"/>
  <c r="U45" i="195"/>
  <c r="T41" i="195"/>
  <c r="T45" i="195"/>
  <c r="S41" i="195"/>
  <c r="S45" i="195"/>
  <c r="R41" i="195"/>
  <c r="R45" i="195"/>
  <c r="Q41" i="195"/>
  <c r="Q45" i="195"/>
  <c r="P41" i="195"/>
  <c r="P45" i="195"/>
  <c r="S42" i="197"/>
  <c r="X42" i="197"/>
  <c r="Z41" i="197"/>
  <c r="Z45" i="197"/>
  <c r="U41" i="197"/>
  <c r="Y41" i="197"/>
  <c r="Y45" i="197"/>
  <c r="X41" i="197"/>
  <c r="X45" i="197"/>
  <c r="W41" i="197"/>
  <c r="W45" i="197"/>
  <c r="V41" i="197"/>
  <c r="V45" i="197"/>
  <c r="U45" i="197"/>
  <c r="T41" i="197"/>
  <c r="T45" i="197"/>
  <c r="S41" i="197"/>
  <c r="S45" i="197"/>
  <c r="R41" i="197"/>
  <c r="R45" i="197"/>
  <c r="Q41" i="197"/>
  <c r="Q45" i="197"/>
  <c r="P41" i="197"/>
  <c r="P45" i="197"/>
  <c r="S42" i="196"/>
  <c r="X42" i="196"/>
  <c r="Z41" i="196"/>
  <c r="Z45" i="196"/>
  <c r="U41" i="196"/>
  <c r="Y41" i="196"/>
  <c r="Y45" i="196"/>
  <c r="X41" i="196"/>
  <c r="X45" i="196"/>
  <c r="W41" i="196"/>
  <c r="W45" i="196"/>
  <c r="V41" i="196"/>
  <c r="V45" i="196"/>
  <c r="U45" i="196"/>
  <c r="T41" i="196"/>
  <c r="T45" i="196"/>
  <c r="S41" i="196"/>
  <c r="S45" i="196"/>
  <c r="R41" i="196"/>
  <c r="R45" i="196"/>
  <c r="Q41" i="196"/>
  <c r="Q45" i="196"/>
  <c r="P41" i="196"/>
  <c r="P45" i="196"/>
  <c r="S42" i="189"/>
  <c r="X42" i="189"/>
  <c r="Z41" i="189"/>
  <c r="Z45" i="189"/>
  <c r="U41" i="189"/>
  <c r="Y41" i="189"/>
  <c r="Y45" i="189"/>
  <c r="X41" i="189"/>
  <c r="X45" i="189"/>
  <c r="W41" i="189"/>
  <c r="W45" i="189"/>
  <c r="V41" i="189"/>
  <c r="V45" i="189"/>
  <c r="U45" i="189"/>
  <c r="T41" i="189"/>
  <c r="T45" i="189"/>
  <c r="S41" i="189"/>
  <c r="S45" i="189"/>
  <c r="R41" i="189"/>
  <c r="R45" i="189"/>
  <c r="O41" i="190"/>
  <c r="O45" i="190"/>
  <c r="O41" i="191"/>
  <c r="O45" i="191"/>
  <c r="O41" i="192"/>
  <c r="O45" i="192"/>
  <c r="O41" i="194"/>
  <c r="O45" i="194"/>
  <c r="O41" i="195"/>
  <c r="O45" i="195"/>
  <c r="M39" i="197"/>
  <c r="N40" i="197"/>
  <c r="O41" i="197"/>
  <c r="O45" i="197"/>
  <c r="M39" i="196"/>
  <c r="N40" i="196"/>
  <c r="O41" i="196"/>
  <c r="O45" i="196"/>
  <c r="O45" i="189"/>
  <c r="N44" i="190"/>
  <c r="N44" i="191"/>
  <c r="N44" i="192"/>
  <c r="M39" i="194"/>
  <c r="N40" i="194"/>
  <c r="N44" i="194"/>
  <c r="M39" i="195"/>
  <c r="N40" i="195"/>
  <c r="N44" i="195"/>
  <c r="N44" i="197"/>
  <c r="N44" i="196"/>
  <c r="N44" i="189"/>
  <c r="L30" i="190"/>
  <c r="L33" i="190"/>
  <c r="N31" i="190"/>
  <c r="N35" i="190"/>
  <c r="L30" i="191"/>
  <c r="L33" i="191"/>
  <c r="N31" i="191"/>
  <c r="N35" i="191"/>
  <c r="L30" i="192"/>
  <c r="L33" i="192"/>
  <c r="N31" i="192"/>
  <c r="N35" i="192"/>
  <c r="M30" i="194"/>
  <c r="N31" i="194"/>
  <c r="N35" i="194"/>
  <c r="M30" i="195"/>
  <c r="N31" i="195"/>
  <c r="N35" i="195"/>
  <c r="M30" i="197"/>
  <c r="N31" i="197"/>
  <c r="N35" i="197"/>
  <c r="M30" i="196"/>
  <c r="N31" i="196"/>
  <c r="N35" i="196"/>
  <c r="L30" i="189"/>
  <c r="L33" i="189"/>
  <c r="N31" i="189"/>
  <c r="N35" i="189"/>
  <c r="R42" i="182"/>
  <c r="W42" i="182"/>
  <c r="Y41" i="182"/>
  <c r="Y45" i="182"/>
  <c r="T41" i="182"/>
  <c r="X41" i="182"/>
  <c r="X45" i="182"/>
  <c r="W41" i="182"/>
  <c r="W45" i="182"/>
  <c r="V41" i="182"/>
  <c r="V45" i="182"/>
  <c r="U41" i="182"/>
  <c r="U45" i="182"/>
  <c r="T45" i="182"/>
  <c r="W42" i="187"/>
  <c r="Y41" i="187"/>
  <c r="Y45" i="187"/>
  <c r="X41" i="187"/>
  <c r="X45" i="187"/>
  <c r="W41" i="187"/>
  <c r="W45" i="187"/>
  <c r="V41" i="187"/>
  <c r="V45" i="187"/>
  <c r="U45" i="187"/>
  <c r="T45" i="187"/>
  <c r="R42" i="188"/>
  <c r="W42" i="188"/>
  <c r="Y41" i="188"/>
  <c r="Y45" i="188"/>
  <c r="T41" i="188"/>
  <c r="X41" i="188"/>
  <c r="X45" i="188"/>
  <c r="W41" i="188"/>
  <c r="W45" i="188"/>
  <c r="V41" i="188"/>
  <c r="V45" i="188"/>
  <c r="U41" i="188"/>
  <c r="U45" i="188"/>
  <c r="T45" i="188"/>
  <c r="R42" i="181"/>
  <c r="W42" i="181"/>
  <c r="Y41" i="181"/>
  <c r="Y45" i="181"/>
  <c r="T41" i="181"/>
  <c r="X41" i="181"/>
  <c r="X45" i="181"/>
  <c r="W41" i="181"/>
  <c r="W45" i="181"/>
  <c r="V41" i="181"/>
  <c r="V45" i="181"/>
  <c r="U41" i="181"/>
  <c r="U45" i="181"/>
  <c r="T45" i="181"/>
  <c r="S41" i="182"/>
  <c r="S45" i="182"/>
  <c r="R41" i="182"/>
  <c r="R45" i="182"/>
  <c r="Q41" i="182"/>
  <c r="Q45" i="182"/>
  <c r="P41" i="182"/>
  <c r="P45" i="182"/>
  <c r="S41" i="187"/>
  <c r="S45" i="187"/>
  <c r="R41" i="187"/>
  <c r="R45" i="187"/>
  <c r="Q41" i="187"/>
  <c r="Q45" i="187"/>
  <c r="P41" i="187"/>
  <c r="P45" i="187"/>
  <c r="S41" i="188"/>
  <c r="S45" i="188"/>
  <c r="R41" i="188"/>
  <c r="R45" i="188"/>
  <c r="Q41" i="188"/>
  <c r="Q45" i="188"/>
  <c r="P41" i="188"/>
  <c r="P45" i="188"/>
  <c r="S41" i="181"/>
  <c r="S45" i="181"/>
  <c r="R41" i="181"/>
  <c r="R45" i="181"/>
  <c r="Q41" i="181"/>
  <c r="Q45" i="181"/>
  <c r="P41" i="181"/>
  <c r="P45" i="181"/>
  <c r="O41" i="182"/>
  <c r="O45" i="182"/>
  <c r="O41" i="187"/>
  <c r="O45" i="187"/>
  <c r="O41" i="188"/>
  <c r="O45" i="188"/>
  <c r="O41" i="181"/>
  <c r="O45" i="181"/>
  <c r="L42" i="182"/>
  <c r="N40" i="182"/>
  <c r="N44" i="182"/>
  <c r="N40" i="187"/>
  <c r="N44" i="187"/>
  <c r="N40" i="188"/>
  <c r="N44" i="188"/>
  <c r="L42" i="181"/>
  <c r="N40" i="181"/>
  <c r="N44" i="181"/>
  <c r="L30" i="182"/>
  <c r="L33" i="182"/>
  <c r="N31" i="182"/>
  <c r="N35" i="182"/>
  <c r="M30" i="187"/>
  <c r="N31" i="187"/>
  <c r="N35" i="187"/>
  <c r="M30" i="188"/>
  <c r="N31" i="188"/>
  <c r="N35" i="188"/>
  <c r="L30" i="181"/>
  <c r="L33" i="181"/>
  <c r="N31" i="181"/>
  <c r="N35" i="181"/>
  <c r="L42" i="178"/>
  <c r="N40" i="178"/>
  <c r="N44" i="178"/>
  <c r="N44" i="179"/>
  <c r="L42" i="180"/>
  <c r="N40" i="180"/>
  <c r="N44" i="180"/>
  <c r="M39" i="183"/>
  <c r="N40" i="183"/>
  <c r="N44" i="183"/>
  <c r="M39" i="184"/>
  <c r="N40" i="184"/>
  <c r="N44" i="184"/>
  <c r="M39" i="185"/>
  <c r="N40" i="185"/>
  <c r="N44" i="185"/>
  <c r="M39" i="186"/>
  <c r="N40" i="186"/>
  <c r="N44" i="186"/>
  <c r="L42" i="177"/>
  <c r="N40" i="177"/>
  <c r="N44" i="177"/>
  <c r="L30" i="178"/>
  <c r="L33" i="178"/>
  <c r="N31" i="178"/>
  <c r="N35" i="178"/>
  <c r="N35" i="179"/>
  <c r="N35" i="180"/>
  <c r="N31" i="183"/>
  <c r="N35" i="183"/>
  <c r="N31" i="184"/>
  <c r="N35" i="184"/>
  <c r="N35" i="185"/>
  <c r="N35" i="186"/>
  <c r="L30" i="177"/>
  <c r="L33" i="177"/>
  <c r="N31" i="177"/>
  <c r="N35" i="177"/>
  <c r="L42" i="174"/>
  <c r="N40" i="174"/>
  <c r="R40" i="174"/>
  <c r="R44" i="174"/>
  <c r="Q40" i="174"/>
  <c r="Q44" i="174"/>
  <c r="P40" i="174"/>
  <c r="P44" i="174"/>
  <c r="O40" i="174"/>
  <c r="O44" i="174"/>
  <c r="M39" i="127"/>
  <c r="N40" i="127"/>
  <c r="R40" i="127"/>
  <c r="R44" i="127"/>
  <c r="Q40" i="127"/>
  <c r="Q44" i="127"/>
  <c r="P40" i="127"/>
  <c r="P44" i="127"/>
  <c r="O40" i="127"/>
  <c r="O44" i="127"/>
  <c r="M39" i="175"/>
  <c r="N40" i="175"/>
  <c r="R40" i="175"/>
  <c r="R44" i="175"/>
  <c r="Q40" i="175"/>
  <c r="Q44" i="175"/>
  <c r="P40" i="175"/>
  <c r="P44" i="175"/>
  <c r="O40" i="175"/>
  <c r="O44" i="175"/>
  <c r="R40" i="165"/>
  <c r="R44" i="165"/>
  <c r="Q40" i="165"/>
  <c r="Q44" i="165"/>
  <c r="P40" i="165"/>
  <c r="P44" i="165"/>
  <c r="O40" i="165"/>
  <c r="O44" i="165"/>
  <c r="R40" i="176"/>
  <c r="R44" i="176"/>
  <c r="Q40" i="176"/>
  <c r="Q44" i="176"/>
  <c r="P40" i="176"/>
  <c r="P44" i="176"/>
  <c r="O40" i="176"/>
  <c r="O44" i="176"/>
  <c r="L42" i="124"/>
  <c r="N40" i="124"/>
  <c r="R40" i="124"/>
  <c r="R44" i="124"/>
  <c r="Q40" i="124"/>
  <c r="Q44" i="124"/>
  <c r="P40" i="124"/>
  <c r="P44" i="124"/>
  <c r="O40" i="124"/>
  <c r="O44" i="124"/>
  <c r="N44" i="174"/>
  <c r="N44" i="127"/>
  <c r="N44" i="175"/>
  <c r="N40" i="165"/>
  <c r="N44" i="165"/>
  <c r="N40" i="176"/>
  <c r="N44" i="176"/>
  <c r="N44" i="124"/>
  <c r="L30" i="174"/>
  <c r="L33" i="174"/>
  <c r="N31" i="174"/>
  <c r="R31" i="174"/>
  <c r="R35" i="174"/>
  <c r="Q31" i="174"/>
  <c r="Q35" i="174"/>
  <c r="P31" i="174"/>
  <c r="P35" i="174"/>
  <c r="O31" i="174"/>
  <c r="O35" i="174"/>
  <c r="M30" i="127"/>
  <c r="N31" i="127"/>
  <c r="R31" i="127"/>
  <c r="R35" i="127"/>
  <c r="Q31" i="127"/>
  <c r="Q35" i="127"/>
  <c r="P31" i="127"/>
  <c r="P35" i="127"/>
  <c r="O31" i="127"/>
  <c r="O35" i="127"/>
  <c r="M30" i="175"/>
  <c r="N31" i="175"/>
  <c r="R31" i="175"/>
  <c r="R35" i="175"/>
  <c r="Q31" i="175"/>
  <c r="Q35" i="175"/>
  <c r="P31" i="175"/>
  <c r="P35" i="175"/>
  <c r="O31" i="175"/>
  <c r="O35" i="175"/>
  <c r="R31" i="165"/>
  <c r="R35" i="165"/>
  <c r="Q31" i="165"/>
  <c r="Q35" i="165"/>
  <c r="P31" i="165"/>
  <c r="P35" i="165"/>
  <c r="O31" i="165"/>
  <c r="O35" i="165"/>
  <c r="R31" i="176"/>
  <c r="R35" i="176"/>
  <c r="Q31" i="176"/>
  <c r="Q35" i="176"/>
  <c r="P31" i="176"/>
  <c r="P35" i="176"/>
  <c r="O31" i="176"/>
  <c r="O35" i="176"/>
  <c r="L30" i="124"/>
  <c r="L33" i="124"/>
  <c r="N31" i="124"/>
  <c r="R31" i="124"/>
  <c r="R35" i="124"/>
  <c r="Q31" i="124"/>
  <c r="Q35" i="124"/>
  <c r="P31" i="124"/>
  <c r="P35" i="124"/>
  <c r="O31" i="124"/>
  <c r="O35" i="124"/>
  <c r="N35" i="174"/>
  <c r="N35" i="127"/>
  <c r="N35" i="175"/>
  <c r="N31" i="165"/>
  <c r="N35" i="165"/>
  <c r="N31" i="176"/>
  <c r="N35" i="176"/>
  <c r="N35" i="124"/>
  <c r="O41" i="185"/>
  <c r="S41" i="185"/>
  <c r="M42" i="185"/>
  <c r="S42" i="185"/>
  <c r="R41" i="185"/>
  <c r="R42" i="185"/>
  <c r="U82" i="185"/>
  <c r="O41" i="183"/>
  <c r="S41" i="183"/>
  <c r="S42" i="183"/>
  <c r="R41" i="183"/>
  <c r="U82" i="183"/>
  <c r="M42" i="127"/>
  <c r="L39" i="127"/>
  <c r="L42" i="127"/>
  <c r="O82" i="127"/>
  <c r="M39" i="124"/>
  <c r="M42" i="124"/>
  <c r="L39" i="124"/>
  <c r="O82" i="124"/>
  <c r="L42" i="175"/>
  <c r="Q42" i="175"/>
  <c r="V42" i="175"/>
  <c r="X42" i="175"/>
  <c r="Q42" i="127"/>
  <c r="V42" i="127"/>
  <c r="X42" i="127"/>
  <c r="Q42" i="174"/>
  <c r="V42" i="174"/>
  <c r="X42" i="174"/>
  <c r="Q42" i="124"/>
  <c r="V42" i="124"/>
  <c r="X42" i="124"/>
  <c r="W42" i="124"/>
  <c r="X42" i="198"/>
  <c r="W42" i="198"/>
  <c r="U42" i="198"/>
  <c r="T42" i="198"/>
  <c r="S42" i="198"/>
  <c r="R42" i="198"/>
  <c r="P42" i="198"/>
  <c r="Q42" i="176"/>
  <c r="V42" i="176"/>
  <c r="X42" i="176"/>
  <c r="W42" i="176"/>
  <c r="U42" i="176"/>
  <c r="T42" i="176"/>
  <c r="S42" i="176"/>
  <c r="Q42" i="165"/>
  <c r="V42" i="165"/>
  <c r="X42" i="165"/>
  <c r="W42" i="165"/>
  <c r="U42" i="165"/>
  <c r="T42" i="165"/>
  <c r="S42" i="165"/>
  <c r="I109" i="190"/>
  <c r="I110" i="190"/>
  <c r="I111" i="190"/>
  <c r="J109" i="190"/>
  <c r="J110" i="190"/>
  <c r="J111" i="190"/>
  <c r="K109" i="190"/>
  <c r="K110" i="190"/>
  <c r="K111" i="190"/>
  <c r="L109" i="190"/>
  <c r="L110" i="190"/>
  <c r="L111" i="190"/>
  <c r="M109" i="190"/>
  <c r="M110" i="190"/>
  <c r="M111" i="190"/>
  <c r="N109" i="190"/>
  <c r="N110" i="190"/>
  <c r="N111" i="190"/>
  <c r="O109" i="190"/>
  <c r="O110" i="190"/>
  <c r="O111" i="190"/>
  <c r="P109" i="190"/>
  <c r="P110" i="190"/>
  <c r="P111" i="190"/>
  <c r="Q109" i="190"/>
  <c r="Q110" i="190"/>
  <c r="Q111" i="190"/>
  <c r="R109" i="190"/>
  <c r="R110" i="190"/>
  <c r="R111" i="190"/>
  <c r="S109" i="190"/>
  <c r="S110" i="190"/>
  <c r="S111" i="190"/>
  <c r="T109" i="190"/>
  <c r="T110" i="190"/>
  <c r="T111" i="190"/>
  <c r="I122" i="190"/>
  <c r="I109" i="191"/>
  <c r="I110" i="191"/>
  <c r="I111" i="191"/>
  <c r="J109" i="191"/>
  <c r="J110" i="191"/>
  <c r="J111" i="191"/>
  <c r="K109" i="191"/>
  <c r="K110" i="191"/>
  <c r="K111" i="191"/>
  <c r="L109" i="191"/>
  <c r="L110" i="191"/>
  <c r="L111" i="191"/>
  <c r="M109" i="191"/>
  <c r="M110" i="191"/>
  <c r="M111" i="191"/>
  <c r="N109" i="191"/>
  <c r="N110" i="191"/>
  <c r="N111" i="191"/>
  <c r="O109" i="191"/>
  <c r="O110" i="191"/>
  <c r="O111" i="191"/>
  <c r="P109" i="191"/>
  <c r="P110" i="191"/>
  <c r="P111" i="191"/>
  <c r="Q109" i="191"/>
  <c r="Q110" i="191"/>
  <c r="Q111" i="191"/>
  <c r="R109" i="191"/>
  <c r="R110" i="191"/>
  <c r="R111" i="191"/>
  <c r="S109" i="191"/>
  <c r="S110" i="191"/>
  <c r="S111" i="191"/>
  <c r="T109" i="191"/>
  <c r="T110" i="191"/>
  <c r="T111" i="191"/>
  <c r="I122" i="191"/>
  <c r="I109" i="192"/>
  <c r="I110" i="192"/>
  <c r="I111" i="192"/>
  <c r="J109" i="192"/>
  <c r="J110" i="192"/>
  <c r="J111" i="192"/>
  <c r="K109" i="192"/>
  <c r="K110" i="192"/>
  <c r="K111" i="192"/>
  <c r="L109" i="192"/>
  <c r="L110" i="192"/>
  <c r="L111" i="192"/>
  <c r="M109" i="192"/>
  <c r="M110" i="192"/>
  <c r="M111" i="192"/>
  <c r="N109" i="192"/>
  <c r="N110" i="192"/>
  <c r="N111" i="192"/>
  <c r="O109" i="192"/>
  <c r="O110" i="192"/>
  <c r="O111" i="192"/>
  <c r="P109" i="192"/>
  <c r="P110" i="192"/>
  <c r="P111" i="192"/>
  <c r="Q109" i="192"/>
  <c r="Q110" i="192"/>
  <c r="Q111" i="192"/>
  <c r="R109" i="192"/>
  <c r="R110" i="192"/>
  <c r="R111" i="192"/>
  <c r="S109" i="192"/>
  <c r="S110" i="192"/>
  <c r="S111" i="192"/>
  <c r="T109" i="192"/>
  <c r="T110" i="192"/>
  <c r="T111" i="192"/>
  <c r="I122" i="192"/>
  <c r="I109" i="194"/>
  <c r="I110" i="194"/>
  <c r="I111" i="194"/>
  <c r="J109" i="194"/>
  <c r="J110" i="194"/>
  <c r="J111" i="194"/>
  <c r="K109" i="194"/>
  <c r="K110" i="194"/>
  <c r="K111" i="194"/>
  <c r="L109" i="194"/>
  <c r="L110" i="194"/>
  <c r="L111" i="194"/>
  <c r="M109" i="194"/>
  <c r="M110" i="194"/>
  <c r="M111" i="194"/>
  <c r="N109" i="194"/>
  <c r="N110" i="194"/>
  <c r="N111" i="194"/>
  <c r="O109" i="194"/>
  <c r="O110" i="194"/>
  <c r="O111" i="194"/>
  <c r="P109" i="194"/>
  <c r="P110" i="194"/>
  <c r="P111" i="194"/>
  <c r="Q109" i="194"/>
  <c r="Q110" i="194"/>
  <c r="Q111" i="194"/>
  <c r="R109" i="194"/>
  <c r="R110" i="194"/>
  <c r="R111" i="194"/>
  <c r="S109" i="194"/>
  <c r="S110" i="194"/>
  <c r="S111" i="194"/>
  <c r="T109" i="194"/>
  <c r="T110" i="194"/>
  <c r="T111" i="194"/>
  <c r="U110" i="194"/>
  <c r="U111" i="194"/>
  <c r="V110" i="194"/>
  <c r="V111" i="194"/>
  <c r="W110" i="194"/>
  <c r="W111" i="194"/>
  <c r="X110" i="194"/>
  <c r="X111" i="194"/>
  <c r="Y110" i="194"/>
  <c r="Y111" i="194"/>
  <c r="Z110" i="194"/>
  <c r="Z111" i="194"/>
  <c r="I122" i="194"/>
  <c r="I109" i="195"/>
  <c r="I110" i="195"/>
  <c r="I111" i="195"/>
  <c r="J109" i="195"/>
  <c r="J110" i="195"/>
  <c r="J111" i="195"/>
  <c r="K109" i="195"/>
  <c r="K110" i="195"/>
  <c r="K111" i="195"/>
  <c r="L109" i="195"/>
  <c r="L110" i="195"/>
  <c r="L111" i="195"/>
  <c r="M109" i="195"/>
  <c r="M110" i="195"/>
  <c r="M111" i="195"/>
  <c r="N109" i="195"/>
  <c r="N110" i="195"/>
  <c r="N111" i="195"/>
  <c r="O109" i="195"/>
  <c r="O110" i="195"/>
  <c r="O111" i="195"/>
  <c r="P109" i="195"/>
  <c r="P110" i="195"/>
  <c r="P111" i="195"/>
  <c r="Q109" i="195"/>
  <c r="Q110" i="195"/>
  <c r="Q111" i="195"/>
  <c r="R109" i="195"/>
  <c r="R110" i="195"/>
  <c r="R111" i="195"/>
  <c r="S109" i="195"/>
  <c r="S110" i="195"/>
  <c r="S111" i="195"/>
  <c r="T109" i="195"/>
  <c r="T110" i="195"/>
  <c r="T111" i="195"/>
  <c r="I122" i="195"/>
  <c r="I109" i="197"/>
  <c r="I110" i="197"/>
  <c r="I111" i="197"/>
  <c r="J109" i="197"/>
  <c r="J110" i="197"/>
  <c r="J111" i="197"/>
  <c r="K109" i="197"/>
  <c r="K110" i="197"/>
  <c r="K111" i="197"/>
  <c r="L109" i="197"/>
  <c r="L110" i="197"/>
  <c r="L111" i="197"/>
  <c r="M109" i="197"/>
  <c r="M110" i="197"/>
  <c r="M111" i="197"/>
  <c r="N109" i="197"/>
  <c r="N110" i="197"/>
  <c r="N111" i="197"/>
  <c r="O109" i="197"/>
  <c r="O110" i="197"/>
  <c r="O111" i="197"/>
  <c r="P109" i="197"/>
  <c r="P110" i="197"/>
  <c r="P111" i="197"/>
  <c r="Q109" i="197"/>
  <c r="Q110" i="197"/>
  <c r="Q111" i="197"/>
  <c r="R109" i="197"/>
  <c r="R110" i="197"/>
  <c r="R111" i="197"/>
  <c r="S109" i="197"/>
  <c r="S110" i="197"/>
  <c r="S111" i="197"/>
  <c r="T109" i="197"/>
  <c r="T110" i="197"/>
  <c r="T111" i="197"/>
  <c r="I122" i="197"/>
  <c r="I109" i="196"/>
  <c r="I110" i="196"/>
  <c r="I111" i="196"/>
  <c r="J109" i="196"/>
  <c r="J110" i="196"/>
  <c r="J111" i="196"/>
  <c r="K109" i="196"/>
  <c r="K110" i="196"/>
  <c r="K111" i="196"/>
  <c r="L109" i="196"/>
  <c r="L110" i="196"/>
  <c r="L111" i="196"/>
  <c r="M109" i="196"/>
  <c r="M110" i="196"/>
  <c r="M111" i="196"/>
  <c r="N109" i="196"/>
  <c r="N110" i="196"/>
  <c r="N111" i="196"/>
  <c r="O109" i="196"/>
  <c r="O110" i="196"/>
  <c r="O111" i="196"/>
  <c r="P109" i="196"/>
  <c r="P110" i="196"/>
  <c r="P111" i="196"/>
  <c r="Q109" i="196"/>
  <c r="Q110" i="196"/>
  <c r="Q111" i="196"/>
  <c r="R109" i="196"/>
  <c r="R110" i="196"/>
  <c r="R111" i="196"/>
  <c r="S109" i="196"/>
  <c r="S110" i="196"/>
  <c r="S111" i="196"/>
  <c r="T109" i="196"/>
  <c r="T110" i="196"/>
  <c r="T111" i="196"/>
  <c r="I122" i="196"/>
  <c r="I109" i="189"/>
  <c r="I110" i="189"/>
  <c r="I111" i="189"/>
  <c r="J109" i="189"/>
  <c r="J110" i="189"/>
  <c r="J111" i="189"/>
  <c r="K109" i="189"/>
  <c r="K110" i="189"/>
  <c r="K111" i="189"/>
  <c r="L109" i="189"/>
  <c r="L110" i="189"/>
  <c r="L111" i="189"/>
  <c r="M109" i="189"/>
  <c r="M110" i="189"/>
  <c r="M111" i="189"/>
  <c r="N109" i="189"/>
  <c r="N110" i="189"/>
  <c r="N111" i="189"/>
  <c r="O109" i="189"/>
  <c r="O110" i="189"/>
  <c r="O111" i="189"/>
  <c r="P109" i="189"/>
  <c r="P110" i="189"/>
  <c r="P111" i="189"/>
  <c r="Q109" i="189"/>
  <c r="Q110" i="189"/>
  <c r="Q111" i="189"/>
  <c r="R109" i="189"/>
  <c r="R110" i="189"/>
  <c r="R111" i="189"/>
  <c r="S109" i="189"/>
  <c r="S110" i="189"/>
  <c r="S111" i="189"/>
  <c r="T109" i="189"/>
  <c r="T110" i="189"/>
  <c r="T111" i="189"/>
  <c r="I122" i="189"/>
  <c r="I121" i="190"/>
  <c r="I121" i="191"/>
  <c r="I121" i="192"/>
  <c r="I121" i="194"/>
  <c r="I121" i="195"/>
  <c r="I121" i="197"/>
  <c r="I121" i="196"/>
  <c r="I121" i="189"/>
  <c r="I120" i="190"/>
  <c r="I120" i="191"/>
  <c r="I120" i="192"/>
  <c r="I120" i="194"/>
  <c r="I120" i="195"/>
  <c r="I120" i="197"/>
  <c r="I120" i="196"/>
  <c r="I120" i="189"/>
  <c r="I109" i="182"/>
  <c r="I110" i="182"/>
  <c r="I111" i="182"/>
  <c r="J109" i="182"/>
  <c r="J110" i="182"/>
  <c r="J111" i="182"/>
  <c r="K109" i="182"/>
  <c r="K110" i="182"/>
  <c r="K111" i="182"/>
  <c r="L109" i="182"/>
  <c r="L110" i="182"/>
  <c r="L111" i="182"/>
  <c r="M109" i="182"/>
  <c r="M110" i="182"/>
  <c r="M111" i="182"/>
  <c r="N109" i="182"/>
  <c r="N110" i="182"/>
  <c r="N111" i="182"/>
  <c r="O109" i="182"/>
  <c r="O110" i="182"/>
  <c r="O111" i="182"/>
  <c r="P109" i="182"/>
  <c r="P110" i="182"/>
  <c r="P111" i="182"/>
  <c r="Q109" i="182"/>
  <c r="Q110" i="182"/>
  <c r="Q111" i="182"/>
  <c r="R109" i="182"/>
  <c r="R110" i="182"/>
  <c r="R111" i="182"/>
  <c r="S109" i="182"/>
  <c r="S110" i="182"/>
  <c r="S111" i="182"/>
  <c r="I122" i="182"/>
  <c r="I109" i="187"/>
  <c r="I110" i="187"/>
  <c r="I111" i="187"/>
  <c r="J109" i="187"/>
  <c r="J110" i="187"/>
  <c r="J111" i="187"/>
  <c r="K109" i="187"/>
  <c r="K110" i="187"/>
  <c r="K111" i="187"/>
  <c r="L109" i="187"/>
  <c r="L110" i="187"/>
  <c r="L111" i="187"/>
  <c r="M109" i="187"/>
  <c r="M110" i="187"/>
  <c r="M111" i="187"/>
  <c r="N109" i="187"/>
  <c r="N110" i="187"/>
  <c r="N111" i="187"/>
  <c r="O109" i="187"/>
  <c r="O110" i="187"/>
  <c r="O111" i="187"/>
  <c r="P109" i="187"/>
  <c r="P110" i="187"/>
  <c r="P111" i="187"/>
  <c r="Q109" i="187"/>
  <c r="Q110" i="187"/>
  <c r="Q111" i="187"/>
  <c r="R109" i="187"/>
  <c r="R110" i="187"/>
  <c r="R111" i="187"/>
  <c r="S109" i="187"/>
  <c r="S110" i="187"/>
  <c r="S111" i="187"/>
  <c r="I122" i="187"/>
  <c r="I109" i="188"/>
  <c r="I110" i="188"/>
  <c r="I111" i="188"/>
  <c r="J109" i="188"/>
  <c r="J110" i="188"/>
  <c r="J111" i="188"/>
  <c r="K109" i="188"/>
  <c r="K110" i="188"/>
  <c r="K111" i="188"/>
  <c r="L109" i="188"/>
  <c r="L110" i="188"/>
  <c r="L111" i="188"/>
  <c r="M109" i="188"/>
  <c r="M110" i="188"/>
  <c r="M111" i="188"/>
  <c r="N109" i="188"/>
  <c r="N110" i="188"/>
  <c r="N111" i="188"/>
  <c r="O109" i="188"/>
  <c r="O110" i="188"/>
  <c r="O111" i="188"/>
  <c r="P109" i="188"/>
  <c r="P110" i="188"/>
  <c r="P111" i="188"/>
  <c r="Q109" i="188"/>
  <c r="Q110" i="188"/>
  <c r="Q111" i="188"/>
  <c r="R109" i="188"/>
  <c r="R110" i="188"/>
  <c r="R111" i="188"/>
  <c r="S109" i="188"/>
  <c r="S110" i="188"/>
  <c r="S111" i="188"/>
  <c r="I122" i="188"/>
  <c r="I109" i="181"/>
  <c r="I110" i="181"/>
  <c r="I111" i="181"/>
  <c r="J109" i="181"/>
  <c r="J110" i="181"/>
  <c r="J111" i="181"/>
  <c r="K109" i="181"/>
  <c r="K110" i="181"/>
  <c r="K111" i="181"/>
  <c r="L109" i="181"/>
  <c r="L110" i="181"/>
  <c r="L111" i="181"/>
  <c r="M109" i="181"/>
  <c r="M110" i="181"/>
  <c r="M111" i="181"/>
  <c r="N109" i="181"/>
  <c r="N110" i="181"/>
  <c r="N111" i="181"/>
  <c r="O109" i="181"/>
  <c r="O110" i="181"/>
  <c r="O111" i="181"/>
  <c r="P109" i="181"/>
  <c r="P110" i="181"/>
  <c r="P111" i="181"/>
  <c r="Q109" i="181"/>
  <c r="Q110" i="181"/>
  <c r="Q111" i="181"/>
  <c r="R109" i="181"/>
  <c r="R110" i="181"/>
  <c r="R111" i="181"/>
  <c r="S109" i="181"/>
  <c r="S110" i="181"/>
  <c r="S111" i="181"/>
  <c r="I122" i="181"/>
  <c r="I121" i="182"/>
  <c r="I121" i="187"/>
  <c r="I121" i="188"/>
  <c r="I121" i="181"/>
  <c r="I120" i="182"/>
  <c r="I120" i="187"/>
  <c r="I120" i="188"/>
  <c r="I120" i="181"/>
  <c r="I109" i="178"/>
  <c r="I110" i="178"/>
  <c r="I111" i="178"/>
  <c r="J109" i="178"/>
  <c r="J110" i="178"/>
  <c r="J111" i="178"/>
  <c r="K109" i="178"/>
  <c r="K110" i="178"/>
  <c r="K111" i="178"/>
  <c r="L109" i="178"/>
  <c r="L110" i="178"/>
  <c r="L111" i="178"/>
  <c r="M109" i="178"/>
  <c r="M110" i="178"/>
  <c r="M111" i="178"/>
  <c r="N109" i="178"/>
  <c r="N110" i="178"/>
  <c r="N111" i="178"/>
  <c r="O109" i="178"/>
  <c r="O110" i="178"/>
  <c r="O111" i="178"/>
  <c r="P109" i="178"/>
  <c r="P110" i="178"/>
  <c r="P111" i="178"/>
  <c r="Q109" i="178"/>
  <c r="Q110" i="178"/>
  <c r="Q111" i="178"/>
  <c r="I122" i="178"/>
  <c r="I109" i="179"/>
  <c r="I110" i="179"/>
  <c r="I111" i="179"/>
  <c r="J109" i="179"/>
  <c r="J110" i="179"/>
  <c r="J111" i="179"/>
  <c r="K109" i="179"/>
  <c r="K110" i="179"/>
  <c r="K111" i="179"/>
  <c r="L109" i="179"/>
  <c r="L110" i="179"/>
  <c r="L111" i="179"/>
  <c r="M109" i="179"/>
  <c r="M110" i="179"/>
  <c r="M111" i="179"/>
  <c r="N109" i="179"/>
  <c r="N110" i="179"/>
  <c r="N111" i="179"/>
  <c r="O109" i="179"/>
  <c r="O110" i="179"/>
  <c r="O111" i="179"/>
  <c r="P109" i="179"/>
  <c r="P110" i="179"/>
  <c r="P111" i="179"/>
  <c r="Q109" i="179"/>
  <c r="Q110" i="179"/>
  <c r="Q111" i="179"/>
  <c r="I122" i="179"/>
  <c r="I109" i="180"/>
  <c r="I110" i="180"/>
  <c r="I111" i="180"/>
  <c r="J109" i="180"/>
  <c r="J110" i="180"/>
  <c r="J111" i="180"/>
  <c r="K109" i="180"/>
  <c r="K110" i="180"/>
  <c r="K111" i="180"/>
  <c r="L109" i="180"/>
  <c r="L110" i="180"/>
  <c r="L111" i="180"/>
  <c r="M109" i="180"/>
  <c r="M110" i="180"/>
  <c r="M111" i="180"/>
  <c r="N109" i="180"/>
  <c r="N110" i="180"/>
  <c r="N111" i="180"/>
  <c r="O109" i="180"/>
  <c r="O110" i="180"/>
  <c r="O111" i="180"/>
  <c r="P109" i="180"/>
  <c r="P110" i="180"/>
  <c r="P111" i="180"/>
  <c r="Q109" i="180"/>
  <c r="Q110" i="180"/>
  <c r="Q111" i="180"/>
  <c r="I122" i="180"/>
  <c r="I109" i="183"/>
  <c r="I110" i="183"/>
  <c r="I111" i="183"/>
  <c r="J109" i="183"/>
  <c r="J110" i="183"/>
  <c r="J111" i="183"/>
  <c r="K109" i="183"/>
  <c r="K110" i="183"/>
  <c r="K111" i="183"/>
  <c r="L109" i="183"/>
  <c r="L110" i="183"/>
  <c r="L111" i="183"/>
  <c r="M109" i="183"/>
  <c r="M110" i="183"/>
  <c r="M111" i="183"/>
  <c r="N109" i="183"/>
  <c r="N110" i="183"/>
  <c r="N111" i="183"/>
  <c r="O109" i="183"/>
  <c r="O110" i="183"/>
  <c r="O111" i="183"/>
  <c r="P109" i="183"/>
  <c r="P110" i="183"/>
  <c r="P111" i="183"/>
  <c r="Q109" i="183"/>
  <c r="Q110" i="183"/>
  <c r="Q111" i="183"/>
  <c r="I122" i="183"/>
  <c r="I109" i="184"/>
  <c r="I110" i="184"/>
  <c r="I111" i="184"/>
  <c r="J109" i="184"/>
  <c r="J110" i="184"/>
  <c r="J111" i="184"/>
  <c r="K109" i="184"/>
  <c r="K110" i="184"/>
  <c r="K111" i="184"/>
  <c r="L109" i="184"/>
  <c r="L110" i="184"/>
  <c r="L111" i="184"/>
  <c r="M109" i="184"/>
  <c r="M110" i="184"/>
  <c r="M111" i="184"/>
  <c r="N109" i="184"/>
  <c r="N110" i="184"/>
  <c r="N111" i="184"/>
  <c r="O109" i="184"/>
  <c r="O110" i="184"/>
  <c r="O111" i="184"/>
  <c r="P109" i="184"/>
  <c r="P110" i="184"/>
  <c r="P111" i="184"/>
  <c r="Q109" i="184"/>
  <c r="Q110" i="184"/>
  <c r="Q111" i="184"/>
  <c r="I122" i="184"/>
  <c r="I109" i="185"/>
  <c r="I110" i="185"/>
  <c r="I111" i="185"/>
  <c r="J109" i="185"/>
  <c r="J110" i="185"/>
  <c r="J111" i="185"/>
  <c r="K109" i="185"/>
  <c r="K110" i="185"/>
  <c r="K111" i="185"/>
  <c r="L109" i="185"/>
  <c r="L110" i="185"/>
  <c r="L111" i="185"/>
  <c r="M109" i="185"/>
  <c r="M110" i="185"/>
  <c r="M111" i="185"/>
  <c r="N109" i="185"/>
  <c r="N110" i="185"/>
  <c r="N111" i="185"/>
  <c r="O109" i="185"/>
  <c r="O110" i="185"/>
  <c r="O111" i="185"/>
  <c r="P109" i="185"/>
  <c r="P110" i="185"/>
  <c r="P111" i="185"/>
  <c r="Q109" i="185"/>
  <c r="Q110" i="185"/>
  <c r="Q111" i="185"/>
  <c r="I122" i="185"/>
  <c r="I109" i="186"/>
  <c r="I110" i="186"/>
  <c r="I111" i="186"/>
  <c r="J109" i="186"/>
  <c r="J110" i="186"/>
  <c r="J111" i="186"/>
  <c r="K109" i="186"/>
  <c r="K110" i="186"/>
  <c r="K111" i="186"/>
  <c r="L109" i="186"/>
  <c r="L110" i="186"/>
  <c r="L111" i="186"/>
  <c r="M109" i="186"/>
  <c r="M110" i="186"/>
  <c r="M111" i="186"/>
  <c r="N109" i="186"/>
  <c r="N110" i="186"/>
  <c r="N111" i="186"/>
  <c r="O109" i="186"/>
  <c r="O110" i="186"/>
  <c r="O111" i="186"/>
  <c r="P109" i="186"/>
  <c r="P110" i="186"/>
  <c r="P111" i="186"/>
  <c r="Q109" i="186"/>
  <c r="Q110" i="186"/>
  <c r="Q111" i="186"/>
  <c r="I122" i="186"/>
  <c r="I109" i="177"/>
  <c r="I110" i="177"/>
  <c r="I111" i="177"/>
  <c r="J109" i="177"/>
  <c r="J110" i="177"/>
  <c r="J111" i="177"/>
  <c r="K109" i="177"/>
  <c r="K110" i="177"/>
  <c r="K111" i="177"/>
  <c r="L109" i="177"/>
  <c r="L110" i="177"/>
  <c r="L111" i="177"/>
  <c r="M109" i="177"/>
  <c r="M110" i="177"/>
  <c r="M111" i="177"/>
  <c r="N109" i="177"/>
  <c r="N110" i="177"/>
  <c r="N111" i="177"/>
  <c r="O109" i="177"/>
  <c r="O110" i="177"/>
  <c r="O111" i="177"/>
  <c r="P109" i="177"/>
  <c r="P110" i="177"/>
  <c r="P111" i="177"/>
  <c r="Q109" i="177"/>
  <c r="Q110" i="177"/>
  <c r="Q111" i="177"/>
  <c r="I122" i="177"/>
  <c r="I121" i="178"/>
  <c r="I121" i="179"/>
  <c r="I121" i="180"/>
  <c r="I121" i="183"/>
  <c r="I121" i="184"/>
  <c r="I121" i="185"/>
  <c r="I121" i="186"/>
  <c r="I121" i="177"/>
  <c r="I120" i="178"/>
  <c r="I120" i="179"/>
  <c r="I120" i="180"/>
  <c r="I120" i="183"/>
  <c r="I120" i="184"/>
  <c r="I120" i="185"/>
  <c r="I120" i="186"/>
  <c r="I120" i="177"/>
  <c r="Q33" i="176"/>
  <c r="S32" i="176"/>
  <c r="V32" i="176"/>
  <c r="V33" i="176"/>
  <c r="X32" i="176"/>
  <c r="X36" i="176"/>
  <c r="X37" i="176"/>
  <c r="X41" i="176"/>
  <c r="X45" i="176"/>
  <c r="X46" i="176"/>
  <c r="S41" i="176"/>
  <c r="S51" i="176"/>
  <c r="R42" i="176"/>
  <c r="S55" i="176"/>
  <c r="S63" i="176"/>
  <c r="T76" i="176"/>
  <c r="U76" i="176"/>
  <c r="V76" i="176"/>
  <c r="W76" i="176"/>
  <c r="X76" i="176"/>
  <c r="T41" i="176"/>
  <c r="T52" i="176"/>
  <c r="T63" i="176"/>
  <c r="U77" i="176"/>
  <c r="V77" i="176"/>
  <c r="W77" i="176"/>
  <c r="X77" i="176"/>
  <c r="U41" i="176"/>
  <c r="U52" i="176"/>
  <c r="U63" i="176"/>
  <c r="V78" i="176"/>
  <c r="W78" i="176"/>
  <c r="X78" i="176"/>
  <c r="X79" i="176"/>
  <c r="X106" i="176"/>
  <c r="X115" i="176"/>
  <c r="W32" i="176"/>
  <c r="W36" i="176"/>
  <c r="W37" i="176"/>
  <c r="W41" i="176"/>
  <c r="W45" i="176"/>
  <c r="W46" i="176"/>
  <c r="W115" i="176"/>
  <c r="V36" i="176"/>
  <c r="V37" i="176"/>
  <c r="V41" i="176"/>
  <c r="V45" i="176"/>
  <c r="V46" i="176"/>
  <c r="P42" i="176"/>
  <c r="Q52" i="176"/>
  <c r="Q63" i="176"/>
  <c r="R74" i="176"/>
  <c r="S74" i="176"/>
  <c r="T74" i="176"/>
  <c r="U74" i="176"/>
  <c r="V74" i="176"/>
  <c r="V79" i="176"/>
  <c r="V106" i="176"/>
  <c r="V115" i="176"/>
  <c r="U32" i="176"/>
  <c r="U36" i="176"/>
  <c r="U37" i="176"/>
  <c r="U45" i="176"/>
  <c r="U46" i="176"/>
  <c r="O42" i="176"/>
  <c r="P52" i="176"/>
  <c r="P63" i="176"/>
  <c r="Q73" i="176"/>
  <c r="R73" i="176"/>
  <c r="S73" i="176"/>
  <c r="T73" i="176"/>
  <c r="U73" i="176"/>
  <c r="U79" i="176"/>
  <c r="U106" i="176"/>
  <c r="U115" i="176"/>
  <c r="T32" i="176"/>
  <c r="T36" i="176"/>
  <c r="T37" i="176"/>
  <c r="T45" i="176"/>
  <c r="T46" i="176"/>
  <c r="N42" i="176"/>
  <c r="O52" i="176"/>
  <c r="O63" i="176"/>
  <c r="P72" i="176"/>
  <c r="Q72" i="176"/>
  <c r="R72" i="176"/>
  <c r="S72" i="176"/>
  <c r="T72" i="176"/>
  <c r="T79" i="176"/>
  <c r="T106" i="176"/>
  <c r="T115" i="176"/>
  <c r="S36" i="176"/>
  <c r="S37" i="176"/>
  <c r="S45" i="176"/>
  <c r="S46" i="176"/>
  <c r="N51" i="176"/>
  <c r="M39" i="176"/>
  <c r="M42" i="176"/>
  <c r="N55" i="176"/>
  <c r="N63" i="176"/>
  <c r="O71" i="176"/>
  <c r="P71" i="176"/>
  <c r="Q71" i="176"/>
  <c r="R71" i="176"/>
  <c r="S71" i="176"/>
  <c r="S79" i="176"/>
  <c r="S106" i="176"/>
  <c r="S115" i="176"/>
  <c r="R37" i="176"/>
  <c r="R46" i="176"/>
  <c r="M63" i="176"/>
  <c r="N70" i="176"/>
  <c r="O70" i="176"/>
  <c r="P70" i="176"/>
  <c r="Q70" i="176"/>
  <c r="R70" i="176"/>
  <c r="R79" i="176"/>
  <c r="R106" i="176"/>
  <c r="R115" i="176"/>
  <c r="Q37" i="176"/>
  <c r="Q46" i="176"/>
  <c r="K39" i="176"/>
  <c r="K42" i="176"/>
  <c r="L52" i="176"/>
  <c r="L63" i="176"/>
  <c r="M69" i="176"/>
  <c r="N69" i="176"/>
  <c r="O69" i="176"/>
  <c r="P69" i="176"/>
  <c r="Q69" i="176"/>
  <c r="Q79" i="176"/>
  <c r="Q106" i="176"/>
  <c r="Q115" i="176"/>
  <c r="P37" i="176"/>
  <c r="P46" i="176"/>
  <c r="J39" i="176"/>
  <c r="J42" i="176"/>
  <c r="K52" i="176"/>
  <c r="K63" i="176"/>
  <c r="L68" i="176"/>
  <c r="M68" i="176"/>
  <c r="N68" i="176"/>
  <c r="O68" i="176"/>
  <c r="P68" i="176"/>
  <c r="P79" i="176"/>
  <c r="P106" i="176"/>
  <c r="P115" i="176"/>
  <c r="O37" i="176"/>
  <c r="O46" i="176"/>
  <c r="I39" i="176"/>
  <c r="I42" i="176"/>
  <c r="J52" i="176"/>
  <c r="J63" i="176"/>
  <c r="K67" i="176"/>
  <c r="L67" i="176"/>
  <c r="M67" i="176"/>
  <c r="N67" i="176"/>
  <c r="O67" i="176"/>
  <c r="O79" i="176"/>
  <c r="O106" i="176"/>
  <c r="O115" i="176"/>
  <c r="N37" i="176"/>
  <c r="N46" i="176"/>
  <c r="I51" i="176"/>
  <c r="I63" i="176"/>
  <c r="J66" i="176"/>
  <c r="K66" i="176"/>
  <c r="L66" i="176"/>
  <c r="M66" i="176"/>
  <c r="N66" i="176"/>
  <c r="N79" i="176"/>
  <c r="N106" i="176"/>
  <c r="N115" i="176"/>
  <c r="M30" i="176"/>
  <c r="M34" i="176"/>
  <c r="M37" i="176"/>
  <c r="M43" i="176"/>
  <c r="M46" i="176"/>
  <c r="M115" i="176"/>
  <c r="L30" i="176"/>
  <c r="L34" i="176"/>
  <c r="L37" i="176"/>
  <c r="L43" i="176"/>
  <c r="L46" i="176"/>
  <c r="L115" i="176"/>
  <c r="K30" i="176"/>
  <c r="K34" i="176"/>
  <c r="K37" i="176"/>
  <c r="K43" i="176"/>
  <c r="K46" i="176"/>
  <c r="K115" i="176"/>
  <c r="J30" i="176"/>
  <c r="J34" i="176"/>
  <c r="J37" i="176"/>
  <c r="J43" i="176"/>
  <c r="J46" i="176"/>
  <c r="J115" i="176"/>
  <c r="I30" i="176"/>
  <c r="I34" i="176"/>
  <c r="I37" i="176"/>
  <c r="I43" i="176"/>
  <c r="I46" i="176"/>
  <c r="I115" i="176"/>
  <c r="K23" i="174"/>
  <c r="L23" i="174"/>
  <c r="M23" i="174"/>
  <c r="N23" i="174"/>
  <c r="O23" i="174"/>
  <c r="P23" i="174"/>
  <c r="Q23" i="174"/>
  <c r="R23" i="174"/>
  <c r="S23" i="174"/>
  <c r="T23" i="174"/>
  <c r="U23" i="174"/>
  <c r="V23" i="174"/>
  <c r="W23" i="174"/>
  <c r="X23" i="174"/>
  <c r="K23" i="127"/>
  <c r="L23" i="127"/>
  <c r="M23" i="127"/>
  <c r="N23" i="127"/>
  <c r="O23" i="127"/>
  <c r="P23" i="127"/>
  <c r="Q23" i="127"/>
  <c r="R23" i="127"/>
  <c r="S23" i="127"/>
  <c r="T23" i="127"/>
  <c r="U23" i="127"/>
  <c r="V23" i="127"/>
  <c r="W23" i="127"/>
  <c r="X23" i="127"/>
  <c r="K23" i="175"/>
  <c r="L23" i="175"/>
  <c r="M23" i="175"/>
  <c r="N23" i="175"/>
  <c r="O23" i="175"/>
  <c r="P23" i="175"/>
  <c r="Q23" i="175"/>
  <c r="R23" i="175"/>
  <c r="S23" i="175"/>
  <c r="T23" i="175"/>
  <c r="U23" i="175"/>
  <c r="V23" i="175"/>
  <c r="W23" i="175"/>
  <c r="X23" i="175"/>
  <c r="K23" i="165"/>
  <c r="L23" i="165"/>
  <c r="M23" i="165"/>
  <c r="N23" i="165"/>
  <c r="O23" i="165"/>
  <c r="P23" i="165"/>
  <c r="Q23" i="165"/>
  <c r="R23" i="165"/>
  <c r="S23" i="165"/>
  <c r="T23" i="165"/>
  <c r="U23" i="165"/>
  <c r="V23" i="165"/>
  <c r="W23" i="165"/>
  <c r="X23" i="165"/>
  <c r="K23" i="176"/>
  <c r="L23" i="176"/>
  <c r="M23" i="176"/>
  <c r="N23" i="176"/>
  <c r="O23" i="176"/>
  <c r="P23" i="176"/>
  <c r="Q23" i="176"/>
  <c r="R23" i="176"/>
  <c r="S23" i="176"/>
  <c r="T23" i="176"/>
  <c r="U23" i="176"/>
  <c r="V23" i="176"/>
  <c r="W23" i="176"/>
  <c r="X23" i="176"/>
  <c r="K23" i="177"/>
  <c r="L23" i="177"/>
  <c r="M23" i="177"/>
  <c r="N23" i="177"/>
  <c r="O23" i="177"/>
  <c r="P23" i="177"/>
  <c r="Q23" i="177"/>
  <c r="R23" i="177"/>
  <c r="S23" i="177"/>
  <c r="T23" i="177"/>
  <c r="U23" i="177"/>
  <c r="V23" i="177"/>
  <c r="W23" i="177"/>
  <c r="X23" i="177"/>
  <c r="K23" i="178"/>
  <c r="L23" i="178"/>
  <c r="M23" i="178"/>
  <c r="N23" i="178"/>
  <c r="O23" i="178"/>
  <c r="P23" i="178"/>
  <c r="Q23" i="178"/>
  <c r="R23" i="178"/>
  <c r="S23" i="178"/>
  <c r="T23" i="178"/>
  <c r="U23" i="178"/>
  <c r="V23" i="178"/>
  <c r="W23" i="178"/>
  <c r="X23" i="178"/>
  <c r="K23" i="179"/>
  <c r="L23" i="179"/>
  <c r="M23" i="179"/>
  <c r="N23" i="179"/>
  <c r="O23" i="179"/>
  <c r="P23" i="179"/>
  <c r="Q23" i="179"/>
  <c r="R23" i="179"/>
  <c r="S23" i="179"/>
  <c r="T23" i="179"/>
  <c r="U23" i="179"/>
  <c r="V23" i="179"/>
  <c r="W23" i="179"/>
  <c r="X23" i="179"/>
  <c r="K23" i="180"/>
  <c r="L23" i="180"/>
  <c r="M23" i="180"/>
  <c r="N23" i="180"/>
  <c r="O23" i="180"/>
  <c r="P23" i="180"/>
  <c r="Q23" i="180"/>
  <c r="R23" i="180"/>
  <c r="S23" i="180"/>
  <c r="T23" i="180"/>
  <c r="U23" i="180"/>
  <c r="V23" i="180"/>
  <c r="W23" i="180"/>
  <c r="X23" i="180"/>
  <c r="K23" i="183"/>
  <c r="L23" i="183"/>
  <c r="M23" i="183"/>
  <c r="N23" i="183"/>
  <c r="O23" i="183"/>
  <c r="P23" i="183"/>
  <c r="Q23" i="183"/>
  <c r="R23" i="183"/>
  <c r="S23" i="183"/>
  <c r="T23" i="183"/>
  <c r="U23" i="183"/>
  <c r="V23" i="183"/>
  <c r="W23" i="183"/>
  <c r="X23" i="183"/>
  <c r="K23" i="184"/>
  <c r="L23" i="184"/>
  <c r="M23" i="184"/>
  <c r="N23" i="184"/>
  <c r="O23" i="184"/>
  <c r="P23" i="184"/>
  <c r="Q23" i="184"/>
  <c r="R23" i="184"/>
  <c r="S23" i="184"/>
  <c r="T23" i="184"/>
  <c r="U23" i="184"/>
  <c r="V23" i="184"/>
  <c r="W23" i="184"/>
  <c r="X23" i="184"/>
  <c r="K23" i="185"/>
  <c r="L23" i="185"/>
  <c r="M23" i="185"/>
  <c r="N23" i="185"/>
  <c r="O23" i="185"/>
  <c r="P23" i="185"/>
  <c r="Q23" i="185"/>
  <c r="R23" i="185"/>
  <c r="S23" i="185"/>
  <c r="T23" i="185"/>
  <c r="U23" i="185"/>
  <c r="V23" i="185"/>
  <c r="W23" i="185"/>
  <c r="X23" i="185"/>
  <c r="K23" i="186"/>
  <c r="L23" i="186"/>
  <c r="M23" i="186"/>
  <c r="N23" i="186"/>
  <c r="O23" i="186"/>
  <c r="P23" i="186"/>
  <c r="Q23" i="186"/>
  <c r="R23" i="186"/>
  <c r="S23" i="186"/>
  <c r="T23" i="186"/>
  <c r="U23" i="186"/>
  <c r="V23" i="186"/>
  <c r="W23" i="186"/>
  <c r="X23" i="186"/>
  <c r="K23" i="181"/>
  <c r="L23" i="181"/>
  <c r="M23" i="181"/>
  <c r="N23" i="181"/>
  <c r="O23" i="181"/>
  <c r="P23" i="181"/>
  <c r="Q23" i="181"/>
  <c r="R23" i="181"/>
  <c r="S23" i="181"/>
  <c r="T23" i="181"/>
  <c r="U23" i="181"/>
  <c r="V23" i="181"/>
  <c r="W23" i="181"/>
  <c r="X23" i="181"/>
  <c r="K23" i="182"/>
  <c r="L23" i="182"/>
  <c r="M23" i="182"/>
  <c r="N23" i="182"/>
  <c r="O23" i="182"/>
  <c r="P23" i="182"/>
  <c r="Q23" i="182"/>
  <c r="R23" i="182"/>
  <c r="S23" i="182"/>
  <c r="T23" i="182"/>
  <c r="U23" i="182"/>
  <c r="V23" i="182"/>
  <c r="W23" i="182"/>
  <c r="X23" i="182"/>
  <c r="K23" i="187"/>
  <c r="L23" i="187"/>
  <c r="M23" i="187"/>
  <c r="N23" i="187"/>
  <c r="O23" i="187"/>
  <c r="P23" i="187"/>
  <c r="Q23" i="187"/>
  <c r="R23" i="187"/>
  <c r="S23" i="187"/>
  <c r="T23" i="187"/>
  <c r="U23" i="187"/>
  <c r="V23" i="187"/>
  <c r="W23" i="187"/>
  <c r="X23" i="187"/>
  <c r="K23" i="188"/>
  <c r="L23" i="188"/>
  <c r="M23" i="188"/>
  <c r="N23" i="188"/>
  <c r="O23" i="188"/>
  <c r="P23" i="188"/>
  <c r="Q23" i="188"/>
  <c r="R23" i="188"/>
  <c r="S23" i="188"/>
  <c r="T23" i="188"/>
  <c r="U23" i="188"/>
  <c r="V23" i="188"/>
  <c r="W23" i="188"/>
  <c r="X23" i="188"/>
  <c r="K23" i="189"/>
  <c r="L23" i="189"/>
  <c r="M23" i="189"/>
  <c r="N23" i="189"/>
  <c r="O23" i="189"/>
  <c r="P23" i="189"/>
  <c r="Q23" i="189"/>
  <c r="R23" i="189"/>
  <c r="S23" i="189"/>
  <c r="T23" i="189"/>
  <c r="U23" i="189"/>
  <c r="V23" i="189"/>
  <c r="W23" i="189"/>
  <c r="X23" i="189"/>
  <c r="K23" i="190"/>
  <c r="L23" i="190"/>
  <c r="M23" i="190"/>
  <c r="N23" i="190"/>
  <c r="O23" i="190"/>
  <c r="P23" i="190"/>
  <c r="Q23" i="190"/>
  <c r="R23" i="190"/>
  <c r="S23" i="190"/>
  <c r="T23" i="190"/>
  <c r="U23" i="190"/>
  <c r="V23" i="190"/>
  <c r="W23" i="190"/>
  <c r="X23" i="190"/>
  <c r="K23" i="191"/>
  <c r="L23" i="191"/>
  <c r="M23" i="191"/>
  <c r="N23" i="191"/>
  <c r="O23" i="191"/>
  <c r="P23" i="191"/>
  <c r="Q23" i="191"/>
  <c r="R23" i="191"/>
  <c r="S23" i="191"/>
  <c r="T23" i="191"/>
  <c r="U23" i="191"/>
  <c r="V23" i="191"/>
  <c r="W23" i="191"/>
  <c r="X23" i="191"/>
  <c r="K23" i="192"/>
  <c r="L23" i="192"/>
  <c r="M23" i="192"/>
  <c r="N23" i="192"/>
  <c r="O23" i="192"/>
  <c r="P23" i="192"/>
  <c r="Q23" i="192"/>
  <c r="R23" i="192"/>
  <c r="S23" i="192"/>
  <c r="T23" i="192"/>
  <c r="U23" i="192"/>
  <c r="V23" i="192"/>
  <c r="W23" i="192"/>
  <c r="X23" i="192"/>
  <c r="K23" i="194"/>
  <c r="L23" i="194"/>
  <c r="M23" i="194"/>
  <c r="N23" i="194"/>
  <c r="O23" i="194"/>
  <c r="P23" i="194"/>
  <c r="Q23" i="194"/>
  <c r="R23" i="194"/>
  <c r="S23" i="194"/>
  <c r="T23" i="194"/>
  <c r="U23" i="194"/>
  <c r="V23" i="194"/>
  <c r="W23" i="194"/>
  <c r="X23" i="194"/>
  <c r="K23" i="195"/>
  <c r="L23" i="195"/>
  <c r="M23" i="195"/>
  <c r="N23" i="195"/>
  <c r="O23" i="195"/>
  <c r="P23" i="195"/>
  <c r="Q23" i="195"/>
  <c r="R23" i="195"/>
  <c r="S23" i="195"/>
  <c r="T23" i="195"/>
  <c r="U23" i="195"/>
  <c r="V23" i="195"/>
  <c r="W23" i="195"/>
  <c r="X23" i="195"/>
  <c r="K23" i="197"/>
  <c r="L23" i="197"/>
  <c r="M23" i="197"/>
  <c r="N23" i="197"/>
  <c r="O23" i="197"/>
  <c r="P23" i="197"/>
  <c r="Q23" i="197"/>
  <c r="R23" i="197"/>
  <c r="S23" i="197"/>
  <c r="T23" i="197"/>
  <c r="U23" i="197"/>
  <c r="V23" i="197"/>
  <c r="W23" i="197"/>
  <c r="X23" i="197"/>
  <c r="K23" i="196"/>
  <c r="L23" i="196"/>
  <c r="M23" i="196"/>
  <c r="N23" i="196"/>
  <c r="O23" i="196"/>
  <c r="P23" i="196"/>
  <c r="Q23" i="196"/>
  <c r="R23" i="196"/>
  <c r="S23" i="196"/>
  <c r="T23" i="196"/>
  <c r="U23" i="196"/>
  <c r="V23" i="196"/>
  <c r="W23" i="196"/>
  <c r="X23" i="196"/>
  <c r="K23" i="198"/>
  <c r="L23" i="198"/>
  <c r="M23" i="198"/>
  <c r="N23" i="198"/>
  <c r="O23" i="198"/>
  <c r="P23" i="198"/>
  <c r="Q23" i="198"/>
  <c r="R23" i="198"/>
  <c r="S23" i="198"/>
  <c r="T23" i="198"/>
  <c r="U23" i="198"/>
  <c r="V23" i="198"/>
  <c r="W23" i="198"/>
  <c r="X23" i="198"/>
  <c r="K23" i="124"/>
  <c r="L23" i="124"/>
  <c r="M23" i="124"/>
  <c r="N23" i="124"/>
  <c r="O23" i="124"/>
  <c r="P23" i="124"/>
  <c r="Q23" i="124"/>
  <c r="R23" i="124"/>
  <c r="S23" i="124"/>
  <c r="T23" i="124"/>
  <c r="U23" i="124"/>
  <c r="V23" i="124"/>
  <c r="W23" i="124"/>
  <c r="X23" i="124"/>
  <c r="J23" i="174"/>
  <c r="J23" i="127"/>
  <c r="J23" i="175"/>
  <c r="J23" i="165"/>
  <c r="J23" i="176"/>
  <c r="J23" i="177"/>
  <c r="J23" i="178"/>
  <c r="J23" i="179"/>
  <c r="J23" i="180"/>
  <c r="J23" i="183"/>
  <c r="J23" i="184"/>
  <c r="J23" i="185"/>
  <c r="J23" i="186"/>
  <c r="J23" i="181"/>
  <c r="J23" i="182"/>
  <c r="J23" i="187"/>
  <c r="J23" i="188"/>
  <c r="J23" i="189"/>
  <c r="J23" i="190"/>
  <c r="J23" i="191"/>
  <c r="J23" i="192"/>
  <c r="J23" i="194"/>
  <c r="J23" i="195"/>
  <c r="J23" i="197"/>
  <c r="J23" i="196"/>
  <c r="J23" i="198"/>
  <c r="J23" i="124"/>
  <c r="S41" i="175"/>
  <c r="V41" i="175"/>
  <c r="U41" i="175"/>
  <c r="U42" i="175"/>
  <c r="V52" i="175"/>
  <c r="T41" i="175"/>
  <c r="T42" i="175"/>
  <c r="U52" i="175"/>
  <c r="S42" i="175"/>
  <c r="T52" i="175"/>
  <c r="S41" i="127"/>
  <c r="V41" i="127"/>
  <c r="U41" i="127"/>
  <c r="U42" i="127"/>
  <c r="V52" i="127"/>
  <c r="T41" i="127"/>
  <c r="T42" i="127"/>
  <c r="U52" i="127"/>
  <c r="S42" i="127"/>
  <c r="T52" i="127"/>
  <c r="P42" i="175"/>
  <c r="Q52" i="175"/>
  <c r="O42" i="175"/>
  <c r="P52" i="175"/>
  <c r="N42" i="175"/>
  <c r="O52" i="175"/>
  <c r="P42" i="127"/>
  <c r="Q52" i="127"/>
  <c r="O42" i="127"/>
  <c r="P52" i="127"/>
  <c r="N42" i="127"/>
  <c r="O52" i="127"/>
  <c r="L39" i="175"/>
  <c r="K39" i="175"/>
  <c r="K42" i="175"/>
  <c r="L52" i="175"/>
  <c r="J39" i="175"/>
  <c r="J42" i="175"/>
  <c r="K52" i="175"/>
  <c r="K39" i="127"/>
  <c r="K42" i="127"/>
  <c r="L52" i="127"/>
  <c r="J39" i="127"/>
  <c r="J42" i="127"/>
  <c r="K52" i="127"/>
  <c r="I39" i="175"/>
  <c r="I42" i="175"/>
  <c r="J52" i="175"/>
  <c r="I39" i="127"/>
  <c r="I42" i="127"/>
  <c r="J52" i="127"/>
  <c r="S51" i="175"/>
  <c r="S41" i="165"/>
  <c r="S51" i="165"/>
  <c r="S51" i="127"/>
  <c r="N51" i="175"/>
  <c r="N42" i="165"/>
  <c r="N51" i="165"/>
  <c r="N51" i="127"/>
  <c r="M39" i="174"/>
  <c r="M43" i="174"/>
  <c r="L39" i="174"/>
  <c r="L43" i="174"/>
  <c r="K39" i="174"/>
  <c r="K43" i="174"/>
  <c r="J39" i="174"/>
  <c r="J43" i="174"/>
  <c r="M43" i="127"/>
  <c r="L43" i="127"/>
  <c r="K43" i="127"/>
  <c r="J43" i="127"/>
  <c r="M43" i="175"/>
  <c r="L43" i="175"/>
  <c r="K43" i="175"/>
  <c r="J43" i="175"/>
  <c r="M39" i="165"/>
  <c r="M43" i="165"/>
  <c r="L43" i="165"/>
  <c r="K39" i="165"/>
  <c r="K43" i="165"/>
  <c r="J39" i="165"/>
  <c r="J43" i="165"/>
  <c r="M39" i="177"/>
  <c r="M43" i="177"/>
  <c r="L39" i="177"/>
  <c r="L43" i="177"/>
  <c r="K39" i="177"/>
  <c r="K43" i="177"/>
  <c r="J39" i="177"/>
  <c r="J43" i="177"/>
  <c r="M39" i="178"/>
  <c r="M43" i="178"/>
  <c r="L39" i="178"/>
  <c r="L43" i="178"/>
  <c r="K39" i="178"/>
  <c r="K43" i="178"/>
  <c r="J39" i="178"/>
  <c r="J43" i="178"/>
  <c r="M43" i="179"/>
  <c r="L43" i="179"/>
  <c r="K43" i="179"/>
  <c r="J43" i="179"/>
  <c r="M39" i="180"/>
  <c r="M43" i="180"/>
  <c r="L39" i="180"/>
  <c r="L43" i="180"/>
  <c r="K39" i="180"/>
  <c r="K43" i="180"/>
  <c r="J39" i="180"/>
  <c r="J43" i="180"/>
  <c r="M43" i="183"/>
  <c r="L39" i="183"/>
  <c r="L43" i="183"/>
  <c r="K39" i="183"/>
  <c r="K43" i="183"/>
  <c r="J39" i="183"/>
  <c r="J43" i="183"/>
  <c r="M43" i="184"/>
  <c r="L39" i="184"/>
  <c r="L43" i="184"/>
  <c r="K39" i="184"/>
  <c r="K43" i="184"/>
  <c r="J39" i="184"/>
  <c r="J43" i="184"/>
  <c r="M43" i="185"/>
  <c r="L39" i="185"/>
  <c r="L43" i="185"/>
  <c r="K39" i="185"/>
  <c r="K43" i="185"/>
  <c r="J39" i="185"/>
  <c r="J43" i="185"/>
  <c r="M43" i="186"/>
  <c r="L39" i="186"/>
  <c r="L43" i="186"/>
  <c r="K39" i="186"/>
  <c r="K43" i="186"/>
  <c r="J39" i="186"/>
  <c r="J43" i="186"/>
  <c r="M43" i="181"/>
  <c r="L39" i="181"/>
  <c r="L43" i="181"/>
  <c r="K39" i="181"/>
  <c r="K43" i="181"/>
  <c r="J39" i="181"/>
  <c r="J43" i="181"/>
  <c r="M43" i="182"/>
  <c r="L39" i="182"/>
  <c r="L43" i="182"/>
  <c r="K39" i="182"/>
  <c r="K43" i="182"/>
  <c r="J39" i="182"/>
  <c r="J43" i="182"/>
  <c r="M43" i="187"/>
  <c r="L39" i="187"/>
  <c r="L43" i="187"/>
  <c r="K39" i="187"/>
  <c r="K43" i="187"/>
  <c r="J39" i="187"/>
  <c r="J43" i="187"/>
  <c r="M43" i="188"/>
  <c r="L39" i="188"/>
  <c r="L43" i="188"/>
  <c r="K39" i="188"/>
  <c r="K43" i="188"/>
  <c r="J39" i="188"/>
  <c r="J43" i="188"/>
  <c r="M39" i="189"/>
  <c r="M43" i="189"/>
  <c r="L39" i="189"/>
  <c r="L43" i="189"/>
  <c r="K39" i="189"/>
  <c r="K43" i="189"/>
  <c r="J39" i="189"/>
  <c r="J43" i="189"/>
  <c r="M43" i="190"/>
  <c r="L39" i="190"/>
  <c r="L43" i="190"/>
  <c r="K39" i="190"/>
  <c r="K43" i="190"/>
  <c r="J39" i="190"/>
  <c r="J43" i="190"/>
  <c r="M39" i="191"/>
  <c r="M43" i="191"/>
  <c r="L39" i="191"/>
  <c r="L43" i="191"/>
  <c r="K39" i="191"/>
  <c r="K43" i="191"/>
  <c r="J39" i="191"/>
  <c r="J43" i="191"/>
  <c r="M39" i="192"/>
  <c r="M43" i="192"/>
  <c r="L39" i="192"/>
  <c r="L43" i="192"/>
  <c r="K39" i="192"/>
  <c r="K43" i="192"/>
  <c r="J39" i="192"/>
  <c r="J43" i="192"/>
  <c r="M43" i="194"/>
  <c r="L39" i="194"/>
  <c r="L43" i="194"/>
  <c r="K39" i="194"/>
  <c r="K43" i="194"/>
  <c r="J39" i="194"/>
  <c r="J43" i="194"/>
  <c r="M43" i="195"/>
  <c r="L39" i="195"/>
  <c r="L43" i="195"/>
  <c r="K39" i="195"/>
  <c r="K43" i="195"/>
  <c r="J39" i="195"/>
  <c r="J43" i="195"/>
  <c r="M43" i="197"/>
  <c r="L39" i="197"/>
  <c r="L43" i="197"/>
  <c r="K39" i="197"/>
  <c r="K43" i="197"/>
  <c r="J39" i="197"/>
  <c r="J43" i="197"/>
  <c r="M43" i="196"/>
  <c r="L39" i="196"/>
  <c r="L43" i="196"/>
  <c r="K39" i="196"/>
  <c r="K43" i="196"/>
  <c r="J39" i="196"/>
  <c r="J43" i="196"/>
  <c r="J39" i="198"/>
  <c r="J43" i="198"/>
  <c r="M43" i="124"/>
  <c r="L43" i="124"/>
  <c r="K39" i="124"/>
  <c r="K43" i="124"/>
  <c r="J39" i="124"/>
  <c r="J43" i="124"/>
  <c r="I39" i="174"/>
  <c r="I43" i="174"/>
  <c r="I43" i="127"/>
  <c r="I43" i="175"/>
  <c r="I39" i="165"/>
  <c r="I43" i="165"/>
  <c r="I39" i="177"/>
  <c r="I43" i="177"/>
  <c r="I39" i="178"/>
  <c r="I43" i="178"/>
  <c r="I43" i="179"/>
  <c r="I39" i="180"/>
  <c r="I43" i="180"/>
  <c r="I39" i="183"/>
  <c r="I43" i="183"/>
  <c r="I39" i="184"/>
  <c r="I43" i="184"/>
  <c r="I39" i="185"/>
  <c r="I43" i="185"/>
  <c r="I39" i="186"/>
  <c r="I43" i="186"/>
  <c r="I39" i="181"/>
  <c r="I43" i="181"/>
  <c r="I39" i="182"/>
  <c r="I43" i="182"/>
  <c r="I39" i="187"/>
  <c r="I43" i="187"/>
  <c r="I39" i="188"/>
  <c r="I43" i="188"/>
  <c r="I39" i="189"/>
  <c r="I43" i="189"/>
  <c r="I39" i="190"/>
  <c r="I43" i="190"/>
  <c r="I39" i="191"/>
  <c r="I43" i="191"/>
  <c r="I39" i="192"/>
  <c r="I43" i="192"/>
  <c r="I39" i="194"/>
  <c r="I43" i="194"/>
  <c r="I39" i="195"/>
  <c r="I43" i="195"/>
  <c r="I39" i="197"/>
  <c r="I43" i="197"/>
  <c r="I39" i="196"/>
  <c r="I43" i="196"/>
  <c r="I43" i="198"/>
  <c r="I39" i="124"/>
  <c r="I43" i="124"/>
  <c r="M30" i="174"/>
  <c r="M34" i="174"/>
  <c r="L34" i="174"/>
  <c r="K30" i="174"/>
  <c r="K34" i="174"/>
  <c r="J30" i="174"/>
  <c r="J34" i="174"/>
  <c r="M34" i="127"/>
  <c r="L30" i="127"/>
  <c r="L34" i="127"/>
  <c r="K30" i="127"/>
  <c r="K34" i="127"/>
  <c r="J30" i="127"/>
  <c r="J34" i="127"/>
  <c r="M34" i="175"/>
  <c r="L30" i="175"/>
  <c r="L34" i="175"/>
  <c r="K30" i="175"/>
  <c r="K34" i="175"/>
  <c r="J30" i="175"/>
  <c r="J34" i="175"/>
  <c r="M30" i="165"/>
  <c r="M34" i="165"/>
  <c r="L30" i="165"/>
  <c r="L34" i="165"/>
  <c r="K30" i="165"/>
  <c r="K34" i="165"/>
  <c r="J30" i="165"/>
  <c r="J34" i="165"/>
  <c r="M34" i="177"/>
  <c r="L34" i="177"/>
  <c r="K30" i="177"/>
  <c r="K34" i="177"/>
  <c r="J30" i="177"/>
  <c r="J34" i="177"/>
  <c r="M34" i="178"/>
  <c r="L34" i="178"/>
  <c r="K30" i="178"/>
  <c r="K34" i="178"/>
  <c r="J30" i="178"/>
  <c r="J34" i="178"/>
  <c r="M30" i="179"/>
  <c r="M34" i="179"/>
  <c r="L34" i="179"/>
  <c r="K30" i="179"/>
  <c r="K34" i="179"/>
  <c r="J30" i="179"/>
  <c r="J34" i="179"/>
  <c r="M30" i="180"/>
  <c r="M34" i="180"/>
  <c r="L34" i="180"/>
  <c r="K30" i="180"/>
  <c r="K34" i="180"/>
  <c r="J30" i="180"/>
  <c r="J34" i="180"/>
  <c r="M34" i="183"/>
  <c r="L30" i="183"/>
  <c r="L34" i="183"/>
  <c r="K30" i="183"/>
  <c r="K34" i="183"/>
  <c r="J30" i="183"/>
  <c r="J34" i="183"/>
  <c r="M34" i="184"/>
  <c r="L30" i="184"/>
  <c r="L34" i="184"/>
  <c r="K30" i="184"/>
  <c r="K34" i="184"/>
  <c r="J30" i="184"/>
  <c r="J34" i="184"/>
  <c r="M34" i="185"/>
  <c r="L30" i="185"/>
  <c r="L34" i="185"/>
  <c r="K30" i="185"/>
  <c r="K34" i="185"/>
  <c r="J30" i="185"/>
  <c r="J34" i="185"/>
  <c r="M34" i="186"/>
  <c r="L30" i="186"/>
  <c r="L34" i="186"/>
  <c r="K30" i="186"/>
  <c r="K34" i="186"/>
  <c r="J30" i="186"/>
  <c r="J34" i="186"/>
  <c r="M30" i="181"/>
  <c r="M34" i="181"/>
  <c r="L34" i="181"/>
  <c r="K30" i="181"/>
  <c r="K34" i="181"/>
  <c r="J30" i="181"/>
  <c r="J34" i="181"/>
  <c r="M30" i="182"/>
  <c r="M34" i="182"/>
  <c r="L34" i="182"/>
  <c r="K30" i="182"/>
  <c r="K34" i="182"/>
  <c r="J30" i="182"/>
  <c r="J34" i="182"/>
  <c r="M34" i="187"/>
  <c r="L30" i="187"/>
  <c r="L34" i="187"/>
  <c r="K30" i="187"/>
  <c r="K34" i="187"/>
  <c r="J30" i="187"/>
  <c r="J34" i="187"/>
  <c r="M34" i="188"/>
  <c r="L30" i="188"/>
  <c r="L34" i="188"/>
  <c r="K30" i="188"/>
  <c r="K34" i="188"/>
  <c r="J30" i="188"/>
  <c r="J34" i="188"/>
  <c r="M30" i="189"/>
  <c r="M34" i="189"/>
  <c r="L34" i="189"/>
  <c r="K30" i="189"/>
  <c r="K34" i="189"/>
  <c r="J30" i="189"/>
  <c r="J34" i="189"/>
  <c r="M30" i="190"/>
  <c r="M34" i="190"/>
  <c r="L34" i="190"/>
  <c r="K30" i="190"/>
  <c r="K34" i="190"/>
  <c r="J30" i="190"/>
  <c r="J34" i="190"/>
  <c r="M30" i="191"/>
  <c r="M34" i="191"/>
  <c r="L34" i="191"/>
  <c r="K30" i="191"/>
  <c r="K34" i="191"/>
  <c r="J30" i="191"/>
  <c r="J34" i="191"/>
  <c r="M30" i="192"/>
  <c r="M34" i="192"/>
  <c r="L34" i="192"/>
  <c r="K30" i="192"/>
  <c r="K34" i="192"/>
  <c r="J30" i="192"/>
  <c r="J34" i="192"/>
  <c r="M34" i="194"/>
  <c r="L30" i="194"/>
  <c r="L34" i="194"/>
  <c r="K30" i="194"/>
  <c r="K34" i="194"/>
  <c r="J30" i="194"/>
  <c r="J34" i="194"/>
  <c r="M34" i="195"/>
  <c r="L30" i="195"/>
  <c r="L34" i="195"/>
  <c r="K30" i="195"/>
  <c r="K34" i="195"/>
  <c r="J30" i="195"/>
  <c r="J34" i="195"/>
  <c r="M34" i="197"/>
  <c r="L30" i="197"/>
  <c r="L34" i="197"/>
  <c r="K30" i="197"/>
  <c r="K34" i="197"/>
  <c r="J30" i="197"/>
  <c r="J34" i="197"/>
  <c r="M34" i="196"/>
  <c r="L30" i="196"/>
  <c r="L34" i="196"/>
  <c r="K30" i="196"/>
  <c r="K34" i="196"/>
  <c r="J30" i="196"/>
  <c r="J34" i="196"/>
  <c r="M34" i="198"/>
  <c r="L34" i="198"/>
  <c r="K34" i="198"/>
  <c r="J30" i="198"/>
  <c r="J34" i="198"/>
  <c r="M30" i="124"/>
  <c r="M34" i="124"/>
  <c r="L34" i="124"/>
  <c r="K30" i="124"/>
  <c r="K34" i="124"/>
  <c r="J30" i="124"/>
  <c r="J34" i="124"/>
  <c r="I30" i="174"/>
  <c r="I34" i="174"/>
  <c r="I30" i="127"/>
  <c r="I34" i="127"/>
  <c r="I30" i="175"/>
  <c r="I34" i="175"/>
  <c r="I30" i="165"/>
  <c r="I34" i="165"/>
  <c r="I30" i="177"/>
  <c r="I34" i="177"/>
  <c r="I30" i="178"/>
  <c r="I34" i="178"/>
  <c r="I30" i="179"/>
  <c r="I34" i="179"/>
  <c r="I30" i="180"/>
  <c r="I34" i="180"/>
  <c r="I30" i="183"/>
  <c r="I34" i="183"/>
  <c r="I30" i="184"/>
  <c r="I34" i="184"/>
  <c r="I30" i="185"/>
  <c r="I34" i="185"/>
  <c r="I30" i="186"/>
  <c r="I34" i="186"/>
  <c r="I30" i="181"/>
  <c r="I34" i="181"/>
  <c r="I30" i="182"/>
  <c r="I34" i="182"/>
  <c r="I30" i="187"/>
  <c r="I34" i="187"/>
  <c r="I30" i="188"/>
  <c r="I34" i="188"/>
  <c r="I30" i="189"/>
  <c r="I34" i="189"/>
  <c r="I30" i="190"/>
  <c r="I34" i="190"/>
  <c r="I30" i="191"/>
  <c r="I34" i="191"/>
  <c r="I30" i="192"/>
  <c r="I34" i="192"/>
  <c r="I30" i="194"/>
  <c r="I34" i="194"/>
  <c r="I30" i="195"/>
  <c r="I34" i="195"/>
  <c r="I30" i="197"/>
  <c r="I34" i="197"/>
  <c r="I30" i="196"/>
  <c r="I34" i="196"/>
  <c r="I30" i="198"/>
  <c r="I34" i="198"/>
  <c r="I30" i="124"/>
  <c r="I34" i="124"/>
  <c r="I109" i="198"/>
  <c r="I110" i="198"/>
  <c r="I111" i="198"/>
  <c r="J109" i="198"/>
  <c r="J110" i="198"/>
  <c r="J111" i="198"/>
  <c r="K109" i="198"/>
  <c r="K110" i="198"/>
  <c r="K111" i="198"/>
  <c r="L109" i="198"/>
  <c r="L110" i="198"/>
  <c r="L111" i="198"/>
  <c r="M109" i="198"/>
  <c r="M110" i="198"/>
  <c r="M111" i="198"/>
  <c r="N109" i="198"/>
  <c r="N110" i="198"/>
  <c r="N111" i="198"/>
  <c r="O109" i="198"/>
  <c r="O110" i="198"/>
  <c r="O111" i="198"/>
  <c r="I122" i="198"/>
  <c r="I109" i="176"/>
  <c r="I110" i="176"/>
  <c r="I111" i="176"/>
  <c r="J109" i="176"/>
  <c r="J110" i="176"/>
  <c r="J111" i="176"/>
  <c r="K109" i="176"/>
  <c r="K110" i="176"/>
  <c r="K111" i="176"/>
  <c r="L109" i="176"/>
  <c r="L110" i="176"/>
  <c r="L111" i="176"/>
  <c r="M109" i="176"/>
  <c r="M110" i="176"/>
  <c r="M111" i="176"/>
  <c r="N109" i="176"/>
  <c r="N110" i="176"/>
  <c r="N111" i="176"/>
  <c r="O109" i="176"/>
  <c r="O110" i="176"/>
  <c r="O111" i="176"/>
  <c r="P109" i="176"/>
  <c r="P110" i="176"/>
  <c r="P111" i="176"/>
  <c r="Q109" i="176"/>
  <c r="Q110" i="176"/>
  <c r="Q111" i="176"/>
  <c r="R109" i="176"/>
  <c r="R110" i="176"/>
  <c r="R111" i="176"/>
  <c r="I122" i="176"/>
  <c r="I109" i="165"/>
  <c r="I110" i="165"/>
  <c r="I111" i="165"/>
  <c r="J109" i="165"/>
  <c r="J110" i="165"/>
  <c r="J111" i="165"/>
  <c r="K109" i="165"/>
  <c r="K110" i="165"/>
  <c r="K111" i="165"/>
  <c r="L109" i="165"/>
  <c r="L110" i="165"/>
  <c r="L111" i="165"/>
  <c r="M109" i="165"/>
  <c r="M110" i="165"/>
  <c r="M111" i="165"/>
  <c r="N109" i="165"/>
  <c r="N110" i="165"/>
  <c r="N111" i="165"/>
  <c r="O109" i="165"/>
  <c r="O110" i="165"/>
  <c r="O111" i="165"/>
  <c r="P109" i="165"/>
  <c r="P110" i="165"/>
  <c r="P111" i="165"/>
  <c r="Q109" i="165"/>
  <c r="Q110" i="165"/>
  <c r="Q111" i="165"/>
  <c r="R109" i="165"/>
  <c r="R110" i="165"/>
  <c r="R111" i="165"/>
  <c r="I122" i="165"/>
  <c r="I109" i="175"/>
  <c r="I110" i="175"/>
  <c r="I111" i="175"/>
  <c r="J109" i="175"/>
  <c r="J110" i="175"/>
  <c r="J111" i="175"/>
  <c r="K109" i="175"/>
  <c r="K110" i="175"/>
  <c r="K111" i="175"/>
  <c r="L109" i="175"/>
  <c r="L110" i="175"/>
  <c r="L111" i="175"/>
  <c r="M109" i="175"/>
  <c r="M110" i="175"/>
  <c r="M111" i="175"/>
  <c r="I122" i="175"/>
  <c r="I109" i="127"/>
  <c r="I110" i="127"/>
  <c r="I111" i="127"/>
  <c r="J109" i="127"/>
  <c r="J110" i="127"/>
  <c r="J111" i="127"/>
  <c r="K109" i="127"/>
  <c r="K110" i="127"/>
  <c r="K111" i="127"/>
  <c r="L109" i="127"/>
  <c r="L110" i="127"/>
  <c r="L111" i="127"/>
  <c r="M109" i="127"/>
  <c r="M110" i="127"/>
  <c r="M111" i="127"/>
  <c r="I122" i="127"/>
  <c r="I109" i="174"/>
  <c r="I110" i="174"/>
  <c r="I111" i="174"/>
  <c r="J109" i="174"/>
  <c r="J110" i="174"/>
  <c r="J111" i="174"/>
  <c r="K109" i="174"/>
  <c r="K110" i="174"/>
  <c r="K111" i="174"/>
  <c r="L109" i="174"/>
  <c r="L110" i="174"/>
  <c r="L111" i="174"/>
  <c r="M109" i="174"/>
  <c r="M110" i="174"/>
  <c r="M111" i="174"/>
  <c r="I122" i="174"/>
  <c r="I109" i="124"/>
  <c r="I110" i="124"/>
  <c r="I111" i="124"/>
  <c r="J109" i="124"/>
  <c r="J110" i="124"/>
  <c r="J111" i="124"/>
  <c r="K109" i="124"/>
  <c r="K110" i="124"/>
  <c r="K111" i="124"/>
  <c r="L109" i="124"/>
  <c r="L110" i="124"/>
  <c r="L111" i="124"/>
  <c r="M109" i="124"/>
  <c r="M110" i="124"/>
  <c r="M111" i="124"/>
  <c r="I122" i="124"/>
  <c r="S32" i="196"/>
  <c r="S33" i="196"/>
  <c r="U32" i="196"/>
  <c r="Y32" i="196"/>
  <c r="X32" i="196"/>
  <c r="W32" i="196"/>
  <c r="V32" i="196"/>
  <c r="S32" i="197"/>
  <c r="S33" i="197"/>
  <c r="U32" i="197"/>
  <c r="Y32" i="197"/>
  <c r="X32" i="197"/>
  <c r="W32" i="197"/>
  <c r="V32" i="197"/>
  <c r="S32" i="195"/>
  <c r="S33" i="195"/>
  <c r="U32" i="195"/>
  <c r="Y32" i="195"/>
  <c r="X32" i="195"/>
  <c r="W32" i="195"/>
  <c r="V32" i="195"/>
  <c r="S32" i="194"/>
  <c r="S33" i="194"/>
  <c r="U32" i="194"/>
  <c r="Y32" i="194"/>
  <c r="X32" i="194"/>
  <c r="W32" i="194"/>
  <c r="V32" i="194"/>
  <c r="S32" i="192"/>
  <c r="S33" i="192"/>
  <c r="U32" i="192"/>
  <c r="Y32" i="192"/>
  <c r="X32" i="192"/>
  <c r="W32" i="192"/>
  <c r="V32" i="192"/>
  <c r="S32" i="191"/>
  <c r="S33" i="191"/>
  <c r="U32" i="191"/>
  <c r="Y32" i="191"/>
  <c r="X32" i="191"/>
  <c r="W32" i="191"/>
  <c r="V32" i="191"/>
  <c r="S32" i="190"/>
  <c r="S33" i="190"/>
  <c r="U32" i="190"/>
  <c r="Y32" i="190"/>
  <c r="X32" i="190"/>
  <c r="W32" i="190"/>
  <c r="V32" i="190"/>
  <c r="S32" i="189"/>
  <c r="S33" i="189"/>
  <c r="U32" i="189"/>
  <c r="Y32" i="189"/>
  <c r="X32" i="189"/>
  <c r="W32" i="189"/>
  <c r="T32" i="189"/>
  <c r="W33" i="189"/>
  <c r="V32" i="189"/>
  <c r="R32" i="188"/>
  <c r="R33" i="188"/>
  <c r="T32" i="188"/>
  <c r="X32" i="188"/>
  <c r="W32" i="188"/>
  <c r="V32" i="188"/>
  <c r="U32" i="188"/>
  <c r="R32" i="187"/>
  <c r="R33" i="187"/>
  <c r="T32" i="187"/>
  <c r="X32" i="187"/>
  <c r="W32" i="187"/>
  <c r="V32" i="187"/>
  <c r="U32" i="187"/>
  <c r="R32" i="182"/>
  <c r="R33" i="182"/>
  <c r="T32" i="182"/>
  <c r="X32" i="182"/>
  <c r="W32" i="182"/>
  <c r="V32" i="182"/>
  <c r="U32" i="182"/>
  <c r="R32" i="181"/>
  <c r="R33" i="181"/>
  <c r="T32" i="181"/>
  <c r="X32" i="181"/>
  <c r="W32" i="181"/>
  <c r="V32" i="181"/>
  <c r="U32" i="181"/>
  <c r="S32" i="181"/>
  <c r="V33" i="181"/>
  <c r="M42" i="186"/>
  <c r="R42" i="186"/>
  <c r="T41" i="186"/>
  <c r="X41" i="186"/>
  <c r="W41" i="186"/>
  <c r="V41" i="186"/>
  <c r="U41" i="186"/>
  <c r="O41" i="186"/>
  <c r="S41" i="186"/>
  <c r="R41" i="186"/>
  <c r="Q41" i="186"/>
  <c r="P41" i="186"/>
  <c r="S32" i="186"/>
  <c r="Q32" i="186"/>
  <c r="P32" i="186"/>
  <c r="T41" i="185"/>
  <c r="X41" i="185"/>
  <c r="W41" i="185"/>
  <c r="V41" i="185"/>
  <c r="U41" i="185"/>
  <c r="Q41" i="185"/>
  <c r="P41" i="185"/>
  <c r="Q32" i="185"/>
  <c r="P32" i="185"/>
  <c r="M42" i="184"/>
  <c r="R42" i="184"/>
  <c r="T41" i="184"/>
  <c r="X41" i="184"/>
  <c r="W41" i="184"/>
  <c r="V41" i="184"/>
  <c r="U41" i="184"/>
  <c r="S32" i="184"/>
  <c r="V33" i="184"/>
  <c r="Q32" i="184"/>
  <c r="P32" i="184"/>
  <c r="O41" i="184"/>
  <c r="S41" i="184"/>
  <c r="R41" i="184"/>
  <c r="Q41" i="184"/>
  <c r="P41" i="184"/>
  <c r="V41" i="183"/>
  <c r="U41" i="183"/>
  <c r="S32" i="183"/>
  <c r="V33" i="183"/>
  <c r="Q41" i="183"/>
  <c r="P41" i="183"/>
  <c r="Q32" i="183"/>
  <c r="P32" i="183"/>
  <c r="M42" i="180"/>
  <c r="R42" i="180"/>
  <c r="T41" i="180"/>
  <c r="X41" i="180"/>
  <c r="W41" i="180"/>
  <c r="V41" i="180"/>
  <c r="U41" i="180"/>
  <c r="S32" i="180"/>
  <c r="V33" i="180"/>
  <c r="O41" i="180"/>
  <c r="S41" i="180"/>
  <c r="R41" i="180"/>
  <c r="Q41" i="180"/>
  <c r="P41" i="180"/>
  <c r="Q32" i="180"/>
  <c r="P32" i="180"/>
  <c r="X41" i="179"/>
  <c r="W41" i="179"/>
  <c r="V41" i="179"/>
  <c r="V32" i="179"/>
  <c r="V33" i="179"/>
  <c r="W32" i="179"/>
  <c r="U32" i="179"/>
  <c r="R32" i="179"/>
  <c r="Q32" i="179"/>
  <c r="P32" i="179"/>
  <c r="M42" i="178"/>
  <c r="R42" i="178"/>
  <c r="T41" i="178"/>
  <c r="X41" i="178"/>
  <c r="W41" i="178"/>
  <c r="V41" i="178"/>
  <c r="U41" i="178"/>
  <c r="V33" i="178"/>
  <c r="O41" i="178"/>
  <c r="S41" i="178"/>
  <c r="R41" i="178"/>
  <c r="Q41" i="178"/>
  <c r="P41" i="178"/>
  <c r="Q32" i="178"/>
  <c r="P32" i="178"/>
  <c r="M42" i="177"/>
  <c r="R42" i="177"/>
  <c r="T41" i="177"/>
  <c r="X41" i="177"/>
  <c r="W41" i="177"/>
  <c r="V41" i="177"/>
  <c r="U41" i="177"/>
  <c r="O41" i="177"/>
  <c r="S41" i="177"/>
  <c r="R41" i="177"/>
  <c r="Q41" i="177"/>
  <c r="P41" i="177"/>
  <c r="W41" i="165"/>
  <c r="V41" i="165"/>
  <c r="U41" i="165"/>
  <c r="T41" i="165"/>
  <c r="Q33" i="165"/>
  <c r="S32" i="165"/>
  <c r="W32" i="165"/>
  <c r="V32" i="165"/>
  <c r="U32" i="165"/>
  <c r="T32" i="165"/>
  <c r="W41" i="175"/>
  <c r="Q33" i="175"/>
  <c r="S32" i="175"/>
  <c r="W32" i="175"/>
  <c r="V32" i="175"/>
  <c r="U32" i="175"/>
  <c r="T32" i="175"/>
  <c r="W41" i="127"/>
  <c r="Q33" i="127"/>
  <c r="S32" i="127"/>
  <c r="W32" i="127"/>
  <c r="V32" i="127"/>
  <c r="U32" i="127"/>
  <c r="T32" i="127"/>
  <c r="S41" i="174"/>
  <c r="W41" i="174"/>
  <c r="V41" i="174"/>
  <c r="U41" i="174"/>
  <c r="T41" i="174"/>
  <c r="Q33" i="174"/>
  <c r="S32" i="174"/>
  <c r="W32" i="174"/>
  <c r="V32" i="174"/>
  <c r="U32" i="174"/>
  <c r="T32" i="174"/>
  <c r="S41" i="124"/>
  <c r="W41" i="124"/>
  <c r="V41" i="124"/>
  <c r="U41" i="124"/>
  <c r="T41" i="124"/>
  <c r="S42" i="124"/>
  <c r="R42" i="174"/>
  <c r="S55" i="174"/>
  <c r="T52" i="165"/>
  <c r="P42" i="165"/>
  <c r="O42" i="165"/>
  <c r="P52" i="165"/>
  <c r="X55" i="176"/>
  <c r="J24" i="165"/>
  <c r="K24" i="165"/>
  <c r="L24" i="165"/>
  <c r="M24" i="165"/>
  <c r="N24" i="165"/>
  <c r="O24" i="165"/>
  <c r="P24" i="165"/>
  <c r="Q24" i="165"/>
  <c r="R24" i="165"/>
  <c r="S24" i="165"/>
  <c r="T24" i="165"/>
  <c r="U24" i="165"/>
  <c r="V24" i="165"/>
  <c r="W24" i="165"/>
  <c r="X24" i="165"/>
  <c r="X25" i="165"/>
  <c r="V33" i="165"/>
  <c r="X32" i="165"/>
  <c r="X33" i="165"/>
  <c r="X36" i="165"/>
  <c r="X37" i="165"/>
  <c r="X41" i="165"/>
  <c r="X45" i="165"/>
  <c r="X46" i="165"/>
  <c r="X48" i="165"/>
  <c r="X63" i="165"/>
  <c r="S63" i="165"/>
  <c r="T76" i="165"/>
  <c r="U76" i="165"/>
  <c r="V76" i="165"/>
  <c r="W76" i="165"/>
  <c r="X76" i="165"/>
  <c r="T63" i="165"/>
  <c r="U77" i="165"/>
  <c r="V77" i="165"/>
  <c r="W77" i="165"/>
  <c r="X77" i="165"/>
  <c r="U52" i="165"/>
  <c r="U63" i="165"/>
  <c r="V78" i="165"/>
  <c r="W78" i="165"/>
  <c r="X78" i="165"/>
  <c r="X79" i="165"/>
  <c r="X106" i="165"/>
  <c r="X109" i="165"/>
  <c r="X110" i="165"/>
  <c r="X111" i="165"/>
  <c r="X114" i="165"/>
  <c r="X115" i="165"/>
  <c r="X116" i="165"/>
  <c r="R63" i="198"/>
  <c r="S75" i="198"/>
  <c r="Q52" i="198"/>
  <c r="I51" i="198"/>
  <c r="I63" i="198"/>
  <c r="J66" i="198"/>
  <c r="K66" i="198"/>
  <c r="J63" i="198"/>
  <c r="K67" i="198"/>
  <c r="K79" i="198"/>
  <c r="L66" i="198"/>
  <c r="L67" i="198"/>
  <c r="L79" i="198"/>
  <c r="M66" i="198"/>
  <c r="M67" i="198"/>
  <c r="M79" i="198"/>
  <c r="N66" i="198"/>
  <c r="N67" i="198"/>
  <c r="N79" i="198"/>
  <c r="O67" i="198"/>
  <c r="O79" i="198"/>
  <c r="K42" i="198"/>
  <c r="K51" i="198"/>
  <c r="K63" i="198"/>
  <c r="L68" i="198"/>
  <c r="M68" i="198"/>
  <c r="N68" i="198"/>
  <c r="O68" i="198"/>
  <c r="P68" i="198"/>
  <c r="L42" i="198"/>
  <c r="L52" i="198"/>
  <c r="L63" i="198"/>
  <c r="M69" i="198"/>
  <c r="N69" i="198"/>
  <c r="O69" i="198"/>
  <c r="P69" i="198"/>
  <c r="M42" i="198"/>
  <c r="M52" i="198"/>
  <c r="M63" i="198"/>
  <c r="N70" i="198"/>
  <c r="O70" i="198"/>
  <c r="P70" i="198"/>
  <c r="N52" i="198"/>
  <c r="N63" i="198"/>
  <c r="O71" i="198"/>
  <c r="P71" i="198"/>
  <c r="O63" i="198"/>
  <c r="P72" i="198"/>
  <c r="P79" i="198"/>
  <c r="X51" i="198"/>
  <c r="S51" i="198"/>
  <c r="P51" i="198"/>
  <c r="T82" i="198"/>
  <c r="O42" i="198"/>
  <c r="Q82" i="198"/>
  <c r="J42" i="198"/>
  <c r="L82" i="198"/>
  <c r="U52" i="198"/>
  <c r="U63" i="198"/>
  <c r="V78" i="198"/>
  <c r="W78" i="198"/>
  <c r="X78" i="198"/>
  <c r="T52" i="198"/>
  <c r="T63" i="198"/>
  <c r="U77" i="198"/>
  <c r="V77" i="198"/>
  <c r="W77" i="198"/>
  <c r="X77" i="198"/>
  <c r="S63" i="198"/>
  <c r="T76" i="198"/>
  <c r="U76" i="198"/>
  <c r="V76" i="198"/>
  <c r="W76" i="198"/>
  <c r="X76" i="198"/>
  <c r="T75" i="198"/>
  <c r="U75" i="198"/>
  <c r="V75" i="198"/>
  <c r="W75" i="198"/>
  <c r="Q63" i="198"/>
  <c r="R74" i="198"/>
  <c r="S74" i="198"/>
  <c r="T74" i="198"/>
  <c r="U74" i="198"/>
  <c r="V74" i="198"/>
  <c r="P63" i="198"/>
  <c r="Q73" i="198"/>
  <c r="R73" i="198"/>
  <c r="S73" i="198"/>
  <c r="T73" i="198"/>
  <c r="U73" i="198"/>
  <c r="Q72" i="198"/>
  <c r="R72" i="198"/>
  <c r="S72" i="198"/>
  <c r="T72" i="198"/>
  <c r="Q71" i="198"/>
  <c r="R71" i="198"/>
  <c r="S71" i="198"/>
  <c r="Q70" i="198"/>
  <c r="R70" i="198"/>
  <c r="Q69" i="198"/>
  <c r="X79" i="198"/>
  <c r="N33" i="198"/>
  <c r="P32" i="198"/>
  <c r="V32" i="198"/>
  <c r="V33" i="198"/>
  <c r="X32" i="198"/>
  <c r="X33" i="198"/>
  <c r="X114" i="198"/>
  <c r="X36" i="198"/>
  <c r="X37" i="198"/>
  <c r="X46" i="198"/>
  <c r="X106" i="198"/>
  <c r="X115" i="198"/>
  <c r="X116" i="198"/>
  <c r="X109" i="198"/>
  <c r="X110" i="198"/>
  <c r="X111" i="198"/>
  <c r="X63" i="198"/>
  <c r="X48" i="198"/>
  <c r="J24" i="198"/>
  <c r="K24" i="198"/>
  <c r="L24" i="198"/>
  <c r="M24" i="198"/>
  <c r="N24" i="198"/>
  <c r="O24" i="198"/>
  <c r="P24" i="198"/>
  <c r="Q24" i="198"/>
  <c r="R24" i="198"/>
  <c r="S24" i="198"/>
  <c r="T24" i="198"/>
  <c r="U24" i="198"/>
  <c r="V24" i="198"/>
  <c r="W24" i="198"/>
  <c r="X24" i="198"/>
  <c r="X25" i="198"/>
  <c r="R79" i="198"/>
  <c r="Q79" i="198"/>
  <c r="Q48" i="198"/>
  <c r="J48" i="198"/>
  <c r="W32" i="198"/>
  <c r="W33" i="198"/>
  <c r="W114" i="198"/>
  <c r="W36" i="198"/>
  <c r="W37" i="198"/>
  <c r="W46" i="198"/>
  <c r="W79" i="198"/>
  <c r="W106" i="198"/>
  <c r="W115" i="198"/>
  <c r="W116" i="198"/>
  <c r="V114" i="198"/>
  <c r="V36" i="198"/>
  <c r="V37" i="198"/>
  <c r="V46" i="198"/>
  <c r="V79" i="198"/>
  <c r="V106" i="198"/>
  <c r="V115" i="198"/>
  <c r="V116" i="198"/>
  <c r="U32" i="198"/>
  <c r="U33" i="198"/>
  <c r="U114" i="198"/>
  <c r="U36" i="198"/>
  <c r="U37" i="198"/>
  <c r="U46" i="198"/>
  <c r="U79" i="198"/>
  <c r="U106" i="198"/>
  <c r="U115" i="198"/>
  <c r="U116" i="198"/>
  <c r="T32" i="198"/>
  <c r="T33" i="198"/>
  <c r="T114" i="198"/>
  <c r="T36" i="198"/>
  <c r="T37" i="198"/>
  <c r="T46" i="198"/>
  <c r="T79" i="198"/>
  <c r="T106" i="198"/>
  <c r="T115" i="198"/>
  <c r="T116" i="198"/>
  <c r="Q32" i="198"/>
  <c r="Q33" i="198"/>
  <c r="S32" i="198"/>
  <c r="S33" i="198"/>
  <c r="S114" i="198"/>
  <c r="S36" i="198"/>
  <c r="S37" i="198"/>
  <c r="S46" i="198"/>
  <c r="S79" i="198"/>
  <c r="S106" i="198"/>
  <c r="S115" i="198"/>
  <c r="S116" i="198"/>
  <c r="W109" i="198"/>
  <c r="W110" i="198"/>
  <c r="W111" i="198"/>
  <c r="V109" i="198"/>
  <c r="V110" i="198"/>
  <c r="V111" i="198"/>
  <c r="U109" i="198"/>
  <c r="U110" i="198"/>
  <c r="U111" i="198"/>
  <c r="T109" i="198"/>
  <c r="T110" i="198"/>
  <c r="T111" i="198"/>
  <c r="S109" i="198"/>
  <c r="S110" i="198"/>
  <c r="S111" i="198"/>
  <c r="W63" i="198"/>
  <c r="V52" i="198"/>
  <c r="V63" i="198"/>
  <c r="W48" i="198"/>
  <c r="V48" i="198"/>
  <c r="U48" i="198"/>
  <c r="T48" i="198"/>
  <c r="S48" i="198"/>
  <c r="W25" i="198"/>
  <c r="V25" i="198"/>
  <c r="U25" i="198"/>
  <c r="T25" i="198"/>
  <c r="S25" i="198"/>
  <c r="R32" i="198"/>
  <c r="R33" i="198"/>
  <c r="R114" i="198"/>
  <c r="R36" i="198"/>
  <c r="R37" i="198"/>
  <c r="R46" i="198"/>
  <c r="R106" i="198"/>
  <c r="R115" i="198"/>
  <c r="R116" i="198"/>
  <c r="Q114" i="198"/>
  <c r="Q36" i="198"/>
  <c r="Q37" i="198"/>
  <c r="Q46" i="198"/>
  <c r="Q106" i="198"/>
  <c r="Q115" i="198"/>
  <c r="Q116" i="198"/>
  <c r="P33" i="198"/>
  <c r="P114" i="198"/>
  <c r="P36" i="198"/>
  <c r="P37" i="198"/>
  <c r="P46" i="198"/>
  <c r="P106" i="198"/>
  <c r="P115" i="198"/>
  <c r="P116" i="198"/>
  <c r="O33" i="198"/>
  <c r="O114" i="198"/>
  <c r="O37" i="198"/>
  <c r="O46" i="198"/>
  <c r="O106" i="198"/>
  <c r="O115" i="198"/>
  <c r="O116" i="198"/>
  <c r="N114" i="198"/>
  <c r="N37" i="198"/>
  <c r="N46" i="198"/>
  <c r="N106" i="198"/>
  <c r="N115" i="198"/>
  <c r="N116" i="198"/>
  <c r="M33" i="198"/>
  <c r="M114" i="198"/>
  <c r="M37" i="198"/>
  <c r="M46" i="198"/>
  <c r="M106" i="198"/>
  <c r="M115" i="198"/>
  <c r="M116" i="198"/>
  <c r="L33" i="198"/>
  <c r="L114" i="198"/>
  <c r="L37" i="198"/>
  <c r="L46" i="198"/>
  <c r="L106" i="198"/>
  <c r="L115" i="198"/>
  <c r="L116" i="198"/>
  <c r="K33" i="198"/>
  <c r="K114" i="198"/>
  <c r="K37" i="198"/>
  <c r="K46" i="198"/>
  <c r="K106" i="198"/>
  <c r="K115" i="198"/>
  <c r="K116" i="198"/>
  <c r="J33" i="198"/>
  <c r="J114" i="198"/>
  <c r="J27" i="198"/>
  <c r="J28" i="198"/>
  <c r="J37" i="198"/>
  <c r="J46" i="198"/>
  <c r="J106" i="198"/>
  <c r="J115" i="198"/>
  <c r="J116" i="198"/>
  <c r="I33" i="198"/>
  <c r="I114" i="198"/>
  <c r="I27" i="198"/>
  <c r="I28" i="198"/>
  <c r="I37" i="198"/>
  <c r="I46" i="198"/>
  <c r="I106" i="198"/>
  <c r="I115" i="198"/>
  <c r="I116" i="198"/>
  <c r="R109" i="198"/>
  <c r="R110" i="198"/>
  <c r="R111" i="198"/>
  <c r="Q109" i="198"/>
  <c r="Q110" i="198"/>
  <c r="Q111" i="198"/>
  <c r="P109" i="198"/>
  <c r="P110" i="198"/>
  <c r="P111" i="198"/>
  <c r="R48" i="198"/>
  <c r="P48" i="198"/>
  <c r="O48" i="198"/>
  <c r="N48" i="198"/>
  <c r="M48" i="198"/>
  <c r="L48" i="198"/>
  <c r="K48" i="198"/>
  <c r="I48" i="198"/>
  <c r="R25" i="198"/>
  <c r="Q25" i="198"/>
  <c r="P25" i="198"/>
  <c r="O25" i="198"/>
  <c r="N25" i="198"/>
  <c r="M25" i="198"/>
  <c r="L25" i="198"/>
  <c r="K25" i="198"/>
  <c r="J25" i="198"/>
  <c r="I25" i="198"/>
  <c r="W42" i="175"/>
  <c r="R42" i="175"/>
  <c r="M42" i="175"/>
  <c r="W42" i="127"/>
  <c r="R42" i="127"/>
  <c r="W42" i="174"/>
  <c r="U42" i="174"/>
  <c r="T42" i="174"/>
  <c r="S42" i="174"/>
  <c r="P42" i="174"/>
  <c r="O42" i="174"/>
  <c r="N42" i="174"/>
  <c r="M42" i="174"/>
  <c r="K42" i="174"/>
  <c r="J42" i="174"/>
  <c r="I42" i="174"/>
  <c r="V33" i="175"/>
  <c r="X32" i="175"/>
  <c r="X33" i="175"/>
  <c r="X114" i="175"/>
  <c r="X41" i="175"/>
  <c r="X45" i="175"/>
  <c r="X46" i="175"/>
  <c r="S55" i="175"/>
  <c r="S63" i="175"/>
  <c r="T76" i="175"/>
  <c r="U76" i="175"/>
  <c r="V76" i="175"/>
  <c r="W76" i="175"/>
  <c r="X76" i="175"/>
  <c r="T33" i="175"/>
  <c r="S33" i="175"/>
  <c r="T63" i="175"/>
  <c r="U77" i="175"/>
  <c r="V77" i="175"/>
  <c r="W77" i="175"/>
  <c r="X77" i="175"/>
  <c r="U33" i="175"/>
  <c r="U63" i="175"/>
  <c r="V78" i="175"/>
  <c r="W78" i="175"/>
  <c r="X78" i="175"/>
  <c r="X79" i="175"/>
  <c r="X106" i="175"/>
  <c r="X36" i="175"/>
  <c r="X37" i="175"/>
  <c r="X115" i="175"/>
  <c r="X116" i="175"/>
  <c r="W33" i="175"/>
  <c r="W114" i="175"/>
  <c r="W45" i="175"/>
  <c r="W46" i="175"/>
  <c r="W36" i="175"/>
  <c r="W37" i="175"/>
  <c r="R63" i="175"/>
  <c r="S75" i="175"/>
  <c r="T75" i="175"/>
  <c r="U75" i="175"/>
  <c r="V75" i="175"/>
  <c r="W75" i="175"/>
  <c r="W79" i="175"/>
  <c r="W106" i="175"/>
  <c r="W115" i="175"/>
  <c r="W116" i="175"/>
  <c r="V114" i="175"/>
  <c r="V45" i="175"/>
  <c r="V46" i="175"/>
  <c r="P33" i="175"/>
  <c r="Q63" i="175"/>
  <c r="R74" i="175"/>
  <c r="S74" i="175"/>
  <c r="T74" i="175"/>
  <c r="U74" i="175"/>
  <c r="V74" i="175"/>
  <c r="V79" i="175"/>
  <c r="V106" i="175"/>
  <c r="V36" i="175"/>
  <c r="V37" i="175"/>
  <c r="V115" i="175"/>
  <c r="V116" i="175"/>
  <c r="U114" i="175"/>
  <c r="U45" i="175"/>
  <c r="U46" i="175"/>
  <c r="O33" i="175"/>
  <c r="P63" i="175"/>
  <c r="Q73" i="175"/>
  <c r="R73" i="175"/>
  <c r="S73" i="175"/>
  <c r="T73" i="175"/>
  <c r="U73" i="175"/>
  <c r="U79" i="175"/>
  <c r="U106" i="175"/>
  <c r="U36" i="175"/>
  <c r="U37" i="175"/>
  <c r="U115" i="175"/>
  <c r="U116" i="175"/>
  <c r="T114" i="175"/>
  <c r="T45" i="175"/>
  <c r="T46" i="175"/>
  <c r="N33" i="175"/>
  <c r="O63" i="175"/>
  <c r="P72" i="175"/>
  <c r="Q72" i="175"/>
  <c r="R72" i="175"/>
  <c r="S72" i="175"/>
  <c r="T72" i="175"/>
  <c r="T79" i="175"/>
  <c r="T106" i="175"/>
  <c r="T36" i="175"/>
  <c r="T37" i="175"/>
  <c r="T115" i="175"/>
  <c r="T116" i="175"/>
  <c r="S114" i="175"/>
  <c r="S45" i="175"/>
  <c r="S46" i="175"/>
  <c r="N55" i="175"/>
  <c r="N63" i="175"/>
  <c r="O71" i="175"/>
  <c r="P71" i="175"/>
  <c r="Q71" i="175"/>
  <c r="R71" i="175"/>
  <c r="S71" i="175"/>
  <c r="S79" i="175"/>
  <c r="N96" i="175"/>
  <c r="O96" i="175"/>
  <c r="P96" i="175"/>
  <c r="Q96" i="175"/>
  <c r="R96" i="175"/>
  <c r="S96" i="175"/>
  <c r="S106" i="175"/>
  <c r="S36" i="175"/>
  <c r="S37" i="175"/>
  <c r="S115" i="175"/>
  <c r="S116" i="175"/>
  <c r="R33" i="175"/>
  <c r="R114" i="175"/>
  <c r="M63" i="175"/>
  <c r="N70" i="175"/>
  <c r="O70" i="175"/>
  <c r="P70" i="175"/>
  <c r="Q70" i="175"/>
  <c r="R70" i="175"/>
  <c r="R79" i="175"/>
  <c r="R106" i="175"/>
  <c r="R37" i="175"/>
  <c r="R46" i="175"/>
  <c r="R115" i="175"/>
  <c r="R116" i="175"/>
  <c r="Q114" i="175"/>
  <c r="L33" i="175"/>
  <c r="K33" i="175"/>
  <c r="L63" i="175"/>
  <c r="M69" i="175"/>
  <c r="N69" i="175"/>
  <c r="O69" i="175"/>
  <c r="P69" i="175"/>
  <c r="Q69" i="175"/>
  <c r="Q79" i="175"/>
  <c r="Q106" i="175"/>
  <c r="Q37" i="175"/>
  <c r="Q46" i="175"/>
  <c r="Q115" i="175"/>
  <c r="Q116" i="175"/>
  <c r="P114" i="175"/>
  <c r="J33" i="175"/>
  <c r="K63" i="175"/>
  <c r="L68" i="175"/>
  <c r="M68" i="175"/>
  <c r="N68" i="175"/>
  <c r="O68" i="175"/>
  <c r="P68" i="175"/>
  <c r="P79" i="175"/>
  <c r="P106" i="175"/>
  <c r="P37" i="175"/>
  <c r="P46" i="175"/>
  <c r="P115" i="175"/>
  <c r="P116" i="175"/>
  <c r="O114" i="175"/>
  <c r="I33" i="175"/>
  <c r="J63" i="175"/>
  <c r="K67" i="175"/>
  <c r="L67" i="175"/>
  <c r="M67" i="175"/>
  <c r="N67" i="175"/>
  <c r="O67" i="175"/>
  <c r="O79" i="175"/>
  <c r="O106" i="175"/>
  <c r="O37" i="175"/>
  <c r="O46" i="175"/>
  <c r="O115" i="175"/>
  <c r="O116" i="175"/>
  <c r="N114" i="175"/>
  <c r="I51" i="175"/>
  <c r="I63" i="175"/>
  <c r="J66" i="175"/>
  <c r="K66" i="175"/>
  <c r="L66" i="175"/>
  <c r="M66" i="175"/>
  <c r="N66" i="175"/>
  <c r="N79" i="175"/>
  <c r="N106" i="175"/>
  <c r="N37" i="175"/>
  <c r="N46" i="175"/>
  <c r="N115" i="175"/>
  <c r="N116" i="175"/>
  <c r="M33" i="175"/>
  <c r="M114" i="175"/>
  <c r="M27" i="175"/>
  <c r="M28" i="175"/>
  <c r="M37" i="175"/>
  <c r="M46" i="175"/>
  <c r="M106" i="175"/>
  <c r="M115" i="175"/>
  <c r="M116" i="175"/>
  <c r="L114" i="175"/>
  <c r="L27" i="175"/>
  <c r="L28" i="175"/>
  <c r="L37" i="175"/>
  <c r="L46" i="175"/>
  <c r="L106" i="175"/>
  <c r="L115" i="175"/>
  <c r="L116" i="175"/>
  <c r="K114" i="175"/>
  <c r="K27" i="175"/>
  <c r="K28" i="175"/>
  <c r="K37" i="175"/>
  <c r="K46" i="175"/>
  <c r="K106" i="175"/>
  <c r="K115" i="175"/>
  <c r="K116" i="175"/>
  <c r="J114" i="175"/>
  <c r="J27" i="175"/>
  <c r="J28" i="175"/>
  <c r="J37" i="175"/>
  <c r="J46" i="175"/>
  <c r="J106" i="175"/>
  <c r="J115" i="175"/>
  <c r="J116" i="175"/>
  <c r="I114" i="175"/>
  <c r="I27" i="175"/>
  <c r="I28" i="175"/>
  <c r="I37" i="175"/>
  <c r="I46" i="175"/>
  <c r="I106" i="175"/>
  <c r="I115" i="175"/>
  <c r="I116" i="175"/>
  <c r="V33" i="127"/>
  <c r="X32" i="127"/>
  <c r="X33" i="127"/>
  <c r="X114" i="127"/>
  <c r="X41" i="127"/>
  <c r="X45" i="127"/>
  <c r="X46" i="127"/>
  <c r="S63" i="127"/>
  <c r="T76" i="127"/>
  <c r="U76" i="127"/>
  <c r="V76" i="127"/>
  <c r="W76" i="127"/>
  <c r="X76" i="127"/>
  <c r="T33" i="127"/>
  <c r="S33" i="127"/>
  <c r="T63" i="127"/>
  <c r="U77" i="127"/>
  <c r="V77" i="127"/>
  <c r="W77" i="127"/>
  <c r="X77" i="127"/>
  <c r="U33" i="127"/>
  <c r="U63" i="127"/>
  <c r="V78" i="127"/>
  <c r="W78" i="127"/>
  <c r="X78" i="127"/>
  <c r="X79" i="127"/>
  <c r="X106" i="127"/>
  <c r="X36" i="127"/>
  <c r="X37" i="127"/>
  <c r="X115" i="127"/>
  <c r="X116" i="127"/>
  <c r="W33" i="127"/>
  <c r="W114" i="127"/>
  <c r="W45" i="127"/>
  <c r="W46" i="127"/>
  <c r="W36" i="127"/>
  <c r="W37" i="127"/>
  <c r="R63" i="127"/>
  <c r="S75" i="127"/>
  <c r="T75" i="127"/>
  <c r="U75" i="127"/>
  <c r="V75" i="127"/>
  <c r="W75" i="127"/>
  <c r="W79" i="127"/>
  <c r="W106" i="127"/>
  <c r="W115" i="127"/>
  <c r="W116" i="127"/>
  <c r="V114" i="127"/>
  <c r="V45" i="127"/>
  <c r="V46" i="127"/>
  <c r="P33" i="127"/>
  <c r="Q63" i="127"/>
  <c r="R74" i="127"/>
  <c r="S74" i="127"/>
  <c r="T74" i="127"/>
  <c r="U74" i="127"/>
  <c r="V74" i="127"/>
  <c r="V79" i="127"/>
  <c r="V106" i="127"/>
  <c r="V36" i="127"/>
  <c r="V37" i="127"/>
  <c r="V115" i="127"/>
  <c r="V116" i="127"/>
  <c r="U114" i="127"/>
  <c r="U45" i="127"/>
  <c r="U46" i="127"/>
  <c r="O33" i="127"/>
  <c r="P63" i="127"/>
  <c r="Q73" i="127"/>
  <c r="R73" i="127"/>
  <c r="S73" i="127"/>
  <c r="T73" i="127"/>
  <c r="U73" i="127"/>
  <c r="U79" i="127"/>
  <c r="U106" i="127"/>
  <c r="U36" i="127"/>
  <c r="U37" i="127"/>
  <c r="U115" i="127"/>
  <c r="U116" i="127"/>
  <c r="T114" i="127"/>
  <c r="T45" i="127"/>
  <c r="T46" i="127"/>
  <c r="N33" i="127"/>
  <c r="O63" i="127"/>
  <c r="P72" i="127"/>
  <c r="Q72" i="127"/>
  <c r="R72" i="127"/>
  <c r="S72" i="127"/>
  <c r="T72" i="127"/>
  <c r="T79" i="127"/>
  <c r="T82" i="127"/>
  <c r="T106" i="127"/>
  <c r="T36" i="127"/>
  <c r="T37" i="127"/>
  <c r="T115" i="127"/>
  <c r="T116" i="127"/>
  <c r="S114" i="127"/>
  <c r="S45" i="127"/>
  <c r="S46" i="127"/>
  <c r="N63" i="127"/>
  <c r="O71" i="127"/>
  <c r="P71" i="127"/>
  <c r="Q71" i="127"/>
  <c r="R71" i="127"/>
  <c r="S71" i="127"/>
  <c r="S79" i="127"/>
  <c r="S106" i="127"/>
  <c r="S36" i="127"/>
  <c r="S37" i="127"/>
  <c r="S115" i="127"/>
  <c r="S116" i="127"/>
  <c r="R33" i="127"/>
  <c r="R114" i="127"/>
  <c r="R37" i="127"/>
  <c r="R46" i="127"/>
  <c r="M63" i="127"/>
  <c r="N70" i="127"/>
  <c r="O70" i="127"/>
  <c r="P70" i="127"/>
  <c r="Q70" i="127"/>
  <c r="R70" i="127"/>
  <c r="R79" i="127"/>
  <c r="R106" i="127"/>
  <c r="R115" i="127"/>
  <c r="R116" i="127"/>
  <c r="Q114" i="127"/>
  <c r="L33" i="127"/>
  <c r="K33" i="127"/>
  <c r="L63" i="127"/>
  <c r="M69" i="127"/>
  <c r="N69" i="127"/>
  <c r="O69" i="127"/>
  <c r="P69" i="127"/>
  <c r="Q69" i="127"/>
  <c r="Q79" i="127"/>
  <c r="Q106" i="127"/>
  <c r="Q37" i="127"/>
  <c r="Q46" i="127"/>
  <c r="Q115" i="127"/>
  <c r="Q116" i="127"/>
  <c r="P114" i="127"/>
  <c r="J33" i="127"/>
  <c r="K63" i="127"/>
  <c r="L68" i="127"/>
  <c r="M68" i="127"/>
  <c r="N68" i="127"/>
  <c r="O68" i="127"/>
  <c r="P68" i="127"/>
  <c r="P79" i="127"/>
  <c r="P106" i="127"/>
  <c r="P37" i="127"/>
  <c r="P46" i="127"/>
  <c r="P115" i="127"/>
  <c r="P116" i="127"/>
  <c r="O114" i="127"/>
  <c r="I33" i="127"/>
  <c r="J63" i="127"/>
  <c r="K67" i="127"/>
  <c r="L67" i="127"/>
  <c r="M67" i="127"/>
  <c r="N67" i="127"/>
  <c r="O67" i="127"/>
  <c r="O79" i="127"/>
  <c r="O84" i="127"/>
  <c r="O106" i="127"/>
  <c r="O37" i="127"/>
  <c r="O46" i="127"/>
  <c r="O115" i="127"/>
  <c r="O116" i="127"/>
  <c r="N114" i="127"/>
  <c r="I51" i="127"/>
  <c r="I63" i="127"/>
  <c r="J66" i="127"/>
  <c r="K66" i="127"/>
  <c r="L66" i="127"/>
  <c r="M66" i="127"/>
  <c r="N66" i="127"/>
  <c r="N79" i="127"/>
  <c r="N106" i="127"/>
  <c r="N37" i="127"/>
  <c r="N46" i="127"/>
  <c r="N115" i="127"/>
  <c r="N116" i="127"/>
  <c r="M33" i="127"/>
  <c r="M114" i="127"/>
  <c r="M27" i="127"/>
  <c r="M28" i="127"/>
  <c r="M37" i="127"/>
  <c r="M46" i="127"/>
  <c r="M106" i="127"/>
  <c r="M115" i="127"/>
  <c r="M116" i="127"/>
  <c r="L114" i="127"/>
  <c r="L27" i="127"/>
  <c r="L28" i="127"/>
  <c r="L37" i="127"/>
  <c r="L46" i="127"/>
  <c r="L106" i="127"/>
  <c r="L115" i="127"/>
  <c r="L116" i="127"/>
  <c r="K114" i="127"/>
  <c r="K27" i="127"/>
  <c r="K28" i="127"/>
  <c r="K37" i="127"/>
  <c r="K46" i="127"/>
  <c r="K106" i="127"/>
  <c r="K115" i="127"/>
  <c r="K116" i="127"/>
  <c r="J114" i="127"/>
  <c r="J27" i="127"/>
  <c r="J28" i="127"/>
  <c r="J37" i="127"/>
  <c r="J46" i="127"/>
  <c r="J106" i="127"/>
  <c r="J115" i="127"/>
  <c r="J116" i="127"/>
  <c r="I114" i="127"/>
  <c r="I27" i="127"/>
  <c r="I28" i="127"/>
  <c r="I37" i="127"/>
  <c r="I46" i="127"/>
  <c r="I106" i="127"/>
  <c r="I115" i="127"/>
  <c r="I116" i="127"/>
  <c r="V33" i="174"/>
  <c r="X32" i="174"/>
  <c r="X33" i="174"/>
  <c r="X114" i="174"/>
  <c r="X41" i="174"/>
  <c r="X45" i="174"/>
  <c r="X46" i="174"/>
  <c r="S51" i="174"/>
  <c r="S63" i="174"/>
  <c r="T76" i="174"/>
  <c r="U76" i="174"/>
  <c r="V76" i="174"/>
  <c r="W76" i="174"/>
  <c r="X76" i="174"/>
  <c r="T52" i="174"/>
  <c r="T63" i="174"/>
  <c r="U77" i="174"/>
  <c r="V77" i="174"/>
  <c r="W77" i="174"/>
  <c r="X77" i="174"/>
  <c r="U52" i="174"/>
  <c r="U63" i="174"/>
  <c r="V78" i="174"/>
  <c r="W78" i="174"/>
  <c r="X78" i="174"/>
  <c r="X79" i="174"/>
  <c r="X106" i="174"/>
  <c r="X36" i="174"/>
  <c r="X37" i="174"/>
  <c r="X115" i="174"/>
  <c r="X116" i="174"/>
  <c r="W33" i="174"/>
  <c r="W114" i="174"/>
  <c r="W45" i="174"/>
  <c r="W46" i="174"/>
  <c r="W36" i="174"/>
  <c r="W37" i="174"/>
  <c r="R63" i="174"/>
  <c r="S75" i="174"/>
  <c r="T75" i="174"/>
  <c r="U75" i="174"/>
  <c r="V75" i="174"/>
  <c r="W75" i="174"/>
  <c r="W79" i="174"/>
  <c r="W106" i="174"/>
  <c r="W115" i="174"/>
  <c r="W116" i="174"/>
  <c r="V114" i="174"/>
  <c r="V45" i="174"/>
  <c r="V46" i="174"/>
  <c r="Q52" i="174"/>
  <c r="Q63" i="174"/>
  <c r="R74" i="174"/>
  <c r="S74" i="174"/>
  <c r="T74" i="174"/>
  <c r="U74" i="174"/>
  <c r="V74" i="174"/>
  <c r="V79" i="174"/>
  <c r="V106" i="174"/>
  <c r="V36" i="174"/>
  <c r="V37" i="174"/>
  <c r="V115" i="174"/>
  <c r="V116" i="174"/>
  <c r="U33" i="174"/>
  <c r="U114" i="174"/>
  <c r="U45" i="174"/>
  <c r="U46" i="174"/>
  <c r="P52" i="174"/>
  <c r="P63" i="174"/>
  <c r="Q73" i="174"/>
  <c r="R73" i="174"/>
  <c r="S73" i="174"/>
  <c r="T73" i="174"/>
  <c r="U73" i="174"/>
  <c r="U79" i="174"/>
  <c r="U106" i="174"/>
  <c r="U36" i="174"/>
  <c r="U37" i="174"/>
  <c r="U115" i="174"/>
  <c r="U116" i="174"/>
  <c r="T33" i="174"/>
  <c r="T114" i="174"/>
  <c r="T45" i="174"/>
  <c r="T46" i="174"/>
  <c r="O52" i="174"/>
  <c r="O63" i="174"/>
  <c r="P72" i="174"/>
  <c r="Q72" i="174"/>
  <c r="R72" i="174"/>
  <c r="S72" i="174"/>
  <c r="T72" i="174"/>
  <c r="T79" i="174"/>
  <c r="T106" i="174"/>
  <c r="T36" i="174"/>
  <c r="T37" i="174"/>
  <c r="T115" i="174"/>
  <c r="T116" i="174"/>
  <c r="S33" i="174"/>
  <c r="S114" i="174"/>
  <c r="S45" i="174"/>
  <c r="S46" i="174"/>
  <c r="N51" i="174"/>
  <c r="N55" i="174"/>
  <c r="N63" i="174"/>
  <c r="O71" i="174"/>
  <c r="P71" i="174"/>
  <c r="Q71" i="174"/>
  <c r="R71" i="174"/>
  <c r="S71" i="174"/>
  <c r="S79" i="174"/>
  <c r="S106" i="174"/>
  <c r="S36" i="174"/>
  <c r="S37" i="174"/>
  <c r="S115" i="174"/>
  <c r="S116" i="174"/>
  <c r="R33" i="174"/>
  <c r="R114" i="174"/>
  <c r="R46" i="174"/>
  <c r="R37" i="174"/>
  <c r="M63" i="174"/>
  <c r="N70" i="174"/>
  <c r="O70" i="174"/>
  <c r="P70" i="174"/>
  <c r="Q70" i="174"/>
  <c r="R70" i="174"/>
  <c r="R79" i="174"/>
  <c r="R106" i="174"/>
  <c r="R115" i="174"/>
  <c r="R116" i="174"/>
  <c r="Q114" i="174"/>
  <c r="Q46" i="174"/>
  <c r="L52" i="174"/>
  <c r="L63" i="174"/>
  <c r="M69" i="174"/>
  <c r="N69" i="174"/>
  <c r="O69" i="174"/>
  <c r="P69" i="174"/>
  <c r="Q69" i="174"/>
  <c r="Q79" i="174"/>
  <c r="Q106" i="174"/>
  <c r="Q37" i="174"/>
  <c r="Q115" i="174"/>
  <c r="Q116" i="174"/>
  <c r="P33" i="174"/>
  <c r="P114" i="174"/>
  <c r="P46" i="174"/>
  <c r="K52" i="174"/>
  <c r="K63" i="174"/>
  <c r="L68" i="174"/>
  <c r="M68" i="174"/>
  <c r="N68" i="174"/>
  <c r="O68" i="174"/>
  <c r="P68" i="174"/>
  <c r="P79" i="174"/>
  <c r="P106" i="174"/>
  <c r="P37" i="174"/>
  <c r="P115" i="174"/>
  <c r="P116" i="174"/>
  <c r="O33" i="174"/>
  <c r="O114" i="174"/>
  <c r="O46" i="174"/>
  <c r="J52" i="174"/>
  <c r="J63" i="174"/>
  <c r="K67" i="174"/>
  <c r="L67" i="174"/>
  <c r="M67" i="174"/>
  <c r="N67" i="174"/>
  <c r="O67" i="174"/>
  <c r="O79" i="174"/>
  <c r="O106" i="174"/>
  <c r="O37" i="174"/>
  <c r="O115" i="174"/>
  <c r="O116" i="174"/>
  <c r="N33" i="174"/>
  <c r="N114" i="174"/>
  <c r="N46" i="174"/>
  <c r="I51" i="174"/>
  <c r="I63" i="174"/>
  <c r="J66" i="174"/>
  <c r="K66" i="174"/>
  <c r="L66" i="174"/>
  <c r="M66" i="174"/>
  <c r="N66" i="174"/>
  <c r="N79" i="174"/>
  <c r="N106" i="174"/>
  <c r="N37" i="174"/>
  <c r="N115" i="174"/>
  <c r="N116" i="174"/>
  <c r="M33" i="174"/>
  <c r="M114" i="174"/>
  <c r="M27" i="174"/>
  <c r="M28" i="174"/>
  <c r="M37" i="174"/>
  <c r="M46" i="174"/>
  <c r="M106" i="174"/>
  <c r="M115" i="174"/>
  <c r="M116" i="174"/>
  <c r="L114" i="174"/>
  <c r="L27" i="174"/>
  <c r="L28" i="174"/>
  <c r="L37" i="174"/>
  <c r="L46" i="174"/>
  <c r="L106" i="174"/>
  <c r="L115" i="174"/>
  <c r="L116" i="174"/>
  <c r="K33" i="174"/>
  <c r="K114" i="174"/>
  <c r="K27" i="174"/>
  <c r="K28" i="174"/>
  <c r="K37" i="174"/>
  <c r="K46" i="174"/>
  <c r="K106" i="174"/>
  <c r="K115" i="174"/>
  <c r="K116" i="174"/>
  <c r="J33" i="174"/>
  <c r="J114" i="174"/>
  <c r="J27" i="174"/>
  <c r="J28" i="174"/>
  <c r="J37" i="174"/>
  <c r="J46" i="174"/>
  <c r="J106" i="174"/>
  <c r="J115" i="174"/>
  <c r="J116" i="174"/>
  <c r="I33" i="174"/>
  <c r="I114" i="174"/>
  <c r="I27" i="174"/>
  <c r="I28" i="174"/>
  <c r="I37" i="174"/>
  <c r="I46" i="174"/>
  <c r="I106" i="174"/>
  <c r="I115" i="174"/>
  <c r="I116" i="174"/>
  <c r="J27" i="124"/>
  <c r="J28" i="124"/>
  <c r="J37" i="124"/>
  <c r="J46" i="124"/>
  <c r="J106" i="124"/>
  <c r="J115" i="124"/>
  <c r="J33" i="124"/>
  <c r="J42" i="124"/>
  <c r="J114" i="124"/>
  <c r="J116" i="124"/>
  <c r="K27" i="124"/>
  <c r="K28" i="124"/>
  <c r="K37" i="124"/>
  <c r="K46" i="124"/>
  <c r="K106" i="124"/>
  <c r="K115" i="124"/>
  <c r="K33" i="124"/>
  <c r="K42" i="124"/>
  <c r="K114" i="124"/>
  <c r="K116" i="124"/>
  <c r="L27" i="124"/>
  <c r="L28" i="124"/>
  <c r="L37" i="124"/>
  <c r="L46" i="124"/>
  <c r="L106" i="124"/>
  <c r="L115" i="124"/>
  <c r="L114" i="124"/>
  <c r="L116" i="124"/>
  <c r="M27" i="124"/>
  <c r="M28" i="124"/>
  <c r="M37" i="124"/>
  <c r="M46" i="124"/>
  <c r="M106" i="124"/>
  <c r="M115" i="124"/>
  <c r="M33" i="124"/>
  <c r="M114" i="124"/>
  <c r="M116" i="124"/>
  <c r="N37" i="124"/>
  <c r="N46" i="124"/>
  <c r="I42" i="124"/>
  <c r="I51" i="124"/>
  <c r="I63" i="124"/>
  <c r="J66" i="124"/>
  <c r="K66" i="124"/>
  <c r="L66" i="124"/>
  <c r="M66" i="124"/>
  <c r="N66" i="124"/>
  <c r="J52" i="124"/>
  <c r="J63" i="124"/>
  <c r="K67" i="124"/>
  <c r="L67" i="124"/>
  <c r="M67" i="124"/>
  <c r="N67" i="124"/>
  <c r="K52" i="124"/>
  <c r="K63" i="124"/>
  <c r="L68" i="124"/>
  <c r="M68" i="124"/>
  <c r="N68" i="124"/>
  <c r="L52" i="124"/>
  <c r="L63" i="124"/>
  <c r="M69" i="124"/>
  <c r="N69" i="124"/>
  <c r="M63" i="124"/>
  <c r="N70" i="124"/>
  <c r="N79" i="124"/>
  <c r="N106" i="124"/>
  <c r="N115" i="124"/>
  <c r="N33" i="124"/>
  <c r="N42" i="124"/>
  <c r="N114" i="124"/>
  <c r="N116" i="124"/>
  <c r="O37" i="124"/>
  <c r="O46" i="124"/>
  <c r="O67" i="124"/>
  <c r="O68" i="124"/>
  <c r="O69" i="124"/>
  <c r="O70" i="124"/>
  <c r="O79" i="124"/>
  <c r="O106" i="124"/>
  <c r="O115" i="124"/>
  <c r="O33" i="124"/>
  <c r="O42" i="124"/>
  <c r="O114" i="124"/>
  <c r="O116" i="124"/>
  <c r="P37" i="124"/>
  <c r="P46" i="124"/>
  <c r="P68" i="124"/>
  <c r="P69" i="124"/>
  <c r="P70" i="124"/>
  <c r="P79" i="124"/>
  <c r="P106" i="124"/>
  <c r="P115" i="124"/>
  <c r="P33" i="124"/>
  <c r="P42" i="124"/>
  <c r="P114" i="124"/>
  <c r="P116" i="124"/>
  <c r="Q37" i="124"/>
  <c r="Q46" i="124"/>
  <c r="Q69" i="124"/>
  <c r="Q70" i="124"/>
  <c r="Q79" i="124"/>
  <c r="Q106" i="124"/>
  <c r="Q115" i="124"/>
  <c r="Q33" i="124"/>
  <c r="Q114" i="124"/>
  <c r="Q116" i="124"/>
  <c r="R37" i="124"/>
  <c r="R46" i="124"/>
  <c r="R70" i="124"/>
  <c r="R79" i="124"/>
  <c r="R106" i="124"/>
  <c r="R115" i="124"/>
  <c r="R33" i="124"/>
  <c r="R42" i="124"/>
  <c r="R114" i="124"/>
  <c r="R116" i="124"/>
  <c r="S32" i="124"/>
  <c r="S36" i="124"/>
  <c r="S37" i="124"/>
  <c r="S45" i="124"/>
  <c r="S46" i="124"/>
  <c r="N51" i="124"/>
  <c r="N63" i="124"/>
  <c r="O71" i="124"/>
  <c r="P71" i="124"/>
  <c r="Q71" i="124"/>
  <c r="R71" i="124"/>
  <c r="S71" i="124"/>
  <c r="O52" i="124"/>
  <c r="O63" i="124"/>
  <c r="P72" i="124"/>
  <c r="Q72" i="124"/>
  <c r="R72" i="124"/>
  <c r="S72" i="124"/>
  <c r="P52" i="124"/>
  <c r="P63" i="124"/>
  <c r="Q73" i="124"/>
  <c r="R73" i="124"/>
  <c r="S73" i="124"/>
  <c r="Q52" i="124"/>
  <c r="Q63" i="124"/>
  <c r="R74" i="124"/>
  <c r="S74" i="124"/>
  <c r="R63" i="124"/>
  <c r="S75" i="124"/>
  <c r="S79" i="124"/>
  <c r="S106" i="124"/>
  <c r="S115" i="124"/>
  <c r="S33" i="124"/>
  <c r="S114" i="124"/>
  <c r="S116" i="124"/>
  <c r="T45" i="124"/>
  <c r="T46" i="124"/>
  <c r="T32" i="124"/>
  <c r="T36" i="124"/>
  <c r="T37" i="124"/>
  <c r="T72" i="124"/>
  <c r="T73" i="124"/>
  <c r="T74" i="124"/>
  <c r="T75" i="124"/>
  <c r="T79" i="124"/>
  <c r="T82" i="124"/>
  <c r="T106" i="124"/>
  <c r="T115" i="124"/>
  <c r="T33" i="124"/>
  <c r="T42" i="124"/>
  <c r="T114" i="124"/>
  <c r="T116" i="124"/>
  <c r="U45" i="124"/>
  <c r="U46" i="124"/>
  <c r="U32" i="124"/>
  <c r="U36" i="124"/>
  <c r="U37" i="124"/>
  <c r="U73" i="124"/>
  <c r="U74" i="124"/>
  <c r="U75" i="124"/>
  <c r="U79" i="124"/>
  <c r="U106" i="124"/>
  <c r="U115" i="124"/>
  <c r="U33" i="124"/>
  <c r="U42" i="124"/>
  <c r="U114" i="124"/>
  <c r="U116" i="124"/>
  <c r="V45" i="124"/>
  <c r="V46" i="124"/>
  <c r="V32" i="124"/>
  <c r="V36" i="124"/>
  <c r="V37" i="124"/>
  <c r="V74" i="124"/>
  <c r="V75" i="124"/>
  <c r="V79" i="124"/>
  <c r="V106" i="124"/>
  <c r="V115" i="124"/>
  <c r="V33" i="124"/>
  <c r="V114" i="124"/>
  <c r="V116" i="124"/>
  <c r="W45" i="124"/>
  <c r="W46" i="124"/>
  <c r="W32" i="124"/>
  <c r="W36" i="124"/>
  <c r="W37" i="124"/>
  <c r="W75" i="124"/>
  <c r="W79" i="124"/>
  <c r="W106" i="124"/>
  <c r="W115" i="124"/>
  <c r="W33" i="124"/>
  <c r="W114" i="124"/>
  <c r="W116" i="124"/>
  <c r="T52" i="124"/>
  <c r="T63" i="124"/>
  <c r="U77" i="124"/>
  <c r="V77" i="124"/>
  <c r="W77" i="124"/>
  <c r="X77" i="124"/>
  <c r="U52" i="124"/>
  <c r="U63" i="124"/>
  <c r="V78" i="124"/>
  <c r="W78" i="124"/>
  <c r="X78" i="124"/>
  <c r="S51" i="124"/>
  <c r="S63" i="124"/>
  <c r="T76" i="124"/>
  <c r="U76" i="124"/>
  <c r="V76" i="124"/>
  <c r="W76" i="124"/>
  <c r="X76" i="124"/>
  <c r="X79" i="124"/>
  <c r="X106" i="124"/>
  <c r="X32" i="124"/>
  <c r="X36" i="124"/>
  <c r="X37" i="124"/>
  <c r="X41" i="124"/>
  <c r="X45" i="124"/>
  <c r="X46" i="124"/>
  <c r="X115" i="124"/>
  <c r="X33" i="124"/>
  <c r="X114" i="124"/>
  <c r="X116" i="124"/>
  <c r="I27" i="124"/>
  <c r="I28" i="124"/>
  <c r="I37" i="124"/>
  <c r="I46" i="124"/>
  <c r="I106" i="124"/>
  <c r="I115" i="124"/>
  <c r="I33" i="124"/>
  <c r="I114" i="124"/>
  <c r="I116" i="124"/>
  <c r="P62" i="195"/>
  <c r="S102" i="195"/>
  <c r="O101" i="195"/>
  <c r="P62" i="192"/>
  <c r="S102" i="192"/>
  <c r="O101" i="192"/>
  <c r="P62" i="190"/>
  <c r="S102" i="190"/>
  <c r="O101" i="190"/>
  <c r="X109" i="175"/>
  <c r="X110" i="175"/>
  <c r="X111" i="175"/>
  <c r="W109" i="175"/>
  <c r="W110" i="175"/>
  <c r="W111" i="175"/>
  <c r="V109" i="175"/>
  <c r="V110" i="175"/>
  <c r="V111" i="175"/>
  <c r="U109" i="175"/>
  <c r="U110" i="175"/>
  <c r="U111" i="175"/>
  <c r="T109" i="175"/>
  <c r="T110" i="175"/>
  <c r="T111" i="175"/>
  <c r="S109" i="175"/>
  <c r="S110" i="175"/>
  <c r="S111" i="175"/>
  <c r="R109" i="175"/>
  <c r="R110" i="175"/>
  <c r="R111" i="175"/>
  <c r="Q109" i="175"/>
  <c r="Q110" i="175"/>
  <c r="Q111" i="175"/>
  <c r="P109" i="175"/>
  <c r="P110" i="175"/>
  <c r="P111" i="175"/>
  <c r="O109" i="175"/>
  <c r="O110" i="175"/>
  <c r="O111" i="175"/>
  <c r="N109" i="175"/>
  <c r="N110" i="175"/>
  <c r="N111" i="175"/>
  <c r="X109" i="127"/>
  <c r="X110" i="127"/>
  <c r="X111" i="127"/>
  <c r="W109" i="127"/>
  <c r="W110" i="127"/>
  <c r="W111" i="127"/>
  <c r="V109" i="127"/>
  <c r="V110" i="127"/>
  <c r="V111" i="127"/>
  <c r="U109" i="127"/>
  <c r="U110" i="127"/>
  <c r="U111" i="127"/>
  <c r="T109" i="127"/>
  <c r="T110" i="127"/>
  <c r="T111" i="127"/>
  <c r="S109" i="127"/>
  <c r="S110" i="127"/>
  <c r="S111" i="127"/>
  <c r="R109" i="127"/>
  <c r="R110" i="127"/>
  <c r="R111" i="127"/>
  <c r="Q109" i="127"/>
  <c r="Q110" i="127"/>
  <c r="Q111" i="127"/>
  <c r="P109" i="127"/>
  <c r="P110" i="127"/>
  <c r="P111" i="127"/>
  <c r="O109" i="127"/>
  <c r="O110" i="127"/>
  <c r="O111" i="127"/>
  <c r="N109" i="127"/>
  <c r="N110" i="127"/>
  <c r="N111" i="127"/>
  <c r="X109" i="174"/>
  <c r="X110" i="174"/>
  <c r="X111" i="174"/>
  <c r="W109" i="174"/>
  <c r="W110" i="174"/>
  <c r="W111" i="174"/>
  <c r="V109" i="174"/>
  <c r="V110" i="174"/>
  <c r="V111" i="174"/>
  <c r="U109" i="174"/>
  <c r="U110" i="174"/>
  <c r="U111" i="174"/>
  <c r="T109" i="174"/>
  <c r="T110" i="174"/>
  <c r="T111" i="174"/>
  <c r="S109" i="174"/>
  <c r="S110" i="174"/>
  <c r="S111" i="174"/>
  <c r="R109" i="174"/>
  <c r="R110" i="174"/>
  <c r="R111" i="174"/>
  <c r="Q109" i="174"/>
  <c r="Q110" i="174"/>
  <c r="Q111" i="174"/>
  <c r="P109" i="174"/>
  <c r="P110" i="174"/>
  <c r="P111" i="174"/>
  <c r="O109" i="174"/>
  <c r="O110" i="174"/>
  <c r="O111" i="174"/>
  <c r="N109" i="174"/>
  <c r="N110" i="174"/>
  <c r="N111" i="174"/>
  <c r="X109" i="124"/>
  <c r="X110" i="124"/>
  <c r="X111" i="124"/>
  <c r="W109" i="124"/>
  <c r="W110" i="124"/>
  <c r="W111" i="124"/>
  <c r="V109" i="124"/>
  <c r="V110" i="124"/>
  <c r="V111" i="124"/>
  <c r="U109" i="124"/>
  <c r="U110" i="124"/>
  <c r="U111" i="124"/>
  <c r="T109" i="124"/>
  <c r="T110" i="124"/>
  <c r="T111" i="124"/>
  <c r="S109" i="124"/>
  <c r="S110" i="124"/>
  <c r="S111" i="124"/>
  <c r="R109" i="124"/>
  <c r="R110" i="124"/>
  <c r="R111" i="124"/>
  <c r="Q109" i="124"/>
  <c r="Q110" i="124"/>
  <c r="Q111" i="124"/>
  <c r="P109" i="124"/>
  <c r="P110" i="124"/>
  <c r="P111" i="124"/>
  <c r="O109" i="124"/>
  <c r="O110" i="124"/>
  <c r="O111" i="124"/>
  <c r="N109" i="124"/>
  <c r="N110" i="124"/>
  <c r="N111" i="124"/>
  <c r="P62" i="196"/>
  <c r="S102" i="196"/>
  <c r="O101" i="196"/>
  <c r="O60" i="196"/>
  <c r="T104" i="196"/>
  <c r="O60" i="195"/>
  <c r="T104" i="195"/>
  <c r="O60" i="192"/>
  <c r="T104" i="192"/>
  <c r="O60" i="190"/>
  <c r="T104" i="190"/>
  <c r="N59" i="190"/>
  <c r="S103" i="190"/>
  <c r="T42" i="188"/>
  <c r="T51" i="188"/>
  <c r="S42" i="188"/>
  <c r="T55" i="188"/>
  <c r="T63" i="188"/>
  <c r="U77" i="188"/>
  <c r="V77" i="188"/>
  <c r="W77" i="188"/>
  <c r="X77" i="188"/>
  <c r="Y77" i="188"/>
  <c r="U42" i="188"/>
  <c r="U52" i="188"/>
  <c r="U63" i="188"/>
  <c r="V78" i="188"/>
  <c r="W78" i="188"/>
  <c r="X78" i="188"/>
  <c r="Y78" i="188"/>
  <c r="S63" i="188"/>
  <c r="T76" i="188"/>
  <c r="U76" i="188"/>
  <c r="V76" i="188"/>
  <c r="W76" i="188"/>
  <c r="X76" i="188"/>
  <c r="Y76" i="188"/>
  <c r="Y79" i="188"/>
  <c r="T42" i="186"/>
  <c r="T51" i="186"/>
  <c r="S42" i="186"/>
  <c r="T55" i="186"/>
  <c r="T63" i="186"/>
  <c r="U77" i="186"/>
  <c r="V77" i="186"/>
  <c r="W77" i="186"/>
  <c r="X77" i="186"/>
  <c r="Y77" i="186"/>
  <c r="U42" i="186"/>
  <c r="U52" i="186"/>
  <c r="U63" i="186"/>
  <c r="V78" i="186"/>
  <c r="W78" i="186"/>
  <c r="X78" i="186"/>
  <c r="Y78" i="186"/>
  <c r="S63" i="186"/>
  <c r="T76" i="186"/>
  <c r="U76" i="186"/>
  <c r="V76" i="186"/>
  <c r="W76" i="186"/>
  <c r="X76" i="186"/>
  <c r="Y79" i="186"/>
  <c r="T42" i="185"/>
  <c r="T51" i="185"/>
  <c r="T63" i="185"/>
  <c r="U77" i="185"/>
  <c r="V77" i="185"/>
  <c r="W77" i="185"/>
  <c r="X77" i="185"/>
  <c r="Y77" i="185"/>
  <c r="U42" i="185"/>
  <c r="U52" i="185"/>
  <c r="U63" i="185"/>
  <c r="V78" i="185"/>
  <c r="W78" i="185"/>
  <c r="X78" i="185"/>
  <c r="Y78" i="185"/>
  <c r="Y79" i="185"/>
  <c r="T42" i="184"/>
  <c r="T51" i="184"/>
  <c r="S42" i="184"/>
  <c r="T55" i="184"/>
  <c r="T63" i="184"/>
  <c r="U77" i="184"/>
  <c r="V77" i="184"/>
  <c r="W77" i="184"/>
  <c r="X77" i="184"/>
  <c r="Y77" i="184"/>
  <c r="U42" i="184"/>
  <c r="U52" i="184"/>
  <c r="U63" i="184"/>
  <c r="V78" i="184"/>
  <c r="W78" i="184"/>
  <c r="X78" i="184"/>
  <c r="Y78" i="184"/>
  <c r="S63" i="184"/>
  <c r="T76" i="184"/>
  <c r="U76" i="184"/>
  <c r="V76" i="184"/>
  <c r="W76" i="184"/>
  <c r="X76" i="184"/>
  <c r="Y79" i="184"/>
  <c r="T42" i="183"/>
  <c r="T51" i="183"/>
  <c r="T63" i="183"/>
  <c r="U77" i="183"/>
  <c r="V77" i="183"/>
  <c r="W77" i="183"/>
  <c r="X77" i="183"/>
  <c r="Y77" i="183"/>
  <c r="U42" i="183"/>
  <c r="U52" i="183"/>
  <c r="U63" i="183"/>
  <c r="V78" i="183"/>
  <c r="W78" i="183"/>
  <c r="X78" i="183"/>
  <c r="Y78" i="183"/>
  <c r="Y79" i="183"/>
  <c r="T42" i="182"/>
  <c r="T51" i="182"/>
  <c r="S42" i="182"/>
  <c r="T55" i="182"/>
  <c r="T63" i="182"/>
  <c r="U77" i="182"/>
  <c r="V77" i="182"/>
  <c r="W77" i="182"/>
  <c r="X77" i="182"/>
  <c r="Y77" i="182"/>
  <c r="U42" i="182"/>
  <c r="U52" i="182"/>
  <c r="U63" i="182"/>
  <c r="V78" i="182"/>
  <c r="W78" i="182"/>
  <c r="X78" i="182"/>
  <c r="Y78" i="182"/>
  <c r="S63" i="182"/>
  <c r="T76" i="182"/>
  <c r="U76" i="182"/>
  <c r="V76" i="182"/>
  <c r="W76" i="182"/>
  <c r="X76" i="182"/>
  <c r="Y76" i="182"/>
  <c r="Y79" i="182"/>
  <c r="T42" i="181"/>
  <c r="T51" i="181"/>
  <c r="T63" i="181"/>
  <c r="U77" i="181"/>
  <c r="V77" i="181"/>
  <c r="W77" i="181"/>
  <c r="X77" i="181"/>
  <c r="Y77" i="181"/>
  <c r="U42" i="181"/>
  <c r="U52" i="181"/>
  <c r="U63" i="181"/>
  <c r="V78" i="181"/>
  <c r="W78" i="181"/>
  <c r="X78" i="181"/>
  <c r="Y78" i="181"/>
  <c r="Y79" i="181"/>
  <c r="T42" i="180"/>
  <c r="T51" i="180"/>
  <c r="S42" i="180"/>
  <c r="T55" i="180"/>
  <c r="T63" i="180"/>
  <c r="U77" i="180"/>
  <c r="V77" i="180"/>
  <c r="W77" i="180"/>
  <c r="X77" i="180"/>
  <c r="Y77" i="180"/>
  <c r="U42" i="180"/>
  <c r="U52" i="180"/>
  <c r="U63" i="180"/>
  <c r="V78" i="180"/>
  <c r="W78" i="180"/>
  <c r="X78" i="180"/>
  <c r="Y78" i="180"/>
  <c r="S63" i="180"/>
  <c r="T76" i="180"/>
  <c r="U76" i="180"/>
  <c r="V76" i="180"/>
  <c r="W76" i="180"/>
  <c r="X76" i="180"/>
  <c r="Y79" i="180"/>
  <c r="T42" i="178"/>
  <c r="T51" i="178"/>
  <c r="S42" i="178"/>
  <c r="T55" i="178"/>
  <c r="T63" i="178"/>
  <c r="U77" i="178"/>
  <c r="V77" i="178"/>
  <c r="W77" i="178"/>
  <c r="X77" i="178"/>
  <c r="Y77" i="178"/>
  <c r="U42" i="178"/>
  <c r="U52" i="178"/>
  <c r="U63" i="178"/>
  <c r="V78" i="178"/>
  <c r="W78" i="178"/>
  <c r="X78" i="178"/>
  <c r="Y78" i="178"/>
  <c r="S63" i="178"/>
  <c r="T76" i="178"/>
  <c r="U76" i="178"/>
  <c r="V76" i="178"/>
  <c r="W76" i="178"/>
  <c r="X76" i="178"/>
  <c r="Y79" i="178"/>
  <c r="T42" i="177"/>
  <c r="T51" i="177"/>
  <c r="T63" i="177"/>
  <c r="U77" i="177"/>
  <c r="V77" i="177"/>
  <c r="W77" i="177"/>
  <c r="X77" i="177"/>
  <c r="Y77" i="177"/>
  <c r="U42" i="177"/>
  <c r="U52" i="177"/>
  <c r="U63" i="177"/>
  <c r="V78" i="177"/>
  <c r="W78" i="177"/>
  <c r="X78" i="177"/>
  <c r="Y78" i="177"/>
  <c r="Y79" i="177"/>
  <c r="Y42" i="188"/>
  <c r="Y51" i="188"/>
  <c r="Y63" i="188"/>
  <c r="X63" i="188"/>
  <c r="V42" i="188"/>
  <c r="W52" i="188"/>
  <c r="W63" i="188"/>
  <c r="V52" i="188"/>
  <c r="V63" i="188"/>
  <c r="Q42" i="188"/>
  <c r="R52" i="188"/>
  <c r="R63" i="188"/>
  <c r="P42" i="188"/>
  <c r="Q52" i="188"/>
  <c r="Q63" i="188"/>
  <c r="O42" i="188"/>
  <c r="P52" i="188"/>
  <c r="P63" i="188"/>
  <c r="O51" i="188"/>
  <c r="L42" i="188"/>
  <c r="N42" i="188"/>
  <c r="O55" i="188"/>
  <c r="O58" i="188"/>
  <c r="O63" i="188"/>
  <c r="N63" i="188"/>
  <c r="M57" i="188"/>
  <c r="M63" i="188"/>
  <c r="K42" i="188"/>
  <c r="L52" i="188"/>
  <c r="L63" i="188"/>
  <c r="J42" i="188"/>
  <c r="K52" i="188"/>
  <c r="K63" i="188"/>
  <c r="I42" i="188"/>
  <c r="J52" i="188"/>
  <c r="J63" i="188"/>
  <c r="I51" i="188"/>
  <c r="I63" i="188"/>
  <c r="Y42" i="187"/>
  <c r="Y51" i="187"/>
  <c r="Y63" i="187"/>
  <c r="X63" i="187"/>
  <c r="V42" i="187"/>
  <c r="W52" i="187"/>
  <c r="W63" i="187"/>
  <c r="V52" i="187"/>
  <c r="V63" i="187"/>
  <c r="S63" i="187"/>
  <c r="N63" i="187"/>
  <c r="M63" i="187"/>
  <c r="W42" i="186"/>
  <c r="Y41" i="186"/>
  <c r="Y42" i="186"/>
  <c r="Y51" i="186"/>
  <c r="Y63" i="186"/>
  <c r="X63" i="186"/>
  <c r="V42" i="186"/>
  <c r="W52" i="186"/>
  <c r="W63" i="186"/>
  <c r="V52" i="186"/>
  <c r="V63" i="186"/>
  <c r="Q42" i="186"/>
  <c r="R52" i="186"/>
  <c r="R63" i="186"/>
  <c r="P42" i="186"/>
  <c r="Q52" i="186"/>
  <c r="Q63" i="186"/>
  <c r="O42" i="186"/>
  <c r="P52" i="186"/>
  <c r="P63" i="186"/>
  <c r="O51" i="186"/>
  <c r="L42" i="186"/>
  <c r="N42" i="186"/>
  <c r="O55" i="186"/>
  <c r="O58" i="186"/>
  <c r="O63" i="186"/>
  <c r="N63" i="186"/>
  <c r="M57" i="186"/>
  <c r="M63" i="186"/>
  <c r="K42" i="186"/>
  <c r="L52" i="186"/>
  <c r="L63" i="186"/>
  <c r="J42" i="186"/>
  <c r="K52" i="186"/>
  <c r="K63" i="186"/>
  <c r="I42" i="186"/>
  <c r="J52" i="186"/>
  <c r="J63" i="186"/>
  <c r="I51" i="186"/>
  <c r="I63" i="186"/>
  <c r="W42" i="185"/>
  <c r="Y41" i="185"/>
  <c r="Y42" i="185"/>
  <c r="Y51" i="185"/>
  <c r="Y63" i="185"/>
  <c r="X63" i="185"/>
  <c r="V42" i="185"/>
  <c r="W52" i="185"/>
  <c r="W63" i="185"/>
  <c r="V52" i="185"/>
  <c r="V63" i="185"/>
  <c r="S63" i="185"/>
  <c r="Q42" i="185"/>
  <c r="R52" i="185"/>
  <c r="R63" i="185"/>
  <c r="P42" i="185"/>
  <c r="Q52" i="185"/>
  <c r="Q63" i="185"/>
  <c r="O42" i="185"/>
  <c r="P52" i="185"/>
  <c r="P63" i="185"/>
  <c r="O51" i="185"/>
  <c r="O63" i="185"/>
  <c r="N63" i="185"/>
  <c r="M63" i="185"/>
  <c r="L42" i="185"/>
  <c r="K42" i="185"/>
  <c r="L52" i="185"/>
  <c r="L63" i="185"/>
  <c r="J42" i="185"/>
  <c r="K52" i="185"/>
  <c r="K63" i="185"/>
  <c r="I42" i="185"/>
  <c r="J52" i="185"/>
  <c r="J63" i="185"/>
  <c r="I51" i="185"/>
  <c r="I63" i="185"/>
  <c r="W42" i="184"/>
  <c r="Y41" i="184"/>
  <c r="Y42" i="184"/>
  <c r="Y51" i="184"/>
  <c r="Y63" i="184"/>
  <c r="X63" i="184"/>
  <c r="V42" i="184"/>
  <c r="W52" i="184"/>
  <c r="W63" i="184"/>
  <c r="V52" i="184"/>
  <c r="V63" i="184"/>
  <c r="Q42" i="184"/>
  <c r="R52" i="184"/>
  <c r="R63" i="184"/>
  <c r="P42" i="184"/>
  <c r="Q52" i="184"/>
  <c r="Q63" i="184"/>
  <c r="O42" i="184"/>
  <c r="P52" i="184"/>
  <c r="P63" i="184"/>
  <c r="O51" i="184"/>
  <c r="L42" i="184"/>
  <c r="N42" i="184"/>
  <c r="O55" i="184"/>
  <c r="O58" i="184"/>
  <c r="O63" i="184"/>
  <c r="N63" i="184"/>
  <c r="M57" i="184"/>
  <c r="M63" i="184"/>
  <c r="K42" i="184"/>
  <c r="L52" i="184"/>
  <c r="L63" i="184"/>
  <c r="J42" i="184"/>
  <c r="K52" i="184"/>
  <c r="K63" i="184"/>
  <c r="I42" i="184"/>
  <c r="J52" i="184"/>
  <c r="J63" i="184"/>
  <c r="I51" i="184"/>
  <c r="I63" i="184"/>
  <c r="W42" i="183"/>
  <c r="Y41" i="183"/>
  <c r="Y42" i="183"/>
  <c r="Y51" i="183"/>
  <c r="Y63" i="183"/>
  <c r="X63" i="183"/>
  <c r="V42" i="183"/>
  <c r="W52" i="183"/>
  <c r="W63" i="183"/>
  <c r="V52" i="183"/>
  <c r="V63" i="183"/>
  <c r="S63" i="183"/>
  <c r="Q42" i="183"/>
  <c r="R52" i="183"/>
  <c r="R63" i="183"/>
  <c r="P42" i="183"/>
  <c r="Q52" i="183"/>
  <c r="Q63" i="183"/>
  <c r="O42" i="183"/>
  <c r="P52" i="183"/>
  <c r="P63" i="183"/>
  <c r="O51" i="183"/>
  <c r="O63" i="183"/>
  <c r="N63" i="183"/>
  <c r="M63" i="183"/>
  <c r="L42" i="183"/>
  <c r="K42" i="183"/>
  <c r="L52" i="183"/>
  <c r="L63" i="183"/>
  <c r="J42" i="183"/>
  <c r="K52" i="183"/>
  <c r="K63" i="183"/>
  <c r="I42" i="183"/>
  <c r="J52" i="183"/>
  <c r="J63" i="183"/>
  <c r="I51" i="183"/>
  <c r="I63" i="183"/>
  <c r="Y42" i="182"/>
  <c r="Y51" i="182"/>
  <c r="Y63" i="182"/>
  <c r="X63" i="182"/>
  <c r="V42" i="182"/>
  <c r="W52" i="182"/>
  <c r="W63" i="182"/>
  <c r="V52" i="182"/>
  <c r="V63" i="182"/>
  <c r="Q42" i="182"/>
  <c r="R52" i="182"/>
  <c r="R63" i="182"/>
  <c r="P42" i="182"/>
  <c r="Q52" i="182"/>
  <c r="Q63" i="182"/>
  <c r="O42" i="182"/>
  <c r="P52" i="182"/>
  <c r="P63" i="182"/>
  <c r="O51" i="182"/>
  <c r="N42" i="182"/>
  <c r="O55" i="182"/>
  <c r="O58" i="182"/>
  <c r="O63" i="182"/>
  <c r="N63" i="182"/>
  <c r="M57" i="182"/>
  <c r="M63" i="182"/>
  <c r="K42" i="182"/>
  <c r="L52" i="182"/>
  <c r="L63" i="182"/>
  <c r="J42" i="182"/>
  <c r="K52" i="182"/>
  <c r="K63" i="182"/>
  <c r="I42" i="182"/>
  <c r="J52" i="182"/>
  <c r="J63" i="182"/>
  <c r="I51" i="182"/>
  <c r="I63" i="182"/>
  <c r="Y42" i="181"/>
  <c r="Y51" i="181"/>
  <c r="Y63" i="181"/>
  <c r="X63" i="181"/>
  <c r="V42" i="181"/>
  <c r="W52" i="181"/>
  <c r="W63" i="181"/>
  <c r="V52" i="181"/>
  <c r="V63" i="181"/>
  <c r="S63" i="181"/>
  <c r="Q42" i="181"/>
  <c r="R52" i="181"/>
  <c r="R63" i="181"/>
  <c r="P42" i="181"/>
  <c r="Q52" i="181"/>
  <c r="Q63" i="181"/>
  <c r="O42" i="181"/>
  <c r="P52" i="181"/>
  <c r="P63" i="181"/>
  <c r="O51" i="181"/>
  <c r="O63" i="181"/>
  <c r="N63" i="181"/>
  <c r="M63" i="181"/>
  <c r="K42" i="181"/>
  <c r="L52" i="181"/>
  <c r="L63" i="181"/>
  <c r="J42" i="181"/>
  <c r="K52" i="181"/>
  <c r="K63" i="181"/>
  <c r="I42" i="181"/>
  <c r="J52" i="181"/>
  <c r="J63" i="181"/>
  <c r="I51" i="181"/>
  <c r="I63" i="181"/>
  <c r="W42" i="180"/>
  <c r="Y41" i="180"/>
  <c r="Y42" i="180"/>
  <c r="Y51" i="180"/>
  <c r="Y63" i="180"/>
  <c r="X63" i="180"/>
  <c r="V42" i="180"/>
  <c r="W52" i="180"/>
  <c r="W63" i="180"/>
  <c r="V52" i="180"/>
  <c r="V63" i="180"/>
  <c r="Q42" i="180"/>
  <c r="R52" i="180"/>
  <c r="R63" i="180"/>
  <c r="P42" i="180"/>
  <c r="Q52" i="180"/>
  <c r="Q63" i="180"/>
  <c r="O42" i="180"/>
  <c r="P52" i="180"/>
  <c r="P63" i="180"/>
  <c r="O51" i="180"/>
  <c r="N42" i="180"/>
  <c r="O55" i="180"/>
  <c r="O58" i="180"/>
  <c r="O63" i="180"/>
  <c r="N63" i="180"/>
  <c r="M57" i="180"/>
  <c r="M63" i="180"/>
  <c r="K42" i="180"/>
  <c r="L52" i="180"/>
  <c r="L63" i="180"/>
  <c r="J42" i="180"/>
  <c r="K52" i="180"/>
  <c r="K63" i="180"/>
  <c r="I42" i="180"/>
  <c r="J52" i="180"/>
  <c r="J63" i="180"/>
  <c r="I51" i="180"/>
  <c r="I63" i="180"/>
  <c r="W42" i="179"/>
  <c r="Y41" i="179"/>
  <c r="Y42" i="179"/>
  <c r="Y51" i="179"/>
  <c r="Y63" i="179"/>
  <c r="X63" i="179"/>
  <c r="V42" i="179"/>
  <c r="W52" i="179"/>
  <c r="W63" i="179"/>
  <c r="V52" i="179"/>
  <c r="V63" i="179"/>
  <c r="S63" i="179"/>
  <c r="N63" i="179"/>
  <c r="M63" i="179"/>
  <c r="W42" i="178"/>
  <c r="Y41" i="178"/>
  <c r="Y42" i="178"/>
  <c r="Y51" i="178"/>
  <c r="Y63" i="178"/>
  <c r="X63" i="178"/>
  <c r="V42" i="178"/>
  <c r="W52" i="178"/>
  <c r="W63" i="178"/>
  <c r="V52" i="178"/>
  <c r="V63" i="178"/>
  <c r="Q42" i="178"/>
  <c r="R52" i="178"/>
  <c r="R63" i="178"/>
  <c r="P42" i="178"/>
  <c r="Q52" i="178"/>
  <c r="Q63" i="178"/>
  <c r="O42" i="178"/>
  <c r="P52" i="178"/>
  <c r="P63" i="178"/>
  <c r="O51" i="178"/>
  <c r="N42" i="178"/>
  <c r="O55" i="178"/>
  <c r="O58" i="178"/>
  <c r="O63" i="178"/>
  <c r="N63" i="178"/>
  <c r="M57" i="178"/>
  <c r="M63" i="178"/>
  <c r="K42" i="178"/>
  <c r="L52" i="178"/>
  <c r="L63" i="178"/>
  <c r="J42" i="178"/>
  <c r="K52" i="178"/>
  <c r="K63" i="178"/>
  <c r="I42" i="178"/>
  <c r="J52" i="178"/>
  <c r="J63" i="178"/>
  <c r="I51" i="178"/>
  <c r="I63" i="178"/>
  <c r="W42" i="177"/>
  <c r="Y41" i="177"/>
  <c r="Y42" i="177"/>
  <c r="Y51" i="177"/>
  <c r="Y63" i="177"/>
  <c r="X63" i="177"/>
  <c r="V42" i="177"/>
  <c r="W52" i="177"/>
  <c r="W63" i="177"/>
  <c r="V52" i="177"/>
  <c r="V63" i="177"/>
  <c r="S63" i="177"/>
  <c r="Q42" i="177"/>
  <c r="R52" i="177"/>
  <c r="R63" i="177"/>
  <c r="P42" i="177"/>
  <c r="Q52" i="177"/>
  <c r="Q63" i="177"/>
  <c r="O42" i="177"/>
  <c r="P52" i="177"/>
  <c r="P63" i="177"/>
  <c r="O51" i="177"/>
  <c r="O63" i="177"/>
  <c r="N63" i="177"/>
  <c r="M63" i="177"/>
  <c r="K42" i="177"/>
  <c r="L52" i="177"/>
  <c r="L63" i="177"/>
  <c r="J42" i="177"/>
  <c r="K52" i="177"/>
  <c r="K63" i="177"/>
  <c r="I42" i="177"/>
  <c r="J52" i="177"/>
  <c r="J63" i="177"/>
  <c r="I51" i="177"/>
  <c r="I63" i="177"/>
  <c r="X63" i="176"/>
  <c r="W63" i="176"/>
  <c r="V52" i="176"/>
  <c r="V63" i="176"/>
  <c r="R63" i="176"/>
  <c r="W63" i="165"/>
  <c r="V52" i="165"/>
  <c r="V63" i="165"/>
  <c r="R63" i="165"/>
  <c r="Q52" i="165"/>
  <c r="Q63" i="165"/>
  <c r="P63" i="165"/>
  <c r="O52" i="165"/>
  <c r="O63" i="165"/>
  <c r="N63" i="165"/>
  <c r="M63" i="165"/>
  <c r="K42" i="165"/>
  <c r="L52" i="165"/>
  <c r="L63" i="165"/>
  <c r="J42" i="165"/>
  <c r="K52" i="165"/>
  <c r="K63" i="165"/>
  <c r="I42" i="165"/>
  <c r="J52" i="165"/>
  <c r="J63" i="165"/>
  <c r="I51" i="165"/>
  <c r="I63" i="165"/>
  <c r="X63" i="175"/>
  <c r="W63" i="175"/>
  <c r="V63" i="175"/>
  <c r="X63" i="127"/>
  <c r="W63" i="127"/>
  <c r="V63" i="127"/>
  <c r="X63" i="174"/>
  <c r="W63" i="174"/>
  <c r="V52" i="174"/>
  <c r="V63" i="174"/>
  <c r="X63" i="124"/>
  <c r="W63" i="124"/>
  <c r="V52" i="124"/>
  <c r="V63" i="124"/>
  <c r="O32" i="196"/>
  <c r="O32" i="197"/>
  <c r="T32" i="197"/>
  <c r="X33" i="197"/>
  <c r="Z32" i="197"/>
  <c r="Z33" i="197"/>
  <c r="Z42" i="197"/>
  <c r="Z114" i="197"/>
  <c r="Z36" i="197"/>
  <c r="Z37" i="197"/>
  <c r="Z46" i="197"/>
  <c r="T63" i="197"/>
  <c r="U77" i="197"/>
  <c r="V77" i="197"/>
  <c r="W77" i="197"/>
  <c r="X77" i="197"/>
  <c r="Y77" i="197"/>
  <c r="Z77" i="197"/>
  <c r="U42" i="197"/>
  <c r="U51" i="197"/>
  <c r="U63" i="197"/>
  <c r="V78" i="197"/>
  <c r="W78" i="197"/>
  <c r="X78" i="197"/>
  <c r="Y78" i="197"/>
  <c r="Z78" i="197"/>
  <c r="Z79" i="197"/>
  <c r="Z106" i="197"/>
  <c r="Z115" i="197"/>
  <c r="Z116" i="197"/>
  <c r="W33" i="197"/>
  <c r="Y33" i="197"/>
  <c r="Y42" i="197"/>
  <c r="Y114" i="197"/>
  <c r="Y36" i="197"/>
  <c r="Y37" i="197"/>
  <c r="Y46" i="197"/>
  <c r="Y79" i="197"/>
  <c r="Y106" i="197"/>
  <c r="Y115" i="197"/>
  <c r="Y116" i="197"/>
  <c r="X114" i="197"/>
  <c r="X36" i="197"/>
  <c r="X37" i="197"/>
  <c r="X46" i="197"/>
  <c r="R42" i="197"/>
  <c r="S52" i="197"/>
  <c r="S63" i="197"/>
  <c r="T76" i="197"/>
  <c r="U76" i="197"/>
  <c r="V76" i="197"/>
  <c r="W76" i="197"/>
  <c r="X76" i="197"/>
  <c r="X79" i="197"/>
  <c r="X106" i="197"/>
  <c r="X115" i="197"/>
  <c r="X116" i="197"/>
  <c r="W42" i="197"/>
  <c r="W114" i="197"/>
  <c r="W36" i="197"/>
  <c r="W37" i="197"/>
  <c r="W46" i="197"/>
  <c r="Q42" i="197"/>
  <c r="R52" i="197"/>
  <c r="R63" i="197"/>
  <c r="S75" i="197"/>
  <c r="T75" i="197"/>
  <c r="U75" i="197"/>
  <c r="V75" i="197"/>
  <c r="W75" i="197"/>
  <c r="W79" i="197"/>
  <c r="W106" i="197"/>
  <c r="W115" i="197"/>
  <c r="W116" i="197"/>
  <c r="V33" i="197"/>
  <c r="V42" i="197"/>
  <c r="V114" i="197"/>
  <c r="V36" i="197"/>
  <c r="V37" i="197"/>
  <c r="V46" i="197"/>
  <c r="P42" i="197"/>
  <c r="Q52" i="197"/>
  <c r="Q63" i="197"/>
  <c r="R74" i="197"/>
  <c r="S74" i="197"/>
  <c r="T74" i="197"/>
  <c r="U74" i="197"/>
  <c r="V74" i="197"/>
  <c r="V79" i="197"/>
  <c r="T42" i="197"/>
  <c r="V82" i="197"/>
  <c r="V106" i="197"/>
  <c r="V115" i="197"/>
  <c r="V116" i="197"/>
  <c r="U33" i="197"/>
  <c r="U114" i="197"/>
  <c r="U36" i="197"/>
  <c r="U37" i="197"/>
  <c r="U46" i="197"/>
  <c r="P51" i="197"/>
  <c r="P63" i="197"/>
  <c r="Q73" i="197"/>
  <c r="R73" i="197"/>
  <c r="S73" i="197"/>
  <c r="T73" i="197"/>
  <c r="U73" i="197"/>
  <c r="U79" i="197"/>
  <c r="U106" i="197"/>
  <c r="U115" i="197"/>
  <c r="U116" i="197"/>
  <c r="T33" i="197"/>
  <c r="T114" i="197"/>
  <c r="T36" i="197"/>
  <c r="T37" i="197"/>
  <c r="T46" i="197"/>
  <c r="O63" i="197"/>
  <c r="P72" i="197"/>
  <c r="Q72" i="197"/>
  <c r="R72" i="197"/>
  <c r="S72" i="197"/>
  <c r="T72" i="197"/>
  <c r="T79" i="197"/>
  <c r="T106" i="197"/>
  <c r="T115" i="197"/>
  <c r="T116" i="197"/>
  <c r="S114" i="197"/>
  <c r="S36" i="197"/>
  <c r="S37" i="197"/>
  <c r="S46" i="197"/>
  <c r="N63" i="197"/>
  <c r="O71" i="197"/>
  <c r="P71" i="197"/>
  <c r="Q71" i="197"/>
  <c r="R71" i="197"/>
  <c r="S71" i="197"/>
  <c r="S79" i="197"/>
  <c r="S106" i="197"/>
  <c r="S115" i="197"/>
  <c r="S116" i="197"/>
  <c r="R32" i="197"/>
  <c r="R33" i="197"/>
  <c r="R114" i="197"/>
  <c r="R36" i="197"/>
  <c r="R37" i="197"/>
  <c r="R46" i="197"/>
  <c r="M63" i="197"/>
  <c r="N70" i="197"/>
  <c r="O70" i="197"/>
  <c r="P70" i="197"/>
  <c r="Q70" i="197"/>
  <c r="R70" i="197"/>
  <c r="R79" i="197"/>
  <c r="R106" i="197"/>
  <c r="R115" i="197"/>
  <c r="R116" i="197"/>
  <c r="Q32" i="197"/>
  <c r="Q33" i="197"/>
  <c r="Q114" i="197"/>
  <c r="Q36" i="197"/>
  <c r="Q37" i="197"/>
  <c r="Q46" i="197"/>
  <c r="K42" i="197"/>
  <c r="L52" i="197"/>
  <c r="L63" i="197"/>
  <c r="M69" i="197"/>
  <c r="N69" i="197"/>
  <c r="O69" i="197"/>
  <c r="P69" i="197"/>
  <c r="Q69" i="197"/>
  <c r="Q79" i="197"/>
  <c r="Q86" i="197"/>
  <c r="Q87" i="197"/>
  <c r="Q90" i="197"/>
  <c r="Q91" i="197"/>
  <c r="O42" i="197"/>
  <c r="Q92" i="197"/>
  <c r="Q93" i="197"/>
  <c r="Q106" i="197"/>
  <c r="Q115" i="197"/>
  <c r="Q116" i="197"/>
  <c r="P32" i="197"/>
  <c r="P33" i="197"/>
  <c r="P114" i="197"/>
  <c r="P36" i="197"/>
  <c r="P37" i="197"/>
  <c r="P46" i="197"/>
  <c r="J42" i="197"/>
  <c r="K52" i="197"/>
  <c r="K63" i="197"/>
  <c r="L68" i="197"/>
  <c r="M68" i="197"/>
  <c r="N68" i="197"/>
  <c r="O68" i="197"/>
  <c r="P68" i="197"/>
  <c r="P79" i="197"/>
  <c r="P106" i="197"/>
  <c r="P115" i="197"/>
  <c r="P116" i="197"/>
  <c r="M33" i="197"/>
  <c r="O33" i="197"/>
  <c r="O114" i="197"/>
  <c r="O36" i="197"/>
  <c r="O37" i="197"/>
  <c r="O46" i="197"/>
  <c r="I42" i="197"/>
  <c r="J52" i="197"/>
  <c r="J63" i="197"/>
  <c r="K67" i="197"/>
  <c r="L67" i="197"/>
  <c r="M67" i="197"/>
  <c r="N67" i="197"/>
  <c r="O67" i="197"/>
  <c r="O79" i="197"/>
  <c r="O106" i="197"/>
  <c r="O115" i="197"/>
  <c r="O116" i="197"/>
  <c r="L33" i="197"/>
  <c r="N33" i="197"/>
  <c r="N114" i="197"/>
  <c r="N37" i="197"/>
  <c r="N46" i="197"/>
  <c r="I51" i="197"/>
  <c r="I63" i="197"/>
  <c r="J66" i="197"/>
  <c r="K66" i="197"/>
  <c r="L66" i="197"/>
  <c r="M66" i="197"/>
  <c r="N66" i="197"/>
  <c r="N79" i="197"/>
  <c r="N106" i="197"/>
  <c r="N115" i="197"/>
  <c r="N116" i="197"/>
  <c r="M114" i="197"/>
  <c r="M27" i="197"/>
  <c r="M28" i="197"/>
  <c r="M37" i="197"/>
  <c r="M46" i="197"/>
  <c r="M106" i="197"/>
  <c r="M115" i="197"/>
  <c r="M116" i="197"/>
  <c r="L114" i="197"/>
  <c r="L27" i="197"/>
  <c r="L28" i="197"/>
  <c r="L37" i="197"/>
  <c r="L46" i="197"/>
  <c r="L106" i="197"/>
  <c r="L115" i="197"/>
  <c r="L116" i="197"/>
  <c r="K33" i="197"/>
  <c r="K114" i="197"/>
  <c r="K27" i="197"/>
  <c r="K28" i="197"/>
  <c r="K37" i="197"/>
  <c r="K46" i="197"/>
  <c r="K106" i="197"/>
  <c r="K115" i="197"/>
  <c r="K116" i="197"/>
  <c r="J33" i="197"/>
  <c r="J114" i="197"/>
  <c r="J27" i="197"/>
  <c r="J28" i="197"/>
  <c r="J37" i="197"/>
  <c r="J46" i="197"/>
  <c r="J106" i="197"/>
  <c r="J115" i="197"/>
  <c r="J116" i="197"/>
  <c r="I33" i="197"/>
  <c r="I114" i="197"/>
  <c r="I27" i="197"/>
  <c r="I28" i="197"/>
  <c r="I37" i="197"/>
  <c r="I46" i="197"/>
  <c r="I106" i="197"/>
  <c r="I115" i="197"/>
  <c r="I116" i="197"/>
  <c r="Z109" i="197"/>
  <c r="Z110" i="197"/>
  <c r="Z111" i="197"/>
  <c r="Y109" i="197"/>
  <c r="Y110" i="197"/>
  <c r="Y111" i="197"/>
  <c r="X109" i="197"/>
  <c r="X110" i="197"/>
  <c r="X111" i="197"/>
  <c r="W109" i="197"/>
  <c r="W110" i="197"/>
  <c r="W111" i="197"/>
  <c r="V109" i="197"/>
  <c r="V110" i="197"/>
  <c r="V111" i="197"/>
  <c r="U109" i="197"/>
  <c r="U110" i="197"/>
  <c r="U111" i="197"/>
  <c r="Z51" i="197"/>
  <c r="Z63" i="197"/>
  <c r="Y63" i="197"/>
  <c r="X52" i="197"/>
  <c r="X63" i="197"/>
  <c r="W52" i="197"/>
  <c r="W63" i="197"/>
  <c r="V52" i="197"/>
  <c r="V63" i="197"/>
  <c r="Z48" i="197"/>
  <c r="Y48" i="197"/>
  <c r="X48" i="197"/>
  <c r="W48" i="197"/>
  <c r="V48" i="197"/>
  <c r="U48" i="197"/>
  <c r="T48" i="197"/>
  <c r="S48" i="197"/>
  <c r="R48" i="197"/>
  <c r="Q48" i="197"/>
  <c r="P48" i="197"/>
  <c r="O48" i="197"/>
  <c r="N48" i="197"/>
  <c r="M48" i="197"/>
  <c r="L48" i="197"/>
  <c r="K48" i="197"/>
  <c r="J48" i="197"/>
  <c r="I48" i="197"/>
  <c r="J24" i="197"/>
  <c r="K24" i="197"/>
  <c r="L24" i="197"/>
  <c r="M24" i="197"/>
  <c r="N24" i="197"/>
  <c r="O24" i="197"/>
  <c r="P24" i="197"/>
  <c r="Q24" i="197"/>
  <c r="R24" i="197"/>
  <c r="S24" i="197"/>
  <c r="T24" i="197"/>
  <c r="U24" i="197"/>
  <c r="V24" i="197"/>
  <c r="W24" i="197"/>
  <c r="X24" i="197"/>
  <c r="Y24" i="197"/>
  <c r="Z24" i="197"/>
  <c r="Z25" i="197"/>
  <c r="Y25" i="197"/>
  <c r="X25" i="197"/>
  <c r="W25" i="197"/>
  <c r="V25" i="197"/>
  <c r="U25" i="197"/>
  <c r="T25" i="197"/>
  <c r="S25" i="197"/>
  <c r="R25" i="197"/>
  <c r="Q25" i="197"/>
  <c r="P25" i="197"/>
  <c r="O25" i="197"/>
  <c r="N25" i="197"/>
  <c r="M25" i="197"/>
  <c r="L25" i="197"/>
  <c r="K25" i="197"/>
  <c r="J25" i="197"/>
  <c r="I25" i="197"/>
  <c r="Y23" i="197"/>
  <c r="Z23" i="197"/>
  <c r="T32" i="196"/>
  <c r="X33" i="196"/>
  <c r="Z32" i="196"/>
  <c r="Z33" i="196"/>
  <c r="Z42" i="196"/>
  <c r="Z114" i="196"/>
  <c r="Z36" i="196"/>
  <c r="Z37" i="196"/>
  <c r="Z46" i="196"/>
  <c r="T63" i="196"/>
  <c r="U77" i="196"/>
  <c r="V77" i="196"/>
  <c r="W77" i="196"/>
  <c r="X77" i="196"/>
  <c r="Y77" i="196"/>
  <c r="Z77" i="196"/>
  <c r="U42" i="196"/>
  <c r="U51" i="196"/>
  <c r="T42" i="196"/>
  <c r="U55" i="196"/>
  <c r="U63" i="196"/>
  <c r="V78" i="196"/>
  <c r="W78" i="196"/>
  <c r="X78" i="196"/>
  <c r="Y78" i="196"/>
  <c r="Z78" i="196"/>
  <c r="Z79" i="196"/>
  <c r="Z106" i="196"/>
  <c r="Z115" i="196"/>
  <c r="Z116" i="196"/>
  <c r="W33" i="196"/>
  <c r="Y33" i="196"/>
  <c r="Y42" i="196"/>
  <c r="Y114" i="196"/>
  <c r="Y36" i="196"/>
  <c r="Y37" i="196"/>
  <c r="Y46" i="196"/>
  <c r="Y79" i="196"/>
  <c r="Y106" i="196"/>
  <c r="Y115" i="196"/>
  <c r="Y116" i="196"/>
  <c r="X114" i="196"/>
  <c r="X36" i="196"/>
  <c r="X37" i="196"/>
  <c r="X46" i="196"/>
  <c r="R42" i="196"/>
  <c r="S52" i="196"/>
  <c r="S63" i="196"/>
  <c r="T76" i="196"/>
  <c r="U76" i="196"/>
  <c r="V76" i="196"/>
  <c r="W76" i="196"/>
  <c r="X76" i="196"/>
  <c r="X79" i="196"/>
  <c r="X106" i="196"/>
  <c r="X115" i="196"/>
  <c r="X116" i="196"/>
  <c r="W42" i="196"/>
  <c r="W114" i="196"/>
  <c r="W36" i="196"/>
  <c r="W37" i="196"/>
  <c r="W46" i="196"/>
  <c r="Q42" i="196"/>
  <c r="R52" i="196"/>
  <c r="R63" i="196"/>
  <c r="S75" i="196"/>
  <c r="T75" i="196"/>
  <c r="U75" i="196"/>
  <c r="V75" i="196"/>
  <c r="W75" i="196"/>
  <c r="W79" i="196"/>
  <c r="W106" i="196"/>
  <c r="W115" i="196"/>
  <c r="W116" i="196"/>
  <c r="V33" i="196"/>
  <c r="V42" i="196"/>
  <c r="V114" i="196"/>
  <c r="V36" i="196"/>
  <c r="V37" i="196"/>
  <c r="V46" i="196"/>
  <c r="P42" i="196"/>
  <c r="Q52" i="196"/>
  <c r="Q63" i="196"/>
  <c r="R74" i="196"/>
  <c r="S74" i="196"/>
  <c r="T74" i="196"/>
  <c r="U74" i="196"/>
  <c r="V74" i="196"/>
  <c r="V79" i="196"/>
  <c r="V106" i="196"/>
  <c r="V115" i="196"/>
  <c r="V116" i="196"/>
  <c r="U33" i="196"/>
  <c r="U114" i="196"/>
  <c r="U36" i="196"/>
  <c r="U37" i="196"/>
  <c r="U46" i="196"/>
  <c r="P51" i="196"/>
  <c r="O42" i="196"/>
  <c r="P61" i="196"/>
  <c r="P63" i="196"/>
  <c r="Q73" i="196"/>
  <c r="R73" i="196"/>
  <c r="S73" i="196"/>
  <c r="T73" i="196"/>
  <c r="U73" i="196"/>
  <c r="U79" i="196"/>
  <c r="U106" i="196"/>
  <c r="U115" i="196"/>
  <c r="U116" i="196"/>
  <c r="T33" i="196"/>
  <c r="T114" i="196"/>
  <c r="T36" i="196"/>
  <c r="T37" i="196"/>
  <c r="T46" i="196"/>
  <c r="O63" i="196"/>
  <c r="P72" i="196"/>
  <c r="Q72" i="196"/>
  <c r="R72" i="196"/>
  <c r="S72" i="196"/>
  <c r="T72" i="196"/>
  <c r="T79" i="196"/>
  <c r="T106" i="196"/>
  <c r="T115" i="196"/>
  <c r="T116" i="196"/>
  <c r="S114" i="196"/>
  <c r="S36" i="196"/>
  <c r="S37" i="196"/>
  <c r="S46" i="196"/>
  <c r="N59" i="196"/>
  <c r="N63" i="196"/>
  <c r="O71" i="196"/>
  <c r="P71" i="196"/>
  <c r="Q71" i="196"/>
  <c r="R71" i="196"/>
  <c r="S71" i="196"/>
  <c r="S79" i="196"/>
  <c r="S103" i="196"/>
  <c r="S106" i="196"/>
  <c r="S115" i="196"/>
  <c r="S116" i="196"/>
  <c r="R32" i="196"/>
  <c r="R33" i="196"/>
  <c r="R114" i="196"/>
  <c r="R36" i="196"/>
  <c r="R37" i="196"/>
  <c r="R46" i="196"/>
  <c r="M63" i="196"/>
  <c r="N70" i="196"/>
  <c r="O70" i="196"/>
  <c r="P70" i="196"/>
  <c r="Q70" i="196"/>
  <c r="R70" i="196"/>
  <c r="R79" i="196"/>
  <c r="R106" i="196"/>
  <c r="R115" i="196"/>
  <c r="R116" i="196"/>
  <c r="Q32" i="196"/>
  <c r="Q33" i="196"/>
  <c r="Q114" i="196"/>
  <c r="Q36" i="196"/>
  <c r="Q37" i="196"/>
  <c r="Q46" i="196"/>
  <c r="K42" i="196"/>
  <c r="L52" i="196"/>
  <c r="L63" i="196"/>
  <c r="M69" i="196"/>
  <c r="N69" i="196"/>
  <c r="O69" i="196"/>
  <c r="P69" i="196"/>
  <c r="Q69" i="196"/>
  <c r="Q79" i="196"/>
  <c r="Q106" i="196"/>
  <c r="Q115" i="196"/>
  <c r="Q116" i="196"/>
  <c r="P32" i="196"/>
  <c r="P33" i="196"/>
  <c r="P114" i="196"/>
  <c r="P36" i="196"/>
  <c r="P37" i="196"/>
  <c r="P46" i="196"/>
  <c r="J42" i="196"/>
  <c r="K52" i="196"/>
  <c r="K63" i="196"/>
  <c r="L68" i="196"/>
  <c r="M68" i="196"/>
  <c r="N68" i="196"/>
  <c r="O68" i="196"/>
  <c r="P68" i="196"/>
  <c r="P79" i="196"/>
  <c r="P106" i="196"/>
  <c r="P115" i="196"/>
  <c r="P116" i="196"/>
  <c r="M33" i="196"/>
  <c r="O33" i="196"/>
  <c r="O114" i="196"/>
  <c r="O36" i="196"/>
  <c r="O37" i="196"/>
  <c r="O46" i="196"/>
  <c r="I42" i="196"/>
  <c r="J52" i="196"/>
  <c r="J63" i="196"/>
  <c r="K67" i="196"/>
  <c r="L67" i="196"/>
  <c r="M67" i="196"/>
  <c r="N67" i="196"/>
  <c r="O67" i="196"/>
  <c r="O79" i="196"/>
  <c r="O99" i="196"/>
  <c r="O106" i="196"/>
  <c r="O115" i="196"/>
  <c r="O116" i="196"/>
  <c r="L33" i="196"/>
  <c r="N33" i="196"/>
  <c r="N114" i="196"/>
  <c r="N37" i="196"/>
  <c r="N46" i="196"/>
  <c r="I51" i="196"/>
  <c r="I63" i="196"/>
  <c r="J66" i="196"/>
  <c r="K66" i="196"/>
  <c r="L66" i="196"/>
  <c r="M66" i="196"/>
  <c r="N66" i="196"/>
  <c r="N79" i="196"/>
  <c r="N98" i="196"/>
  <c r="N106" i="196"/>
  <c r="N115" i="196"/>
  <c r="N116" i="196"/>
  <c r="M114" i="196"/>
  <c r="M27" i="196"/>
  <c r="M28" i="196"/>
  <c r="M37" i="196"/>
  <c r="M46" i="196"/>
  <c r="M106" i="196"/>
  <c r="M115" i="196"/>
  <c r="M116" i="196"/>
  <c r="L114" i="196"/>
  <c r="L27" i="196"/>
  <c r="L28" i="196"/>
  <c r="L37" i="196"/>
  <c r="L46" i="196"/>
  <c r="L106" i="196"/>
  <c r="L115" i="196"/>
  <c r="L116" i="196"/>
  <c r="K33" i="196"/>
  <c r="K114" i="196"/>
  <c r="K27" i="196"/>
  <c r="K28" i="196"/>
  <c r="K37" i="196"/>
  <c r="K46" i="196"/>
  <c r="K106" i="196"/>
  <c r="K115" i="196"/>
  <c r="K116" i="196"/>
  <c r="J33" i="196"/>
  <c r="J114" i="196"/>
  <c r="J27" i="196"/>
  <c r="J28" i="196"/>
  <c r="J37" i="196"/>
  <c r="J46" i="196"/>
  <c r="J106" i="196"/>
  <c r="J115" i="196"/>
  <c r="J116" i="196"/>
  <c r="I33" i="196"/>
  <c r="I114" i="196"/>
  <c r="I27" i="196"/>
  <c r="I28" i="196"/>
  <c r="I37" i="196"/>
  <c r="I46" i="196"/>
  <c r="I106" i="196"/>
  <c r="I115" i="196"/>
  <c r="I116" i="196"/>
  <c r="Z109" i="196"/>
  <c r="Z110" i="196"/>
  <c r="Z111" i="196"/>
  <c r="Y109" i="196"/>
  <c r="Y110" i="196"/>
  <c r="Y111" i="196"/>
  <c r="X109" i="196"/>
  <c r="X110" i="196"/>
  <c r="X111" i="196"/>
  <c r="W109" i="196"/>
  <c r="W110" i="196"/>
  <c r="W111" i="196"/>
  <c r="V109" i="196"/>
  <c r="V110" i="196"/>
  <c r="V111" i="196"/>
  <c r="U109" i="196"/>
  <c r="U110" i="196"/>
  <c r="U111" i="196"/>
  <c r="Z51" i="196"/>
  <c r="Z63" i="196"/>
  <c r="Y63" i="196"/>
  <c r="X52" i="196"/>
  <c r="X63" i="196"/>
  <c r="W52" i="196"/>
  <c r="W63" i="196"/>
  <c r="V52" i="196"/>
  <c r="V63" i="196"/>
  <c r="Z48" i="196"/>
  <c r="Y48" i="196"/>
  <c r="X48" i="196"/>
  <c r="W48" i="196"/>
  <c r="V48" i="196"/>
  <c r="U48" i="196"/>
  <c r="T48" i="196"/>
  <c r="S48" i="196"/>
  <c r="R48" i="196"/>
  <c r="Q48" i="196"/>
  <c r="P48" i="196"/>
  <c r="O48" i="196"/>
  <c r="N48" i="196"/>
  <c r="M48" i="196"/>
  <c r="L48" i="196"/>
  <c r="K48" i="196"/>
  <c r="J48" i="196"/>
  <c r="I48" i="196"/>
  <c r="J24" i="196"/>
  <c r="K24" i="196"/>
  <c r="L24" i="196"/>
  <c r="M24" i="196"/>
  <c r="N24" i="196"/>
  <c r="O24" i="196"/>
  <c r="P24" i="196"/>
  <c r="Q24" i="196"/>
  <c r="R24" i="196"/>
  <c r="S24" i="196"/>
  <c r="T24" i="196"/>
  <c r="U24" i="196"/>
  <c r="V24" i="196"/>
  <c r="W24" i="196"/>
  <c r="X24" i="196"/>
  <c r="Y24" i="196"/>
  <c r="Z24" i="196"/>
  <c r="Z25" i="196"/>
  <c r="Y25" i="196"/>
  <c r="X25" i="196"/>
  <c r="W25" i="196"/>
  <c r="V25" i="196"/>
  <c r="U25" i="196"/>
  <c r="T25" i="196"/>
  <c r="S25" i="196"/>
  <c r="R25" i="196"/>
  <c r="Q25" i="196"/>
  <c r="P25" i="196"/>
  <c r="O25" i="196"/>
  <c r="N25" i="196"/>
  <c r="M25" i="196"/>
  <c r="L25" i="196"/>
  <c r="K25" i="196"/>
  <c r="J25" i="196"/>
  <c r="I25" i="196"/>
  <c r="Y23" i="196"/>
  <c r="Z23" i="196"/>
  <c r="T32" i="195"/>
  <c r="X33" i="195"/>
  <c r="Z32" i="195"/>
  <c r="Z33" i="195"/>
  <c r="Z42" i="195"/>
  <c r="Z114" i="195"/>
  <c r="Z36" i="195"/>
  <c r="Z37" i="195"/>
  <c r="Z46" i="195"/>
  <c r="T63" i="195"/>
  <c r="U77" i="195"/>
  <c r="V77" i="195"/>
  <c r="W77" i="195"/>
  <c r="X77" i="195"/>
  <c r="Y77" i="195"/>
  <c r="Z77" i="195"/>
  <c r="U42" i="195"/>
  <c r="U51" i="195"/>
  <c r="T42" i="195"/>
  <c r="U55" i="195"/>
  <c r="U63" i="195"/>
  <c r="V78" i="195"/>
  <c r="W78" i="195"/>
  <c r="X78" i="195"/>
  <c r="Y78" i="195"/>
  <c r="Z78" i="195"/>
  <c r="Z79" i="195"/>
  <c r="Z106" i="195"/>
  <c r="Z115" i="195"/>
  <c r="Z116" i="195"/>
  <c r="W33" i="195"/>
  <c r="Y33" i="195"/>
  <c r="Y42" i="195"/>
  <c r="Y114" i="195"/>
  <c r="Y36" i="195"/>
  <c r="Y37" i="195"/>
  <c r="Y46" i="195"/>
  <c r="Y79" i="195"/>
  <c r="Y106" i="195"/>
  <c r="Y115" i="195"/>
  <c r="Y116" i="195"/>
  <c r="X114" i="195"/>
  <c r="X36" i="195"/>
  <c r="X37" i="195"/>
  <c r="X46" i="195"/>
  <c r="R42" i="195"/>
  <c r="S52" i="195"/>
  <c r="S63" i="195"/>
  <c r="T76" i="195"/>
  <c r="U76" i="195"/>
  <c r="V76" i="195"/>
  <c r="W76" i="195"/>
  <c r="X76" i="195"/>
  <c r="X79" i="195"/>
  <c r="X106" i="195"/>
  <c r="X115" i="195"/>
  <c r="X116" i="195"/>
  <c r="W42" i="195"/>
  <c r="W114" i="195"/>
  <c r="W36" i="195"/>
  <c r="W37" i="195"/>
  <c r="W46" i="195"/>
  <c r="Q42" i="195"/>
  <c r="R52" i="195"/>
  <c r="R63" i="195"/>
  <c r="S75" i="195"/>
  <c r="T75" i="195"/>
  <c r="U75" i="195"/>
  <c r="V75" i="195"/>
  <c r="W75" i="195"/>
  <c r="W79" i="195"/>
  <c r="W106" i="195"/>
  <c r="W115" i="195"/>
  <c r="W116" i="195"/>
  <c r="V33" i="195"/>
  <c r="V42" i="195"/>
  <c r="V114" i="195"/>
  <c r="V36" i="195"/>
  <c r="V37" i="195"/>
  <c r="V46" i="195"/>
  <c r="P42" i="195"/>
  <c r="Q52" i="195"/>
  <c r="Q63" i="195"/>
  <c r="R74" i="195"/>
  <c r="S74" i="195"/>
  <c r="T74" i="195"/>
  <c r="U74" i="195"/>
  <c r="V74" i="195"/>
  <c r="V79" i="195"/>
  <c r="V106" i="195"/>
  <c r="V115" i="195"/>
  <c r="V116" i="195"/>
  <c r="U33" i="195"/>
  <c r="U114" i="195"/>
  <c r="U36" i="195"/>
  <c r="U37" i="195"/>
  <c r="U46" i="195"/>
  <c r="P51" i="195"/>
  <c r="O42" i="195"/>
  <c r="P61" i="195"/>
  <c r="P63" i="195"/>
  <c r="Q73" i="195"/>
  <c r="R73" i="195"/>
  <c r="S73" i="195"/>
  <c r="T73" i="195"/>
  <c r="U73" i="195"/>
  <c r="U79" i="195"/>
  <c r="U106" i="195"/>
  <c r="U115" i="195"/>
  <c r="U116" i="195"/>
  <c r="T33" i="195"/>
  <c r="T114" i="195"/>
  <c r="T36" i="195"/>
  <c r="T37" i="195"/>
  <c r="T46" i="195"/>
  <c r="O63" i="195"/>
  <c r="P72" i="195"/>
  <c r="Q72" i="195"/>
  <c r="R72" i="195"/>
  <c r="S72" i="195"/>
  <c r="T72" i="195"/>
  <c r="T79" i="195"/>
  <c r="T106" i="195"/>
  <c r="T115" i="195"/>
  <c r="T116" i="195"/>
  <c r="S114" i="195"/>
  <c r="S36" i="195"/>
  <c r="S37" i="195"/>
  <c r="S46" i="195"/>
  <c r="N59" i="195"/>
  <c r="N63" i="195"/>
  <c r="O71" i="195"/>
  <c r="P71" i="195"/>
  <c r="Q71" i="195"/>
  <c r="R71" i="195"/>
  <c r="S71" i="195"/>
  <c r="S79" i="195"/>
  <c r="S103" i="195"/>
  <c r="S106" i="195"/>
  <c r="S115" i="195"/>
  <c r="S116" i="195"/>
  <c r="R32" i="195"/>
  <c r="R33" i="195"/>
  <c r="R114" i="195"/>
  <c r="R36" i="195"/>
  <c r="R37" i="195"/>
  <c r="R46" i="195"/>
  <c r="M63" i="195"/>
  <c r="N70" i="195"/>
  <c r="O70" i="195"/>
  <c r="P70" i="195"/>
  <c r="Q70" i="195"/>
  <c r="R70" i="195"/>
  <c r="R79" i="195"/>
  <c r="R106" i="195"/>
  <c r="R115" i="195"/>
  <c r="R116" i="195"/>
  <c r="Q32" i="195"/>
  <c r="Q33" i="195"/>
  <c r="Q114" i="195"/>
  <c r="Q36" i="195"/>
  <c r="Q37" i="195"/>
  <c r="Q46" i="195"/>
  <c r="K42" i="195"/>
  <c r="L52" i="195"/>
  <c r="L63" i="195"/>
  <c r="M69" i="195"/>
  <c r="N69" i="195"/>
  <c r="O69" i="195"/>
  <c r="P69" i="195"/>
  <c r="Q69" i="195"/>
  <c r="Q79" i="195"/>
  <c r="Q106" i="195"/>
  <c r="Q115" i="195"/>
  <c r="Q116" i="195"/>
  <c r="P32" i="195"/>
  <c r="P33" i="195"/>
  <c r="P114" i="195"/>
  <c r="P36" i="195"/>
  <c r="P37" i="195"/>
  <c r="P46" i="195"/>
  <c r="J42" i="195"/>
  <c r="K52" i="195"/>
  <c r="K63" i="195"/>
  <c r="L68" i="195"/>
  <c r="M68" i="195"/>
  <c r="N68" i="195"/>
  <c r="O68" i="195"/>
  <c r="P68" i="195"/>
  <c r="P79" i="195"/>
  <c r="P106" i="195"/>
  <c r="P115" i="195"/>
  <c r="P116" i="195"/>
  <c r="M33" i="195"/>
  <c r="O32" i="195"/>
  <c r="O33" i="195"/>
  <c r="O114" i="195"/>
  <c r="O36" i="195"/>
  <c r="O37" i="195"/>
  <c r="O46" i="195"/>
  <c r="I42" i="195"/>
  <c r="J52" i="195"/>
  <c r="J63" i="195"/>
  <c r="K67" i="195"/>
  <c r="L67" i="195"/>
  <c r="M67" i="195"/>
  <c r="N67" i="195"/>
  <c r="O67" i="195"/>
  <c r="O79" i="195"/>
  <c r="O99" i="195"/>
  <c r="O106" i="195"/>
  <c r="O115" i="195"/>
  <c r="O116" i="195"/>
  <c r="L33" i="195"/>
  <c r="N33" i="195"/>
  <c r="N114" i="195"/>
  <c r="N37" i="195"/>
  <c r="N46" i="195"/>
  <c r="I51" i="195"/>
  <c r="I63" i="195"/>
  <c r="J66" i="195"/>
  <c r="K66" i="195"/>
  <c r="L66" i="195"/>
  <c r="M66" i="195"/>
  <c r="N66" i="195"/>
  <c r="N79" i="195"/>
  <c r="N98" i="195"/>
  <c r="N106" i="195"/>
  <c r="N115" i="195"/>
  <c r="N116" i="195"/>
  <c r="M114" i="195"/>
  <c r="M27" i="195"/>
  <c r="M28" i="195"/>
  <c r="M37" i="195"/>
  <c r="M46" i="195"/>
  <c r="M106" i="195"/>
  <c r="M115" i="195"/>
  <c r="M116" i="195"/>
  <c r="L114" i="195"/>
  <c r="L27" i="195"/>
  <c r="L28" i="195"/>
  <c r="L37" i="195"/>
  <c r="L46" i="195"/>
  <c r="L106" i="195"/>
  <c r="L115" i="195"/>
  <c r="L116" i="195"/>
  <c r="K33" i="195"/>
  <c r="K114" i="195"/>
  <c r="K27" i="195"/>
  <c r="K28" i="195"/>
  <c r="K37" i="195"/>
  <c r="K46" i="195"/>
  <c r="K106" i="195"/>
  <c r="K115" i="195"/>
  <c r="K116" i="195"/>
  <c r="J33" i="195"/>
  <c r="J114" i="195"/>
  <c r="J27" i="195"/>
  <c r="J28" i="195"/>
  <c r="J37" i="195"/>
  <c r="J46" i="195"/>
  <c r="J106" i="195"/>
  <c r="J115" i="195"/>
  <c r="J116" i="195"/>
  <c r="I33" i="195"/>
  <c r="I114" i="195"/>
  <c r="I27" i="195"/>
  <c r="I28" i="195"/>
  <c r="I37" i="195"/>
  <c r="I46" i="195"/>
  <c r="I106" i="195"/>
  <c r="I115" i="195"/>
  <c r="I116" i="195"/>
  <c r="Z109" i="195"/>
  <c r="Z110" i="195"/>
  <c r="Z111" i="195"/>
  <c r="Y109" i="195"/>
  <c r="Y110" i="195"/>
  <c r="Y111" i="195"/>
  <c r="X109" i="195"/>
  <c r="X110" i="195"/>
  <c r="X111" i="195"/>
  <c r="W109" i="195"/>
  <c r="W110" i="195"/>
  <c r="W111" i="195"/>
  <c r="V109" i="195"/>
  <c r="V110" i="195"/>
  <c r="V111" i="195"/>
  <c r="U109" i="195"/>
  <c r="U110" i="195"/>
  <c r="U111" i="195"/>
  <c r="Z51" i="195"/>
  <c r="Z63" i="195"/>
  <c r="Y63" i="195"/>
  <c r="X52" i="195"/>
  <c r="X63" i="195"/>
  <c r="W52" i="195"/>
  <c r="W63" i="195"/>
  <c r="V52" i="195"/>
  <c r="V63" i="195"/>
  <c r="Z48" i="195"/>
  <c r="Y48" i="195"/>
  <c r="X48" i="195"/>
  <c r="W48" i="195"/>
  <c r="V48" i="195"/>
  <c r="U48" i="195"/>
  <c r="T48" i="195"/>
  <c r="S48" i="195"/>
  <c r="R48" i="195"/>
  <c r="Q48" i="195"/>
  <c r="P48" i="195"/>
  <c r="O48" i="195"/>
  <c r="N48" i="195"/>
  <c r="M48" i="195"/>
  <c r="L48" i="195"/>
  <c r="K48" i="195"/>
  <c r="J48" i="195"/>
  <c r="I48" i="195"/>
  <c r="J24" i="195"/>
  <c r="K24" i="195"/>
  <c r="L24" i="195"/>
  <c r="M24" i="195"/>
  <c r="N24" i="195"/>
  <c r="O24" i="195"/>
  <c r="P24" i="195"/>
  <c r="Q24" i="195"/>
  <c r="R24" i="195"/>
  <c r="S24" i="195"/>
  <c r="T24" i="195"/>
  <c r="U24" i="195"/>
  <c r="V24" i="195"/>
  <c r="W24" i="195"/>
  <c r="X24" i="195"/>
  <c r="Y24" i="195"/>
  <c r="Z24" i="195"/>
  <c r="Z25" i="195"/>
  <c r="Y25" i="195"/>
  <c r="X25" i="195"/>
  <c r="W25" i="195"/>
  <c r="V25" i="195"/>
  <c r="U25" i="195"/>
  <c r="T25" i="195"/>
  <c r="S25" i="195"/>
  <c r="R25" i="195"/>
  <c r="Q25" i="195"/>
  <c r="P25" i="195"/>
  <c r="O25" i="195"/>
  <c r="N25" i="195"/>
  <c r="M25" i="195"/>
  <c r="L25" i="195"/>
  <c r="K25" i="195"/>
  <c r="J25" i="195"/>
  <c r="I25" i="195"/>
  <c r="Y23" i="195"/>
  <c r="Z23" i="195"/>
  <c r="O42" i="194"/>
  <c r="O42" i="192"/>
  <c r="O42" i="191"/>
  <c r="O42" i="190"/>
  <c r="T32" i="194"/>
  <c r="X33" i="194"/>
  <c r="Z32" i="194"/>
  <c r="Z33" i="194"/>
  <c r="Z42" i="194"/>
  <c r="Z114" i="194"/>
  <c r="Z36" i="194"/>
  <c r="Z37" i="194"/>
  <c r="Z46" i="194"/>
  <c r="T63" i="194"/>
  <c r="U77" i="194"/>
  <c r="V77" i="194"/>
  <c r="W77" i="194"/>
  <c r="X77" i="194"/>
  <c r="Y77" i="194"/>
  <c r="Z77" i="194"/>
  <c r="U42" i="194"/>
  <c r="U51" i="194"/>
  <c r="U63" i="194"/>
  <c r="V78" i="194"/>
  <c r="W78" i="194"/>
  <c r="X78" i="194"/>
  <c r="Y78" i="194"/>
  <c r="Z78" i="194"/>
  <c r="Z79" i="194"/>
  <c r="Z106" i="194"/>
  <c r="Z115" i="194"/>
  <c r="Z116" i="194"/>
  <c r="W33" i="194"/>
  <c r="Y33" i="194"/>
  <c r="Y42" i="194"/>
  <c r="Y114" i="194"/>
  <c r="Y36" i="194"/>
  <c r="Y37" i="194"/>
  <c r="Y46" i="194"/>
  <c r="Y79" i="194"/>
  <c r="Y106" i="194"/>
  <c r="Y115" i="194"/>
  <c r="Y116" i="194"/>
  <c r="X114" i="194"/>
  <c r="X36" i="194"/>
  <c r="X37" i="194"/>
  <c r="X46" i="194"/>
  <c r="R42" i="194"/>
  <c r="S52" i="194"/>
  <c r="S63" i="194"/>
  <c r="T76" i="194"/>
  <c r="U76" i="194"/>
  <c r="V76" i="194"/>
  <c r="W76" i="194"/>
  <c r="X76" i="194"/>
  <c r="X79" i="194"/>
  <c r="X106" i="194"/>
  <c r="X115" i="194"/>
  <c r="X116" i="194"/>
  <c r="W42" i="194"/>
  <c r="W114" i="194"/>
  <c r="W36" i="194"/>
  <c r="W37" i="194"/>
  <c r="W46" i="194"/>
  <c r="Q42" i="194"/>
  <c r="R52" i="194"/>
  <c r="R63" i="194"/>
  <c r="S75" i="194"/>
  <c r="T75" i="194"/>
  <c r="U75" i="194"/>
  <c r="V75" i="194"/>
  <c r="W75" i="194"/>
  <c r="W79" i="194"/>
  <c r="W106" i="194"/>
  <c r="W115" i="194"/>
  <c r="W116" i="194"/>
  <c r="V33" i="194"/>
  <c r="V42" i="194"/>
  <c r="V114" i="194"/>
  <c r="V36" i="194"/>
  <c r="V37" i="194"/>
  <c r="V46" i="194"/>
  <c r="P42" i="194"/>
  <c r="Q52" i="194"/>
  <c r="Q63" i="194"/>
  <c r="R74" i="194"/>
  <c r="S74" i="194"/>
  <c r="T74" i="194"/>
  <c r="U74" i="194"/>
  <c r="V74" i="194"/>
  <c r="V79" i="194"/>
  <c r="T42" i="194"/>
  <c r="V82" i="194"/>
  <c r="V106" i="194"/>
  <c r="V115" i="194"/>
  <c r="V116" i="194"/>
  <c r="U33" i="194"/>
  <c r="U114" i="194"/>
  <c r="U36" i="194"/>
  <c r="U37" i="194"/>
  <c r="U46" i="194"/>
  <c r="P51" i="194"/>
  <c r="P63" i="194"/>
  <c r="Q73" i="194"/>
  <c r="R73" i="194"/>
  <c r="S73" i="194"/>
  <c r="T73" i="194"/>
  <c r="U73" i="194"/>
  <c r="U79" i="194"/>
  <c r="U106" i="194"/>
  <c r="U115" i="194"/>
  <c r="U116" i="194"/>
  <c r="T33" i="194"/>
  <c r="T114" i="194"/>
  <c r="T36" i="194"/>
  <c r="T37" i="194"/>
  <c r="T46" i="194"/>
  <c r="O63" i="194"/>
  <c r="P72" i="194"/>
  <c r="Q72" i="194"/>
  <c r="R72" i="194"/>
  <c r="S72" i="194"/>
  <c r="T72" i="194"/>
  <c r="T79" i="194"/>
  <c r="T106" i="194"/>
  <c r="T115" i="194"/>
  <c r="T116" i="194"/>
  <c r="S114" i="194"/>
  <c r="S36" i="194"/>
  <c r="S37" i="194"/>
  <c r="S46" i="194"/>
  <c r="N63" i="194"/>
  <c r="O71" i="194"/>
  <c r="P71" i="194"/>
  <c r="Q71" i="194"/>
  <c r="R71" i="194"/>
  <c r="S71" i="194"/>
  <c r="S79" i="194"/>
  <c r="S106" i="194"/>
  <c r="S115" i="194"/>
  <c r="S116" i="194"/>
  <c r="R32" i="194"/>
  <c r="R33" i="194"/>
  <c r="R114" i="194"/>
  <c r="R36" i="194"/>
  <c r="R37" i="194"/>
  <c r="R46" i="194"/>
  <c r="M63" i="194"/>
  <c r="N70" i="194"/>
  <c r="O70" i="194"/>
  <c r="P70" i="194"/>
  <c r="Q70" i="194"/>
  <c r="R70" i="194"/>
  <c r="R79" i="194"/>
  <c r="R106" i="194"/>
  <c r="R115" i="194"/>
  <c r="R116" i="194"/>
  <c r="Q32" i="194"/>
  <c r="Q33" i="194"/>
  <c r="Q114" i="194"/>
  <c r="Q36" i="194"/>
  <c r="Q37" i="194"/>
  <c r="Q46" i="194"/>
  <c r="K42" i="194"/>
  <c r="L52" i="194"/>
  <c r="L63" i="194"/>
  <c r="M69" i="194"/>
  <c r="N69" i="194"/>
  <c r="O69" i="194"/>
  <c r="P69" i="194"/>
  <c r="Q69" i="194"/>
  <c r="Q79" i="194"/>
  <c r="Q86" i="194"/>
  <c r="Q87" i="194"/>
  <c r="Q90" i="194"/>
  <c r="Q91" i="194"/>
  <c r="Q92" i="194"/>
  <c r="Q106" i="194"/>
  <c r="Q115" i="194"/>
  <c r="Q116" i="194"/>
  <c r="P32" i="194"/>
  <c r="P33" i="194"/>
  <c r="P114" i="194"/>
  <c r="P36" i="194"/>
  <c r="P37" i="194"/>
  <c r="P46" i="194"/>
  <c r="J42" i="194"/>
  <c r="K52" i="194"/>
  <c r="K63" i="194"/>
  <c r="L68" i="194"/>
  <c r="M68" i="194"/>
  <c r="N68" i="194"/>
  <c r="O68" i="194"/>
  <c r="P68" i="194"/>
  <c r="P79" i="194"/>
  <c r="P106" i="194"/>
  <c r="P115" i="194"/>
  <c r="P116" i="194"/>
  <c r="M33" i="194"/>
  <c r="O32" i="194"/>
  <c r="O33" i="194"/>
  <c r="O114" i="194"/>
  <c r="O36" i="194"/>
  <c r="O37" i="194"/>
  <c r="O46" i="194"/>
  <c r="I42" i="194"/>
  <c r="J52" i="194"/>
  <c r="J63" i="194"/>
  <c r="K67" i="194"/>
  <c r="L67" i="194"/>
  <c r="M67" i="194"/>
  <c r="N67" i="194"/>
  <c r="O67" i="194"/>
  <c r="O79" i="194"/>
  <c r="O106" i="194"/>
  <c r="O115" i="194"/>
  <c r="O116" i="194"/>
  <c r="L33" i="194"/>
  <c r="N33" i="194"/>
  <c r="N114" i="194"/>
  <c r="N37" i="194"/>
  <c r="N46" i="194"/>
  <c r="I51" i="194"/>
  <c r="I63" i="194"/>
  <c r="J66" i="194"/>
  <c r="K66" i="194"/>
  <c r="L66" i="194"/>
  <c r="M66" i="194"/>
  <c r="N66" i="194"/>
  <c r="N79" i="194"/>
  <c r="N106" i="194"/>
  <c r="N115" i="194"/>
  <c r="N116" i="194"/>
  <c r="M114" i="194"/>
  <c r="M27" i="194"/>
  <c r="M28" i="194"/>
  <c r="M37" i="194"/>
  <c r="M46" i="194"/>
  <c r="M106" i="194"/>
  <c r="M115" i="194"/>
  <c r="M116" i="194"/>
  <c r="L114" i="194"/>
  <c r="L27" i="194"/>
  <c r="L28" i="194"/>
  <c r="L37" i="194"/>
  <c r="L46" i="194"/>
  <c r="L106" i="194"/>
  <c r="L115" i="194"/>
  <c r="L116" i="194"/>
  <c r="K33" i="194"/>
  <c r="K114" i="194"/>
  <c r="K27" i="194"/>
  <c r="K28" i="194"/>
  <c r="K37" i="194"/>
  <c r="K46" i="194"/>
  <c r="K106" i="194"/>
  <c r="K115" i="194"/>
  <c r="K116" i="194"/>
  <c r="J33" i="194"/>
  <c r="J114" i="194"/>
  <c r="J27" i="194"/>
  <c r="J28" i="194"/>
  <c r="J37" i="194"/>
  <c r="J46" i="194"/>
  <c r="J106" i="194"/>
  <c r="J115" i="194"/>
  <c r="J116" i="194"/>
  <c r="I33" i="194"/>
  <c r="I114" i="194"/>
  <c r="I27" i="194"/>
  <c r="I28" i="194"/>
  <c r="I37" i="194"/>
  <c r="I46" i="194"/>
  <c r="I106" i="194"/>
  <c r="I115" i="194"/>
  <c r="I116" i="194"/>
  <c r="Z109" i="194"/>
  <c r="Y109" i="194"/>
  <c r="X109" i="194"/>
  <c r="W109" i="194"/>
  <c r="V109" i="194"/>
  <c r="U109" i="194"/>
  <c r="Z51" i="194"/>
  <c r="Z63" i="194"/>
  <c r="Y63" i="194"/>
  <c r="X52" i="194"/>
  <c r="X63" i="194"/>
  <c r="W52" i="194"/>
  <c r="W63" i="194"/>
  <c r="V52" i="194"/>
  <c r="V63" i="194"/>
  <c r="Z48" i="194"/>
  <c r="Y48" i="194"/>
  <c r="X48" i="194"/>
  <c r="W48" i="194"/>
  <c r="V48" i="194"/>
  <c r="U48" i="194"/>
  <c r="T48" i="194"/>
  <c r="S48" i="194"/>
  <c r="R48" i="194"/>
  <c r="Q48" i="194"/>
  <c r="P48" i="194"/>
  <c r="O48" i="194"/>
  <c r="N48" i="194"/>
  <c r="M48" i="194"/>
  <c r="L48" i="194"/>
  <c r="K48" i="194"/>
  <c r="J48" i="194"/>
  <c r="I48" i="194"/>
  <c r="J24" i="194"/>
  <c r="K24" i="194"/>
  <c r="L24" i="194"/>
  <c r="M24" i="194"/>
  <c r="N24" i="194"/>
  <c r="O24" i="194"/>
  <c r="P24" i="194"/>
  <c r="Q24" i="194"/>
  <c r="R24" i="194"/>
  <c r="S24" i="194"/>
  <c r="T24" i="194"/>
  <c r="U24" i="194"/>
  <c r="V24" i="194"/>
  <c r="W24" i="194"/>
  <c r="X24" i="194"/>
  <c r="Y24" i="194"/>
  <c r="Z24" i="194"/>
  <c r="Z25" i="194"/>
  <c r="Y25" i="194"/>
  <c r="X25" i="194"/>
  <c r="W25" i="194"/>
  <c r="V25" i="194"/>
  <c r="U25" i="194"/>
  <c r="T25" i="194"/>
  <c r="S25" i="194"/>
  <c r="R25" i="194"/>
  <c r="Q25" i="194"/>
  <c r="P25" i="194"/>
  <c r="O25" i="194"/>
  <c r="N25" i="194"/>
  <c r="M25" i="194"/>
  <c r="L25" i="194"/>
  <c r="K25" i="194"/>
  <c r="J25" i="194"/>
  <c r="I25" i="194"/>
  <c r="Y23" i="194"/>
  <c r="Z23" i="194"/>
  <c r="O32" i="192"/>
  <c r="T32" i="192"/>
  <c r="X33" i="192"/>
  <c r="Z32" i="192"/>
  <c r="Z33" i="192"/>
  <c r="Z42" i="192"/>
  <c r="Z114" i="192"/>
  <c r="Z36" i="192"/>
  <c r="Z37" i="192"/>
  <c r="Z46" i="192"/>
  <c r="T63" i="192"/>
  <c r="U77" i="192"/>
  <c r="V77" i="192"/>
  <c r="W77" i="192"/>
  <c r="X77" i="192"/>
  <c r="Y77" i="192"/>
  <c r="Z77" i="192"/>
  <c r="U42" i="192"/>
  <c r="U51" i="192"/>
  <c r="T42" i="192"/>
  <c r="U55" i="192"/>
  <c r="U63" i="192"/>
  <c r="V78" i="192"/>
  <c r="W78" i="192"/>
  <c r="X78" i="192"/>
  <c r="Y78" i="192"/>
  <c r="Z78" i="192"/>
  <c r="Z79" i="192"/>
  <c r="Z106" i="192"/>
  <c r="Z115" i="192"/>
  <c r="Z116" i="192"/>
  <c r="W33" i="192"/>
  <c r="Y33" i="192"/>
  <c r="Y42" i="192"/>
  <c r="Y114" i="192"/>
  <c r="Y36" i="192"/>
  <c r="Y37" i="192"/>
  <c r="Y46" i="192"/>
  <c r="Y79" i="192"/>
  <c r="Y106" i="192"/>
  <c r="Y115" i="192"/>
  <c r="Y116" i="192"/>
  <c r="X114" i="192"/>
  <c r="X36" i="192"/>
  <c r="X37" i="192"/>
  <c r="X46" i="192"/>
  <c r="R42" i="192"/>
  <c r="S52" i="192"/>
  <c r="S63" i="192"/>
  <c r="T76" i="192"/>
  <c r="U76" i="192"/>
  <c r="V76" i="192"/>
  <c r="W76" i="192"/>
  <c r="X76" i="192"/>
  <c r="X79" i="192"/>
  <c r="X106" i="192"/>
  <c r="X115" i="192"/>
  <c r="X116" i="192"/>
  <c r="W42" i="192"/>
  <c r="W114" i="192"/>
  <c r="W36" i="192"/>
  <c r="W37" i="192"/>
  <c r="W46" i="192"/>
  <c r="Q42" i="192"/>
  <c r="R52" i="192"/>
  <c r="R63" i="192"/>
  <c r="S75" i="192"/>
  <c r="T75" i="192"/>
  <c r="U75" i="192"/>
  <c r="V75" i="192"/>
  <c r="W75" i="192"/>
  <c r="W79" i="192"/>
  <c r="W106" i="192"/>
  <c r="W115" i="192"/>
  <c r="W116" i="192"/>
  <c r="V33" i="192"/>
  <c r="V42" i="192"/>
  <c r="V114" i="192"/>
  <c r="V36" i="192"/>
  <c r="V37" i="192"/>
  <c r="V46" i="192"/>
  <c r="P42" i="192"/>
  <c r="Q52" i="192"/>
  <c r="Q63" i="192"/>
  <c r="R74" i="192"/>
  <c r="S74" i="192"/>
  <c r="T74" i="192"/>
  <c r="U74" i="192"/>
  <c r="V74" i="192"/>
  <c r="V79" i="192"/>
  <c r="V106" i="192"/>
  <c r="V115" i="192"/>
  <c r="V116" i="192"/>
  <c r="U33" i="192"/>
  <c r="U114" i="192"/>
  <c r="U36" i="192"/>
  <c r="U37" i="192"/>
  <c r="U46" i="192"/>
  <c r="P51" i="192"/>
  <c r="P61" i="192"/>
  <c r="P63" i="192"/>
  <c r="Q73" i="192"/>
  <c r="R73" i="192"/>
  <c r="S73" i="192"/>
  <c r="T73" i="192"/>
  <c r="U73" i="192"/>
  <c r="U79" i="192"/>
  <c r="U106" i="192"/>
  <c r="U115" i="192"/>
  <c r="U116" i="192"/>
  <c r="T33" i="192"/>
  <c r="T114" i="192"/>
  <c r="T36" i="192"/>
  <c r="T37" i="192"/>
  <c r="T46" i="192"/>
  <c r="O63" i="192"/>
  <c r="P72" i="192"/>
  <c r="Q72" i="192"/>
  <c r="R72" i="192"/>
  <c r="S72" i="192"/>
  <c r="T72" i="192"/>
  <c r="T79" i="192"/>
  <c r="T106" i="192"/>
  <c r="T115" i="192"/>
  <c r="T116" i="192"/>
  <c r="S114" i="192"/>
  <c r="S36" i="192"/>
  <c r="S37" i="192"/>
  <c r="S46" i="192"/>
  <c r="N59" i="192"/>
  <c r="N63" i="192"/>
  <c r="O71" i="192"/>
  <c r="P71" i="192"/>
  <c r="Q71" i="192"/>
  <c r="R71" i="192"/>
  <c r="S71" i="192"/>
  <c r="S79" i="192"/>
  <c r="S103" i="192"/>
  <c r="S106" i="192"/>
  <c r="S115" i="192"/>
  <c r="S116" i="192"/>
  <c r="R32" i="192"/>
  <c r="R33" i="192"/>
  <c r="R114" i="192"/>
  <c r="R36" i="192"/>
  <c r="R37" i="192"/>
  <c r="R46" i="192"/>
  <c r="M63" i="192"/>
  <c r="N70" i="192"/>
  <c r="O70" i="192"/>
  <c r="P70" i="192"/>
  <c r="Q70" i="192"/>
  <c r="R70" i="192"/>
  <c r="R79" i="192"/>
  <c r="R106" i="192"/>
  <c r="R115" i="192"/>
  <c r="R116" i="192"/>
  <c r="Q32" i="192"/>
  <c r="Q33" i="192"/>
  <c r="Q114" i="192"/>
  <c r="Q36" i="192"/>
  <c r="Q37" i="192"/>
  <c r="Q46" i="192"/>
  <c r="K42" i="192"/>
  <c r="L52" i="192"/>
  <c r="L63" i="192"/>
  <c r="M69" i="192"/>
  <c r="N69" i="192"/>
  <c r="O69" i="192"/>
  <c r="P69" i="192"/>
  <c r="Q69" i="192"/>
  <c r="Q79" i="192"/>
  <c r="Q106" i="192"/>
  <c r="Q115" i="192"/>
  <c r="Q116" i="192"/>
  <c r="P32" i="192"/>
  <c r="P33" i="192"/>
  <c r="P114" i="192"/>
  <c r="P36" i="192"/>
  <c r="P37" i="192"/>
  <c r="P46" i="192"/>
  <c r="J42" i="192"/>
  <c r="K52" i="192"/>
  <c r="K63" i="192"/>
  <c r="L68" i="192"/>
  <c r="M68" i="192"/>
  <c r="N68" i="192"/>
  <c r="O68" i="192"/>
  <c r="P68" i="192"/>
  <c r="P79" i="192"/>
  <c r="P106" i="192"/>
  <c r="P115" i="192"/>
  <c r="P116" i="192"/>
  <c r="M33" i="192"/>
  <c r="O33" i="192"/>
  <c r="O114" i="192"/>
  <c r="O36" i="192"/>
  <c r="O37" i="192"/>
  <c r="O46" i="192"/>
  <c r="I42" i="192"/>
  <c r="J52" i="192"/>
  <c r="J63" i="192"/>
  <c r="K67" i="192"/>
  <c r="L67" i="192"/>
  <c r="M67" i="192"/>
  <c r="N67" i="192"/>
  <c r="O67" i="192"/>
  <c r="O79" i="192"/>
  <c r="O99" i="192"/>
  <c r="O106" i="192"/>
  <c r="O115" i="192"/>
  <c r="O116" i="192"/>
  <c r="N33" i="192"/>
  <c r="N114" i="192"/>
  <c r="N37" i="192"/>
  <c r="N46" i="192"/>
  <c r="I51" i="192"/>
  <c r="I63" i="192"/>
  <c r="J66" i="192"/>
  <c r="K66" i="192"/>
  <c r="L66" i="192"/>
  <c r="M66" i="192"/>
  <c r="N66" i="192"/>
  <c r="N79" i="192"/>
  <c r="N98" i="192"/>
  <c r="N106" i="192"/>
  <c r="N115" i="192"/>
  <c r="N116" i="192"/>
  <c r="M114" i="192"/>
  <c r="M27" i="192"/>
  <c r="M28" i="192"/>
  <c r="M37" i="192"/>
  <c r="M46" i="192"/>
  <c r="M106" i="192"/>
  <c r="M115" i="192"/>
  <c r="M116" i="192"/>
  <c r="L114" i="192"/>
  <c r="L27" i="192"/>
  <c r="L28" i="192"/>
  <c r="L37" i="192"/>
  <c r="L46" i="192"/>
  <c r="L106" i="192"/>
  <c r="L115" i="192"/>
  <c r="L116" i="192"/>
  <c r="K33" i="192"/>
  <c r="K114" i="192"/>
  <c r="K27" i="192"/>
  <c r="K28" i="192"/>
  <c r="K37" i="192"/>
  <c r="K46" i="192"/>
  <c r="K106" i="192"/>
  <c r="K115" i="192"/>
  <c r="K116" i="192"/>
  <c r="J33" i="192"/>
  <c r="J114" i="192"/>
  <c r="J27" i="192"/>
  <c r="J28" i="192"/>
  <c r="J37" i="192"/>
  <c r="J46" i="192"/>
  <c r="J106" i="192"/>
  <c r="J115" i="192"/>
  <c r="J116" i="192"/>
  <c r="I33" i="192"/>
  <c r="I114" i="192"/>
  <c r="I27" i="192"/>
  <c r="I28" i="192"/>
  <c r="I37" i="192"/>
  <c r="I46" i="192"/>
  <c r="I106" i="192"/>
  <c r="I115" i="192"/>
  <c r="I116" i="192"/>
  <c r="Z109" i="192"/>
  <c r="Z110" i="192"/>
  <c r="Z111" i="192"/>
  <c r="Y109" i="192"/>
  <c r="Y110" i="192"/>
  <c r="Y111" i="192"/>
  <c r="X109" i="192"/>
  <c r="X110" i="192"/>
  <c r="X111" i="192"/>
  <c r="W109" i="192"/>
  <c r="W110" i="192"/>
  <c r="W111" i="192"/>
  <c r="V109" i="192"/>
  <c r="V110" i="192"/>
  <c r="V111" i="192"/>
  <c r="U109" i="192"/>
  <c r="U110" i="192"/>
  <c r="U111" i="192"/>
  <c r="Z51" i="192"/>
  <c r="Z63" i="192"/>
  <c r="Y63" i="192"/>
  <c r="X52" i="192"/>
  <c r="X63" i="192"/>
  <c r="W52" i="192"/>
  <c r="W63" i="192"/>
  <c r="V52" i="192"/>
  <c r="V63" i="192"/>
  <c r="Z48" i="192"/>
  <c r="Y48" i="192"/>
  <c r="X48" i="192"/>
  <c r="W48" i="192"/>
  <c r="V48" i="192"/>
  <c r="U48" i="192"/>
  <c r="T48" i="192"/>
  <c r="S48" i="192"/>
  <c r="R48" i="192"/>
  <c r="Q48" i="192"/>
  <c r="P48" i="192"/>
  <c r="O48" i="192"/>
  <c r="N48" i="192"/>
  <c r="M48" i="192"/>
  <c r="L48" i="192"/>
  <c r="K48" i="192"/>
  <c r="J48" i="192"/>
  <c r="I48" i="192"/>
  <c r="J24" i="192"/>
  <c r="K24" i="192"/>
  <c r="L24" i="192"/>
  <c r="M24" i="192"/>
  <c r="N24" i="192"/>
  <c r="O24" i="192"/>
  <c r="P24" i="192"/>
  <c r="Q24" i="192"/>
  <c r="R24" i="192"/>
  <c r="S24" i="192"/>
  <c r="T24" i="192"/>
  <c r="U24" i="192"/>
  <c r="V24" i="192"/>
  <c r="W24" i="192"/>
  <c r="X24" i="192"/>
  <c r="Y24" i="192"/>
  <c r="Z24" i="192"/>
  <c r="Z25" i="192"/>
  <c r="Y25" i="192"/>
  <c r="X25" i="192"/>
  <c r="W25" i="192"/>
  <c r="V25" i="192"/>
  <c r="U25" i="192"/>
  <c r="T25" i="192"/>
  <c r="S25" i="192"/>
  <c r="R25" i="192"/>
  <c r="Q25" i="192"/>
  <c r="P25" i="192"/>
  <c r="O25" i="192"/>
  <c r="N25" i="192"/>
  <c r="M25" i="192"/>
  <c r="L25" i="192"/>
  <c r="K25" i="192"/>
  <c r="J25" i="192"/>
  <c r="I25" i="192"/>
  <c r="Y23" i="192"/>
  <c r="Z23" i="192"/>
  <c r="Q93" i="191"/>
  <c r="Z42" i="189"/>
  <c r="Z51" i="189"/>
  <c r="Z63" i="189"/>
  <c r="Y63" i="189"/>
  <c r="W42" i="189"/>
  <c r="X52" i="189"/>
  <c r="X63" i="189"/>
  <c r="V42" i="189"/>
  <c r="W52" i="189"/>
  <c r="W63" i="189"/>
  <c r="U42" i="189"/>
  <c r="V52" i="189"/>
  <c r="V63" i="189"/>
  <c r="U51" i="189"/>
  <c r="U63" i="189"/>
  <c r="T63" i="189"/>
  <c r="R42" i="189"/>
  <c r="S52" i="189"/>
  <c r="S63" i="189"/>
  <c r="R52" i="189"/>
  <c r="R63" i="189"/>
  <c r="Q52" i="189"/>
  <c r="Q63" i="189"/>
  <c r="P51" i="189"/>
  <c r="P63" i="189"/>
  <c r="O63" i="189"/>
  <c r="N63" i="189"/>
  <c r="M63" i="189"/>
  <c r="I42" i="189"/>
  <c r="J52" i="189"/>
  <c r="J63" i="189"/>
  <c r="I51" i="189"/>
  <c r="I63" i="189"/>
  <c r="Z42" i="191"/>
  <c r="Z51" i="191"/>
  <c r="Z63" i="191"/>
  <c r="Y63" i="191"/>
  <c r="W42" i="191"/>
  <c r="X52" i="191"/>
  <c r="X63" i="191"/>
  <c r="V42" i="191"/>
  <c r="W52" i="191"/>
  <c r="W63" i="191"/>
  <c r="U42" i="191"/>
  <c r="V52" i="191"/>
  <c r="V63" i="191"/>
  <c r="U51" i="191"/>
  <c r="U63" i="191"/>
  <c r="T63" i="191"/>
  <c r="R42" i="191"/>
  <c r="S52" i="191"/>
  <c r="S63" i="191"/>
  <c r="Q42" i="191"/>
  <c r="R52" i="191"/>
  <c r="R63" i="191"/>
  <c r="P42" i="191"/>
  <c r="Q52" i="191"/>
  <c r="Q63" i="191"/>
  <c r="P51" i="191"/>
  <c r="P63" i="191"/>
  <c r="O63" i="191"/>
  <c r="N63" i="191"/>
  <c r="M63" i="191"/>
  <c r="K42" i="191"/>
  <c r="L52" i="191"/>
  <c r="L63" i="191"/>
  <c r="J42" i="191"/>
  <c r="K52" i="191"/>
  <c r="K63" i="191"/>
  <c r="I42" i="191"/>
  <c r="J52" i="191"/>
  <c r="J63" i="191"/>
  <c r="I51" i="191"/>
  <c r="I63" i="191"/>
  <c r="O32" i="191"/>
  <c r="T32" i="191"/>
  <c r="X33" i="191"/>
  <c r="Z32" i="191"/>
  <c r="Z33" i="191"/>
  <c r="Z114" i="191"/>
  <c r="Z36" i="191"/>
  <c r="Z37" i="191"/>
  <c r="Z46" i="191"/>
  <c r="U77" i="191"/>
  <c r="V77" i="191"/>
  <c r="W77" i="191"/>
  <c r="X77" i="191"/>
  <c r="Y77" i="191"/>
  <c r="Z77" i="191"/>
  <c r="V78" i="191"/>
  <c r="W78" i="191"/>
  <c r="X78" i="191"/>
  <c r="Y78" i="191"/>
  <c r="Z78" i="191"/>
  <c r="Z79" i="191"/>
  <c r="Z106" i="191"/>
  <c r="Z115" i="191"/>
  <c r="Z116" i="191"/>
  <c r="W33" i="191"/>
  <c r="Y33" i="191"/>
  <c r="Y42" i="191"/>
  <c r="Y114" i="191"/>
  <c r="Y36" i="191"/>
  <c r="Y37" i="191"/>
  <c r="Y46" i="191"/>
  <c r="Y79" i="191"/>
  <c r="Y106" i="191"/>
  <c r="Y115" i="191"/>
  <c r="Y116" i="191"/>
  <c r="X114" i="191"/>
  <c r="X36" i="191"/>
  <c r="X37" i="191"/>
  <c r="X46" i="191"/>
  <c r="T76" i="191"/>
  <c r="U76" i="191"/>
  <c r="V76" i="191"/>
  <c r="W76" i="191"/>
  <c r="X76" i="191"/>
  <c r="X79" i="191"/>
  <c r="X106" i="191"/>
  <c r="X115" i="191"/>
  <c r="X116" i="191"/>
  <c r="W114" i="191"/>
  <c r="W36" i="191"/>
  <c r="W37" i="191"/>
  <c r="W46" i="191"/>
  <c r="S75" i="191"/>
  <c r="T75" i="191"/>
  <c r="U75" i="191"/>
  <c r="V75" i="191"/>
  <c r="W75" i="191"/>
  <c r="W79" i="191"/>
  <c r="W106" i="191"/>
  <c r="W115" i="191"/>
  <c r="W116" i="191"/>
  <c r="V33" i="191"/>
  <c r="V114" i="191"/>
  <c r="V36" i="191"/>
  <c r="V37" i="191"/>
  <c r="V46" i="191"/>
  <c r="R74" i="191"/>
  <c r="S74" i="191"/>
  <c r="T74" i="191"/>
  <c r="U74" i="191"/>
  <c r="V74" i="191"/>
  <c r="V79" i="191"/>
  <c r="T42" i="191"/>
  <c r="V82" i="191"/>
  <c r="V106" i="191"/>
  <c r="V115" i="191"/>
  <c r="V116" i="191"/>
  <c r="U33" i="191"/>
  <c r="U114" i="191"/>
  <c r="U36" i="191"/>
  <c r="U37" i="191"/>
  <c r="U46" i="191"/>
  <c r="Q73" i="191"/>
  <c r="R73" i="191"/>
  <c r="S73" i="191"/>
  <c r="T73" i="191"/>
  <c r="U73" i="191"/>
  <c r="U79" i="191"/>
  <c r="U106" i="191"/>
  <c r="U115" i="191"/>
  <c r="U116" i="191"/>
  <c r="T33" i="191"/>
  <c r="T114" i="191"/>
  <c r="T36" i="191"/>
  <c r="T37" i="191"/>
  <c r="T46" i="191"/>
  <c r="P72" i="191"/>
  <c r="Q72" i="191"/>
  <c r="R72" i="191"/>
  <c r="S72" i="191"/>
  <c r="T72" i="191"/>
  <c r="T79" i="191"/>
  <c r="T106" i="191"/>
  <c r="T115" i="191"/>
  <c r="T116" i="191"/>
  <c r="S114" i="191"/>
  <c r="S36" i="191"/>
  <c r="S37" i="191"/>
  <c r="S46" i="191"/>
  <c r="O71" i="191"/>
  <c r="P71" i="191"/>
  <c r="Q71" i="191"/>
  <c r="R71" i="191"/>
  <c r="S71" i="191"/>
  <c r="S79" i="191"/>
  <c r="S106" i="191"/>
  <c r="S115" i="191"/>
  <c r="S116" i="191"/>
  <c r="R32" i="191"/>
  <c r="R33" i="191"/>
  <c r="R114" i="191"/>
  <c r="R36" i="191"/>
  <c r="R37" i="191"/>
  <c r="R46" i="191"/>
  <c r="N70" i="191"/>
  <c r="O70" i="191"/>
  <c r="P70" i="191"/>
  <c r="Q70" i="191"/>
  <c r="R70" i="191"/>
  <c r="R79" i="191"/>
  <c r="R106" i="191"/>
  <c r="R115" i="191"/>
  <c r="R116" i="191"/>
  <c r="Q32" i="191"/>
  <c r="Q33" i="191"/>
  <c r="Q114" i="191"/>
  <c r="Q36" i="191"/>
  <c r="Q37" i="191"/>
  <c r="Q46" i="191"/>
  <c r="M69" i="191"/>
  <c r="N69" i="191"/>
  <c r="O69" i="191"/>
  <c r="P69" i="191"/>
  <c r="Q69" i="191"/>
  <c r="Q79" i="191"/>
  <c r="Q86" i="191"/>
  <c r="Q87" i="191"/>
  <c r="Q90" i="191"/>
  <c r="Q91" i="191"/>
  <c r="Q92" i="191"/>
  <c r="Q106" i="191"/>
  <c r="Q115" i="191"/>
  <c r="Q116" i="191"/>
  <c r="P32" i="191"/>
  <c r="P33" i="191"/>
  <c r="P114" i="191"/>
  <c r="P36" i="191"/>
  <c r="P37" i="191"/>
  <c r="P46" i="191"/>
  <c r="L68" i="191"/>
  <c r="M68" i="191"/>
  <c r="N68" i="191"/>
  <c r="O68" i="191"/>
  <c r="P68" i="191"/>
  <c r="P79" i="191"/>
  <c r="P106" i="191"/>
  <c r="P115" i="191"/>
  <c r="P116" i="191"/>
  <c r="M33" i="191"/>
  <c r="O33" i="191"/>
  <c r="O114" i="191"/>
  <c r="O36" i="191"/>
  <c r="O37" i="191"/>
  <c r="O46" i="191"/>
  <c r="K67" i="191"/>
  <c r="L67" i="191"/>
  <c r="M67" i="191"/>
  <c r="N67" i="191"/>
  <c r="O67" i="191"/>
  <c r="O79" i="191"/>
  <c r="O106" i="191"/>
  <c r="O115" i="191"/>
  <c r="O116" i="191"/>
  <c r="N33" i="191"/>
  <c r="N114" i="191"/>
  <c r="N37" i="191"/>
  <c r="N46" i="191"/>
  <c r="J66" i="191"/>
  <c r="K66" i="191"/>
  <c r="L66" i="191"/>
  <c r="M66" i="191"/>
  <c r="N66" i="191"/>
  <c r="N79" i="191"/>
  <c r="N106" i="191"/>
  <c r="N115" i="191"/>
  <c r="N116" i="191"/>
  <c r="M114" i="191"/>
  <c r="M27" i="191"/>
  <c r="M28" i="191"/>
  <c r="M37" i="191"/>
  <c r="M46" i="191"/>
  <c r="M106" i="191"/>
  <c r="M115" i="191"/>
  <c r="M116" i="191"/>
  <c r="L114" i="191"/>
  <c r="L27" i="191"/>
  <c r="L28" i="191"/>
  <c r="L37" i="191"/>
  <c r="L46" i="191"/>
  <c r="L106" i="191"/>
  <c r="L115" i="191"/>
  <c r="L116" i="191"/>
  <c r="K33" i="191"/>
  <c r="K114" i="191"/>
  <c r="K27" i="191"/>
  <c r="K28" i="191"/>
  <c r="K37" i="191"/>
  <c r="K46" i="191"/>
  <c r="K106" i="191"/>
  <c r="K115" i="191"/>
  <c r="K116" i="191"/>
  <c r="J33" i="191"/>
  <c r="J114" i="191"/>
  <c r="J27" i="191"/>
  <c r="J28" i="191"/>
  <c r="J37" i="191"/>
  <c r="J46" i="191"/>
  <c r="J106" i="191"/>
  <c r="J115" i="191"/>
  <c r="J116" i="191"/>
  <c r="I33" i="191"/>
  <c r="I114" i="191"/>
  <c r="I27" i="191"/>
  <c r="I28" i="191"/>
  <c r="I37" i="191"/>
  <c r="I46" i="191"/>
  <c r="I106" i="191"/>
  <c r="I115" i="191"/>
  <c r="I116" i="191"/>
  <c r="Z109" i="191"/>
  <c r="Z110" i="191"/>
  <c r="Z111" i="191"/>
  <c r="Y109" i="191"/>
  <c r="Y110" i="191"/>
  <c r="Y111" i="191"/>
  <c r="X109" i="191"/>
  <c r="X110" i="191"/>
  <c r="X111" i="191"/>
  <c r="W109" i="191"/>
  <c r="W110" i="191"/>
  <c r="W111" i="191"/>
  <c r="V109" i="191"/>
  <c r="V110" i="191"/>
  <c r="V111" i="191"/>
  <c r="U109" i="191"/>
  <c r="U110" i="191"/>
  <c r="U111" i="191"/>
  <c r="Z48" i="191"/>
  <c r="Y48" i="191"/>
  <c r="X48" i="191"/>
  <c r="W48" i="191"/>
  <c r="V48" i="191"/>
  <c r="U48" i="191"/>
  <c r="T48" i="191"/>
  <c r="S48" i="191"/>
  <c r="R48" i="191"/>
  <c r="Q48" i="191"/>
  <c r="P48" i="191"/>
  <c r="O48" i="191"/>
  <c r="N48" i="191"/>
  <c r="M48" i="191"/>
  <c r="L48" i="191"/>
  <c r="K48" i="191"/>
  <c r="J48" i="191"/>
  <c r="I48" i="191"/>
  <c r="J24" i="191"/>
  <c r="K24" i="191"/>
  <c r="L24" i="191"/>
  <c r="M24" i="191"/>
  <c r="N24" i="191"/>
  <c r="O24" i="191"/>
  <c r="P24" i="191"/>
  <c r="Q24" i="191"/>
  <c r="R24" i="191"/>
  <c r="S24" i="191"/>
  <c r="T24" i="191"/>
  <c r="U24" i="191"/>
  <c r="V24" i="191"/>
  <c r="W24" i="191"/>
  <c r="X24" i="191"/>
  <c r="Y24" i="191"/>
  <c r="Z24" i="191"/>
  <c r="Z25" i="191"/>
  <c r="Y25" i="191"/>
  <c r="X25" i="191"/>
  <c r="W25" i="191"/>
  <c r="V25" i="191"/>
  <c r="U25" i="191"/>
  <c r="T25" i="191"/>
  <c r="S25" i="191"/>
  <c r="R25" i="191"/>
  <c r="Q25" i="191"/>
  <c r="P25" i="191"/>
  <c r="O25" i="191"/>
  <c r="N25" i="191"/>
  <c r="M25" i="191"/>
  <c r="L25" i="191"/>
  <c r="K25" i="191"/>
  <c r="J25" i="191"/>
  <c r="I25" i="191"/>
  <c r="Y23" i="191"/>
  <c r="Z23" i="191"/>
  <c r="P61" i="190"/>
  <c r="O99" i="190"/>
  <c r="N98" i="190"/>
  <c r="T42" i="190"/>
  <c r="U55" i="190"/>
  <c r="Z42" i="190"/>
  <c r="Z51" i="190"/>
  <c r="Z63" i="190"/>
  <c r="Y63" i="190"/>
  <c r="W42" i="190"/>
  <c r="X52" i="190"/>
  <c r="X63" i="190"/>
  <c r="V42" i="190"/>
  <c r="W52" i="190"/>
  <c r="W63" i="190"/>
  <c r="U42" i="190"/>
  <c r="V52" i="190"/>
  <c r="V63" i="190"/>
  <c r="U51" i="190"/>
  <c r="U63" i="190"/>
  <c r="T63" i="190"/>
  <c r="R42" i="190"/>
  <c r="S52" i="190"/>
  <c r="S63" i="190"/>
  <c r="Q42" i="190"/>
  <c r="R52" i="190"/>
  <c r="R63" i="190"/>
  <c r="P42" i="190"/>
  <c r="Q52" i="190"/>
  <c r="Q63" i="190"/>
  <c r="P51" i="190"/>
  <c r="P63" i="190"/>
  <c r="O63" i="190"/>
  <c r="N63" i="190"/>
  <c r="M63" i="190"/>
  <c r="K42" i="190"/>
  <c r="L52" i="190"/>
  <c r="L63" i="190"/>
  <c r="J42" i="190"/>
  <c r="K52" i="190"/>
  <c r="K63" i="190"/>
  <c r="I42" i="190"/>
  <c r="J52" i="190"/>
  <c r="J63" i="190"/>
  <c r="I51" i="190"/>
  <c r="I63" i="190"/>
  <c r="T32" i="190"/>
  <c r="X33" i="190"/>
  <c r="Z32" i="190"/>
  <c r="Z33" i="190"/>
  <c r="Z114" i="190"/>
  <c r="Z36" i="190"/>
  <c r="Z37" i="190"/>
  <c r="Z46" i="190"/>
  <c r="U77" i="190"/>
  <c r="V77" i="190"/>
  <c r="W77" i="190"/>
  <c r="X77" i="190"/>
  <c r="Y77" i="190"/>
  <c r="Z77" i="190"/>
  <c r="V78" i="190"/>
  <c r="W78" i="190"/>
  <c r="X78" i="190"/>
  <c r="Y78" i="190"/>
  <c r="Z78" i="190"/>
  <c r="Z79" i="190"/>
  <c r="Z106" i="190"/>
  <c r="Z115" i="190"/>
  <c r="Z116" i="190"/>
  <c r="W33" i="190"/>
  <c r="Y33" i="190"/>
  <c r="Y42" i="190"/>
  <c r="Y114" i="190"/>
  <c r="Y36" i="190"/>
  <c r="Y37" i="190"/>
  <c r="Y46" i="190"/>
  <c r="Y79" i="190"/>
  <c r="Y106" i="190"/>
  <c r="Y115" i="190"/>
  <c r="Y116" i="190"/>
  <c r="X114" i="190"/>
  <c r="X36" i="190"/>
  <c r="X37" i="190"/>
  <c r="X46" i="190"/>
  <c r="T76" i="190"/>
  <c r="U76" i="190"/>
  <c r="V76" i="190"/>
  <c r="W76" i="190"/>
  <c r="X76" i="190"/>
  <c r="X79" i="190"/>
  <c r="X106" i="190"/>
  <c r="X115" i="190"/>
  <c r="X116" i="190"/>
  <c r="W114" i="190"/>
  <c r="W36" i="190"/>
  <c r="W37" i="190"/>
  <c r="W46" i="190"/>
  <c r="S75" i="190"/>
  <c r="T75" i="190"/>
  <c r="U75" i="190"/>
  <c r="V75" i="190"/>
  <c r="W75" i="190"/>
  <c r="W79" i="190"/>
  <c r="W106" i="190"/>
  <c r="W115" i="190"/>
  <c r="W116" i="190"/>
  <c r="V33" i="190"/>
  <c r="V114" i="190"/>
  <c r="V36" i="190"/>
  <c r="V37" i="190"/>
  <c r="V46" i="190"/>
  <c r="R74" i="190"/>
  <c r="S74" i="190"/>
  <c r="T74" i="190"/>
  <c r="U74" i="190"/>
  <c r="V74" i="190"/>
  <c r="V79" i="190"/>
  <c r="V106" i="190"/>
  <c r="V115" i="190"/>
  <c r="V116" i="190"/>
  <c r="U33" i="190"/>
  <c r="U114" i="190"/>
  <c r="U36" i="190"/>
  <c r="U37" i="190"/>
  <c r="U46" i="190"/>
  <c r="Q73" i="190"/>
  <c r="R73" i="190"/>
  <c r="S73" i="190"/>
  <c r="T73" i="190"/>
  <c r="U73" i="190"/>
  <c r="U79" i="190"/>
  <c r="U106" i="190"/>
  <c r="U115" i="190"/>
  <c r="U116" i="190"/>
  <c r="T33" i="190"/>
  <c r="T114" i="190"/>
  <c r="T36" i="190"/>
  <c r="T37" i="190"/>
  <c r="T46" i="190"/>
  <c r="P72" i="190"/>
  <c r="Q72" i="190"/>
  <c r="R72" i="190"/>
  <c r="S72" i="190"/>
  <c r="T72" i="190"/>
  <c r="T79" i="190"/>
  <c r="T106" i="190"/>
  <c r="T115" i="190"/>
  <c r="T116" i="190"/>
  <c r="S114" i="190"/>
  <c r="S36" i="190"/>
  <c r="S37" i="190"/>
  <c r="S46" i="190"/>
  <c r="O71" i="190"/>
  <c r="P71" i="190"/>
  <c r="Q71" i="190"/>
  <c r="R71" i="190"/>
  <c r="S71" i="190"/>
  <c r="S79" i="190"/>
  <c r="S106" i="190"/>
  <c r="S115" i="190"/>
  <c r="S116" i="190"/>
  <c r="R32" i="190"/>
  <c r="R33" i="190"/>
  <c r="R114" i="190"/>
  <c r="R36" i="190"/>
  <c r="R37" i="190"/>
  <c r="R46" i="190"/>
  <c r="N70" i="190"/>
  <c r="O70" i="190"/>
  <c r="P70" i="190"/>
  <c r="Q70" i="190"/>
  <c r="R70" i="190"/>
  <c r="R79" i="190"/>
  <c r="R106" i="190"/>
  <c r="R115" i="190"/>
  <c r="R116" i="190"/>
  <c r="Q32" i="190"/>
  <c r="Q33" i="190"/>
  <c r="Q114" i="190"/>
  <c r="Q36" i="190"/>
  <c r="Q37" i="190"/>
  <c r="Q46" i="190"/>
  <c r="M69" i="190"/>
  <c r="N69" i="190"/>
  <c r="O69" i="190"/>
  <c r="P69" i="190"/>
  <c r="Q69" i="190"/>
  <c r="Q79" i="190"/>
  <c r="Q106" i="190"/>
  <c r="Q115" i="190"/>
  <c r="Q116" i="190"/>
  <c r="P32" i="190"/>
  <c r="P33" i="190"/>
  <c r="P114" i="190"/>
  <c r="P36" i="190"/>
  <c r="P37" i="190"/>
  <c r="P46" i="190"/>
  <c r="L68" i="190"/>
  <c r="M68" i="190"/>
  <c r="N68" i="190"/>
  <c r="O68" i="190"/>
  <c r="P68" i="190"/>
  <c r="P79" i="190"/>
  <c r="P106" i="190"/>
  <c r="P115" i="190"/>
  <c r="P116" i="190"/>
  <c r="M33" i="190"/>
  <c r="O32" i="190"/>
  <c r="O33" i="190"/>
  <c r="O114" i="190"/>
  <c r="O36" i="190"/>
  <c r="O37" i="190"/>
  <c r="O46" i="190"/>
  <c r="K67" i="190"/>
  <c r="L67" i="190"/>
  <c r="M67" i="190"/>
  <c r="N67" i="190"/>
  <c r="O67" i="190"/>
  <c r="O79" i="190"/>
  <c r="O106" i="190"/>
  <c r="O115" i="190"/>
  <c r="O116" i="190"/>
  <c r="N33" i="190"/>
  <c r="N114" i="190"/>
  <c r="N37" i="190"/>
  <c r="N46" i="190"/>
  <c r="J66" i="190"/>
  <c r="K66" i="190"/>
  <c r="L66" i="190"/>
  <c r="M66" i="190"/>
  <c r="N66" i="190"/>
  <c r="N79" i="190"/>
  <c r="N106" i="190"/>
  <c r="N115" i="190"/>
  <c r="N116" i="190"/>
  <c r="M114" i="190"/>
  <c r="M27" i="190"/>
  <c r="M28" i="190"/>
  <c r="M37" i="190"/>
  <c r="M46" i="190"/>
  <c r="M106" i="190"/>
  <c r="M115" i="190"/>
  <c r="M116" i="190"/>
  <c r="L114" i="190"/>
  <c r="L27" i="190"/>
  <c r="L28" i="190"/>
  <c r="L37" i="190"/>
  <c r="L46" i="190"/>
  <c r="L106" i="190"/>
  <c r="L115" i="190"/>
  <c r="L116" i="190"/>
  <c r="K33" i="190"/>
  <c r="K114" i="190"/>
  <c r="K27" i="190"/>
  <c r="K28" i="190"/>
  <c r="K37" i="190"/>
  <c r="K46" i="190"/>
  <c r="K106" i="190"/>
  <c r="K115" i="190"/>
  <c r="K116" i="190"/>
  <c r="J33" i="190"/>
  <c r="J114" i="190"/>
  <c r="J27" i="190"/>
  <c r="J28" i="190"/>
  <c r="J37" i="190"/>
  <c r="J46" i="190"/>
  <c r="J106" i="190"/>
  <c r="J115" i="190"/>
  <c r="J116" i="190"/>
  <c r="I33" i="190"/>
  <c r="I114" i="190"/>
  <c r="I27" i="190"/>
  <c r="I28" i="190"/>
  <c r="I37" i="190"/>
  <c r="I46" i="190"/>
  <c r="I106" i="190"/>
  <c r="I115" i="190"/>
  <c r="I116" i="190"/>
  <c r="Z109" i="190"/>
  <c r="Z110" i="190"/>
  <c r="Z111" i="190"/>
  <c r="Y109" i="190"/>
  <c r="Y110" i="190"/>
  <c r="Y111" i="190"/>
  <c r="X109" i="190"/>
  <c r="X110" i="190"/>
  <c r="X111" i="190"/>
  <c r="W109" i="190"/>
  <c r="W110" i="190"/>
  <c r="W111" i="190"/>
  <c r="V109" i="190"/>
  <c r="V110" i="190"/>
  <c r="V111" i="190"/>
  <c r="U109" i="190"/>
  <c r="U110" i="190"/>
  <c r="U111" i="190"/>
  <c r="Z48" i="190"/>
  <c r="Y48" i="190"/>
  <c r="X48" i="190"/>
  <c r="W48" i="190"/>
  <c r="V48" i="190"/>
  <c r="U48" i="190"/>
  <c r="T48" i="190"/>
  <c r="S48" i="190"/>
  <c r="R48" i="190"/>
  <c r="Q48" i="190"/>
  <c r="P48" i="190"/>
  <c r="O48" i="190"/>
  <c r="N48" i="190"/>
  <c r="M48" i="190"/>
  <c r="L48" i="190"/>
  <c r="K48" i="190"/>
  <c r="J48" i="190"/>
  <c r="I48" i="190"/>
  <c r="J24" i="190"/>
  <c r="K24" i="190"/>
  <c r="L24" i="190"/>
  <c r="M24" i="190"/>
  <c r="N24" i="190"/>
  <c r="O24" i="190"/>
  <c r="P24" i="190"/>
  <c r="Q24" i="190"/>
  <c r="R24" i="190"/>
  <c r="S24" i="190"/>
  <c r="T24" i="190"/>
  <c r="U24" i="190"/>
  <c r="V24" i="190"/>
  <c r="W24" i="190"/>
  <c r="X24" i="190"/>
  <c r="Y24" i="190"/>
  <c r="Z24" i="190"/>
  <c r="Z25" i="190"/>
  <c r="Y25" i="190"/>
  <c r="X25" i="190"/>
  <c r="W25" i="190"/>
  <c r="V25" i="190"/>
  <c r="U25" i="190"/>
  <c r="T25" i="190"/>
  <c r="S25" i="190"/>
  <c r="R25" i="190"/>
  <c r="Q25" i="190"/>
  <c r="P25" i="190"/>
  <c r="O25" i="190"/>
  <c r="N25" i="190"/>
  <c r="M25" i="190"/>
  <c r="L25" i="190"/>
  <c r="K25" i="190"/>
  <c r="J25" i="190"/>
  <c r="I25" i="190"/>
  <c r="Y23" i="190"/>
  <c r="Z23" i="190"/>
  <c r="U77" i="189"/>
  <c r="V77" i="189"/>
  <c r="W77" i="189"/>
  <c r="X77" i="189"/>
  <c r="Y77" i="189"/>
  <c r="Y79" i="189"/>
  <c r="T76" i="189"/>
  <c r="U76" i="189"/>
  <c r="V76" i="189"/>
  <c r="W76" i="189"/>
  <c r="X76" i="189"/>
  <c r="X79" i="189"/>
  <c r="S75" i="189"/>
  <c r="T75" i="189"/>
  <c r="U75" i="189"/>
  <c r="V75" i="189"/>
  <c r="W75" i="189"/>
  <c r="W79" i="189"/>
  <c r="R74" i="189"/>
  <c r="S74" i="189"/>
  <c r="T74" i="189"/>
  <c r="U74" i="189"/>
  <c r="V74" i="189"/>
  <c r="V79" i="189"/>
  <c r="Q73" i="189"/>
  <c r="R73" i="189"/>
  <c r="S73" i="189"/>
  <c r="T73" i="189"/>
  <c r="U73" i="189"/>
  <c r="U79" i="189"/>
  <c r="V78" i="189"/>
  <c r="W78" i="189"/>
  <c r="X78" i="189"/>
  <c r="Y78" i="189"/>
  <c r="Z78" i="189"/>
  <c r="Z77" i="189"/>
  <c r="Q93" i="189"/>
  <c r="P84" i="183"/>
  <c r="P72" i="189"/>
  <c r="Q72" i="189"/>
  <c r="R72" i="189"/>
  <c r="S72" i="189"/>
  <c r="T72" i="189"/>
  <c r="T79" i="189"/>
  <c r="O71" i="189"/>
  <c r="P71" i="189"/>
  <c r="Q71" i="189"/>
  <c r="R71" i="189"/>
  <c r="S71" i="189"/>
  <c r="S79" i="189"/>
  <c r="N70" i="189"/>
  <c r="O70" i="189"/>
  <c r="P70" i="189"/>
  <c r="Q70" i="189"/>
  <c r="R70" i="189"/>
  <c r="R79" i="189"/>
  <c r="K67" i="189"/>
  <c r="L67" i="189"/>
  <c r="M67" i="189"/>
  <c r="N67" i="189"/>
  <c r="O67" i="189"/>
  <c r="O79" i="189"/>
  <c r="M33" i="189"/>
  <c r="O32" i="189"/>
  <c r="O33" i="189"/>
  <c r="O114" i="189"/>
  <c r="O106" i="189"/>
  <c r="O36" i="189"/>
  <c r="O37" i="189"/>
  <c r="O46" i="189"/>
  <c r="O115" i="189"/>
  <c r="O116" i="189"/>
  <c r="Y23" i="189"/>
  <c r="Z23" i="189"/>
  <c r="J24" i="189"/>
  <c r="K24" i="189"/>
  <c r="L24" i="189"/>
  <c r="M24" i="189"/>
  <c r="N24" i="189"/>
  <c r="O24" i="189"/>
  <c r="P24" i="189"/>
  <c r="Q24" i="189"/>
  <c r="R24" i="189"/>
  <c r="S24" i="189"/>
  <c r="T24" i="189"/>
  <c r="U24" i="189"/>
  <c r="V24" i="189"/>
  <c r="W24" i="189"/>
  <c r="X24" i="189"/>
  <c r="Y24" i="189"/>
  <c r="Z24" i="189"/>
  <c r="Z25" i="189"/>
  <c r="Y25" i="189"/>
  <c r="X25" i="189"/>
  <c r="W25" i="189"/>
  <c r="V25" i="189"/>
  <c r="U25" i="189"/>
  <c r="T25" i="189"/>
  <c r="S25" i="189"/>
  <c r="R25" i="189"/>
  <c r="Q25" i="189"/>
  <c r="P25" i="189"/>
  <c r="O25" i="189"/>
  <c r="Y42" i="189"/>
  <c r="Z48" i="189"/>
  <c r="Y48" i="189"/>
  <c r="X48" i="189"/>
  <c r="W48" i="189"/>
  <c r="V48" i="189"/>
  <c r="T42" i="189"/>
  <c r="U48" i="189"/>
  <c r="T48" i="189"/>
  <c r="S48" i="189"/>
  <c r="R48" i="189"/>
  <c r="Q48" i="189"/>
  <c r="P48" i="189"/>
  <c r="O48" i="189"/>
  <c r="X33" i="189"/>
  <c r="Z32" i="189"/>
  <c r="Z33" i="189"/>
  <c r="Z114" i="189"/>
  <c r="Z36" i="189"/>
  <c r="Z37" i="189"/>
  <c r="Z46" i="189"/>
  <c r="Z79" i="189"/>
  <c r="Z106" i="189"/>
  <c r="Z115" i="189"/>
  <c r="Z116" i="189"/>
  <c r="Y33" i="189"/>
  <c r="Y114" i="189"/>
  <c r="Y36" i="189"/>
  <c r="Y37" i="189"/>
  <c r="Y46" i="189"/>
  <c r="Y106" i="189"/>
  <c r="Y115" i="189"/>
  <c r="Y116" i="189"/>
  <c r="X114" i="189"/>
  <c r="X36" i="189"/>
  <c r="X37" i="189"/>
  <c r="X46" i="189"/>
  <c r="X106" i="189"/>
  <c r="X115" i="189"/>
  <c r="X116" i="189"/>
  <c r="W114" i="189"/>
  <c r="W36" i="189"/>
  <c r="W37" i="189"/>
  <c r="W46" i="189"/>
  <c r="W106" i="189"/>
  <c r="W115" i="189"/>
  <c r="W116" i="189"/>
  <c r="V33" i="189"/>
  <c r="V114" i="189"/>
  <c r="V36" i="189"/>
  <c r="V37" i="189"/>
  <c r="V46" i="189"/>
  <c r="V82" i="189"/>
  <c r="V106" i="189"/>
  <c r="V115" i="189"/>
  <c r="V116" i="189"/>
  <c r="U33" i="189"/>
  <c r="U114" i="189"/>
  <c r="U36" i="189"/>
  <c r="U37" i="189"/>
  <c r="U46" i="189"/>
  <c r="U106" i="189"/>
  <c r="U115" i="189"/>
  <c r="U116" i="189"/>
  <c r="T33" i="189"/>
  <c r="T114" i="189"/>
  <c r="T36" i="189"/>
  <c r="T37" i="189"/>
  <c r="T46" i="189"/>
  <c r="T106" i="189"/>
  <c r="T115" i="189"/>
  <c r="T116" i="189"/>
  <c r="S114" i="189"/>
  <c r="S36" i="189"/>
  <c r="S37" i="189"/>
  <c r="S46" i="189"/>
  <c r="S106" i="189"/>
  <c r="S115" i="189"/>
  <c r="S116" i="189"/>
  <c r="R32" i="189"/>
  <c r="R33" i="189"/>
  <c r="R114" i="189"/>
  <c r="R36" i="189"/>
  <c r="R37" i="189"/>
  <c r="R46" i="189"/>
  <c r="R106" i="189"/>
  <c r="R115" i="189"/>
  <c r="R116" i="189"/>
  <c r="N33" i="189"/>
  <c r="N114" i="189"/>
  <c r="N37" i="189"/>
  <c r="N46" i="189"/>
  <c r="J66" i="189"/>
  <c r="K66" i="189"/>
  <c r="L66" i="189"/>
  <c r="M66" i="189"/>
  <c r="N66" i="189"/>
  <c r="N79" i="189"/>
  <c r="N106" i="189"/>
  <c r="N115" i="189"/>
  <c r="N116" i="189"/>
  <c r="M114" i="189"/>
  <c r="M27" i="189"/>
  <c r="M28" i="189"/>
  <c r="M37" i="189"/>
  <c r="M46" i="189"/>
  <c r="M106" i="189"/>
  <c r="M115" i="189"/>
  <c r="M116" i="189"/>
  <c r="L114" i="189"/>
  <c r="L27" i="189"/>
  <c r="L28" i="189"/>
  <c r="L37" i="189"/>
  <c r="L46" i="189"/>
  <c r="L106" i="189"/>
  <c r="L115" i="189"/>
  <c r="L116" i="189"/>
  <c r="K33" i="189"/>
  <c r="K114" i="189"/>
  <c r="K27" i="189"/>
  <c r="K28" i="189"/>
  <c r="K37" i="189"/>
  <c r="K46" i="189"/>
  <c r="K106" i="189"/>
  <c r="K115" i="189"/>
  <c r="K116" i="189"/>
  <c r="J33" i="189"/>
  <c r="J114" i="189"/>
  <c r="J27" i="189"/>
  <c r="J28" i="189"/>
  <c r="J37" i="189"/>
  <c r="J46" i="189"/>
  <c r="J106" i="189"/>
  <c r="J115" i="189"/>
  <c r="J116" i="189"/>
  <c r="I33" i="189"/>
  <c r="I114" i="189"/>
  <c r="I27" i="189"/>
  <c r="I28" i="189"/>
  <c r="I37" i="189"/>
  <c r="I46" i="189"/>
  <c r="I106" i="189"/>
  <c r="I115" i="189"/>
  <c r="I116" i="189"/>
  <c r="Z109" i="189"/>
  <c r="Z110" i="189"/>
  <c r="Z111" i="189"/>
  <c r="Y109" i="189"/>
  <c r="Y110" i="189"/>
  <c r="Y111" i="189"/>
  <c r="X109" i="189"/>
  <c r="X110" i="189"/>
  <c r="X111" i="189"/>
  <c r="W109" i="189"/>
  <c r="W110" i="189"/>
  <c r="W111" i="189"/>
  <c r="V109" i="189"/>
  <c r="V110" i="189"/>
  <c r="V111" i="189"/>
  <c r="U109" i="189"/>
  <c r="U110" i="189"/>
  <c r="U111" i="189"/>
  <c r="N48" i="189"/>
  <c r="M48" i="189"/>
  <c r="L48" i="189"/>
  <c r="K48" i="189"/>
  <c r="J48" i="189"/>
  <c r="I48" i="189"/>
  <c r="N25" i="189"/>
  <c r="M25" i="189"/>
  <c r="L25" i="189"/>
  <c r="K25" i="189"/>
  <c r="J25" i="189"/>
  <c r="I25" i="189"/>
  <c r="N97" i="178"/>
  <c r="N42" i="185"/>
  <c r="P82" i="185"/>
  <c r="N42" i="183"/>
  <c r="P82" i="183"/>
  <c r="P84" i="177"/>
  <c r="P84" i="185"/>
  <c r="P85" i="185"/>
  <c r="P88" i="185"/>
  <c r="P85" i="183"/>
  <c r="O97" i="180"/>
  <c r="P97" i="180"/>
  <c r="Q97" i="180"/>
  <c r="R97" i="180"/>
  <c r="S97" i="180"/>
  <c r="T97" i="180"/>
  <c r="N96" i="180"/>
  <c r="O96" i="178"/>
  <c r="P96" i="178"/>
  <c r="Q96" i="178"/>
  <c r="R96" i="178"/>
  <c r="S96" i="178"/>
  <c r="T96" i="178"/>
  <c r="P85" i="181"/>
  <c r="P85" i="177"/>
  <c r="J66" i="178"/>
  <c r="K66" i="178"/>
  <c r="L66" i="178"/>
  <c r="M66" i="178"/>
  <c r="N66" i="178"/>
  <c r="K67" i="178"/>
  <c r="L67" i="178"/>
  <c r="M67" i="178"/>
  <c r="N67" i="178"/>
  <c r="L68" i="178"/>
  <c r="M68" i="178"/>
  <c r="N68" i="178"/>
  <c r="M69" i="178"/>
  <c r="N69" i="178"/>
  <c r="N70" i="178"/>
  <c r="N79" i="178"/>
  <c r="S32" i="188"/>
  <c r="W33" i="188"/>
  <c r="Y32" i="188"/>
  <c r="Y33" i="188"/>
  <c r="Y114" i="188"/>
  <c r="Y36" i="188"/>
  <c r="Y37" i="188"/>
  <c r="Y46" i="188"/>
  <c r="Y106" i="188"/>
  <c r="Y115" i="188"/>
  <c r="Y116" i="188"/>
  <c r="V33" i="188"/>
  <c r="X33" i="188"/>
  <c r="X42" i="188"/>
  <c r="X114" i="188"/>
  <c r="X36" i="188"/>
  <c r="X37" i="188"/>
  <c r="X46" i="188"/>
  <c r="X79" i="188"/>
  <c r="X106" i="188"/>
  <c r="X115" i="188"/>
  <c r="X116" i="188"/>
  <c r="W114" i="188"/>
  <c r="W36" i="188"/>
  <c r="W37" i="188"/>
  <c r="W46" i="188"/>
  <c r="S75" i="188"/>
  <c r="T75" i="188"/>
  <c r="U75" i="188"/>
  <c r="V75" i="188"/>
  <c r="W75" i="188"/>
  <c r="W79" i="188"/>
  <c r="W106" i="188"/>
  <c r="W115" i="188"/>
  <c r="W116" i="188"/>
  <c r="V114" i="188"/>
  <c r="V36" i="188"/>
  <c r="V37" i="188"/>
  <c r="V46" i="188"/>
  <c r="R74" i="188"/>
  <c r="S74" i="188"/>
  <c r="T74" i="188"/>
  <c r="U74" i="188"/>
  <c r="V74" i="188"/>
  <c r="V79" i="188"/>
  <c r="V106" i="188"/>
  <c r="V115" i="188"/>
  <c r="V116" i="188"/>
  <c r="U33" i="188"/>
  <c r="U114" i="188"/>
  <c r="U36" i="188"/>
  <c r="U37" i="188"/>
  <c r="U46" i="188"/>
  <c r="Q73" i="188"/>
  <c r="R73" i="188"/>
  <c r="S73" i="188"/>
  <c r="T73" i="188"/>
  <c r="U73" i="188"/>
  <c r="U79" i="188"/>
  <c r="U106" i="188"/>
  <c r="U115" i="188"/>
  <c r="U116" i="188"/>
  <c r="T33" i="188"/>
  <c r="T114" i="188"/>
  <c r="T36" i="188"/>
  <c r="T37" i="188"/>
  <c r="T46" i="188"/>
  <c r="P72" i="188"/>
  <c r="Q72" i="188"/>
  <c r="R72" i="188"/>
  <c r="S72" i="188"/>
  <c r="T72" i="188"/>
  <c r="T79" i="188"/>
  <c r="T106" i="188"/>
  <c r="T115" i="188"/>
  <c r="T116" i="188"/>
  <c r="S33" i="188"/>
  <c r="S114" i="188"/>
  <c r="S36" i="188"/>
  <c r="S37" i="188"/>
  <c r="S46" i="188"/>
  <c r="O71" i="188"/>
  <c r="P71" i="188"/>
  <c r="Q71" i="188"/>
  <c r="R71" i="188"/>
  <c r="S71" i="188"/>
  <c r="S79" i="188"/>
  <c r="S106" i="188"/>
  <c r="S115" i="188"/>
  <c r="S116" i="188"/>
  <c r="R114" i="188"/>
  <c r="R36" i="188"/>
  <c r="R37" i="188"/>
  <c r="R46" i="188"/>
  <c r="N70" i="188"/>
  <c r="O70" i="188"/>
  <c r="P70" i="188"/>
  <c r="Q70" i="188"/>
  <c r="R70" i="188"/>
  <c r="R79" i="188"/>
  <c r="R106" i="188"/>
  <c r="R115" i="188"/>
  <c r="R116" i="188"/>
  <c r="Q32" i="188"/>
  <c r="Q33" i="188"/>
  <c r="Q114" i="188"/>
  <c r="Q36" i="188"/>
  <c r="Q37" i="188"/>
  <c r="Q46" i="188"/>
  <c r="M69" i="188"/>
  <c r="N69" i="188"/>
  <c r="O69" i="188"/>
  <c r="P69" i="188"/>
  <c r="Q69" i="188"/>
  <c r="Q79" i="188"/>
  <c r="Q106" i="188"/>
  <c r="Q115" i="188"/>
  <c r="Q116" i="188"/>
  <c r="P32" i="188"/>
  <c r="P33" i="188"/>
  <c r="P114" i="188"/>
  <c r="P36" i="188"/>
  <c r="P37" i="188"/>
  <c r="P46" i="188"/>
  <c r="L68" i="188"/>
  <c r="M68" i="188"/>
  <c r="N68" i="188"/>
  <c r="O68" i="188"/>
  <c r="P68" i="188"/>
  <c r="P79" i="188"/>
  <c r="P106" i="188"/>
  <c r="P115" i="188"/>
  <c r="P116" i="188"/>
  <c r="O32" i="188"/>
  <c r="O33" i="188"/>
  <c r="O114" i="188"/>
  <c r="O36" i="188"/>
  <c r="O37" i="188"/>
  <c r="O46" i="188"/>
  <c r="K67" i="188"/>
  <c r="L67" i="188"/>
  <c r="M67" i="188"/>
  <c r="N67" i="188"/>
  <c r="O67" i="188"/>
  <c r="O79" i="188"/>
  <c r="O106" i="188"/>
  <c r="O115" i="188"/>
  <c r="O116" i="188"/>
  <c r="L33" i="188"/>
  <c r="N33" i="188"/>
  <c r="N114" i="188"/>
  <c r="N37" i="188"/>
  <c r="N46" i="188"/>
  <c r="J66" i="188"/>
  <c r="K66" i="188"/>
  <c r="L66" i="188"/>
  <c r="M66" i="188"/>
  <c r="N66" i="188"/>
  <c r="N79" i="188"/>
  <c r="N97" i="188"/>
  <c r="N100" i="188"/>
  <c r="N106" i="188"/>
  <c r="N115" i="188"/>
  <c r="N116" i="188"/>
  <c r="M33" i="188"/>
  <c r="M114" i="188"/>
  <c r="M27" i="188"/>
  <c r="M28" i="188"/>
  <c r="M37" i="188"/>
  <c r="M46" i="188"/>
  <c r="M106" i="188"/>
  <c r="M115" i="188"/>
  <c r="M116" i="188"/>
  <c r="L114" i="188"/>
  <c r="L27" i="188"/>
  <c r="L28" i="188"/>
  <c r="L37" i="188"/>
  <c r="L46" i="188"/>
  <c r="L106" i="188"/>
  <c r="L115" i="188"/>
  <c r="L116" i="188"/>
  <c r="K33" i="188"/>
  <c r="K114" i="188"/>
  <c r="K27" i="188"/>
  <c r="K28" i="188"/>
  <c r="K37" i="188"/>
  <c r="K46" i="188"/>
  <c r="K106" i="188"/>
  <c r="K115" i="188"/>
  <c r="K116" i="188"/>
  <c r="J33" i="188"/>
  <c r="J114" i="188"/>
  <c r="J27" i="188"/>
  <c r="J28" i="188"/>
  <c r="J37" i="188"/>
  <c r="J46" i="188"/>
  <c r="J106" i="188"/>
  <c r="J115" i="188"/>
  <c r="J116" i="188"/>
  <c r="I33" i="188"/>
  <c r="I114" i="188"/>
  <c r="I27" i="188"/>
  <c r="I28" i="188"/>
  <c r="I37" i="188"/>
  <c r="I46" i="188"/>
  <c r="I106" i="188"/>
  <c r="I115" i="188"/>
  <c r="I116" i="188"/>
  <c r="Y109" i="188"/>
  <c r="Y110" i="188"/>
  <c r="Y111" i="188"/>
  <c r="X109" i="188"/>
  <c r="X110" i="188"/>
  <c r="X111" i="188"/>
  <c r="W109" i="188"/>
  <c r="W110" i="188"/>
  <c r="W111" i="188"/>
  <c r="V109" i="188"/>
  <c r="V110" i="188"/>
  <c r="V111" i="188"/>
  <c r="U109" i="188"/>
  <c r="U110" i="188"/>
  <c r="U111" i="188"/>
  <c r="T109" i="188"/>
  <c r="T110" i="188"/>
  <c r="T111" i="188"/>
  <c r="Y48" i="188"/>
  <c r="X48" i="188"/>
  <c r="W48" i="188"/>
  <c r="V48" i="188"/>
  <c r="U48" i="188"/>
  <c r="T48" i="188"/>
  <c r="S48" i="188"/>
  <c r="R48" i="188"/>
  <c r="Q48" i="188"/>
  <c r="P48" i="188"/>
  <c r="O48" i="188"/>
  <c r="N48" i="188"/>
  <c r="M48" i="188"/>
  <c r="L48" i="188"/>
  <c r="K48" i="188"/>
  <c r="J48" i="188"/>
  <c r="I48" i="188"/>
  <c r="J24" i="188"/>
  <c r="K24" i="188"/>
  <c r="L24" i="188"/>
  <c r="M24" i="188"/>
  <c r="N24" i="188"/>
  <c r="O24" i="188"/>
  <c r="P24" i="188"/>
  <c r="Q24" i="188"/>
  <c r="R24" i="188"/>
  <c r="S24" i="188"/>
  <c r="T24" i="188"/>
  <c r="U24" i="188"/>
  <c r="V24" i="188"/>
  <c r="W24" i="188"/>
  <c r="X24" i="188"/>
  <c r="Y24" i="188"/>
  <c r="Y25" i="188"/>
  <c r="X25" i="188"/>
  <c r="W25" i="188"/>
  <c r="V25" i="188"/>
  <c r="U25" i="188"/>
  <c r="T25" i="188"/>
  <c r="S25" i="188"/>
  <c r="R25" i="188"/>
  <c r="Q25" i="188"/>
  <c r="P25" i="188"/>
  <c r="O25" i="188"/>
  <c r="N25" i="188"/>
  <c r="M25" i="188"/>
  <c r="L25" i="188"/>
  <c r="K25" i="188"/>
  <c r="J25" i="188"/>
  <c r="I25" i="188"/>
  <c r="Y23" i="188"/>
  <c r="S32" i="187"/>
  <c r="W33" i="187"/>
  <c r="Y32" i="187"/>
  <c r="Y33" i="187"/>
  <c r="Y114" i="187"/>
  <c r="Y36" i="187"/>
  <c r="Y37" i="187"/>
  <c r="Y46" i="187"/>
  <c r="Y115" i="187"/>
  <c r="Y116" i="187"/>
  <c r="V33" i="187"/>
  <c r="X33" i="187"/>
  <c r="X42" i="187"/>
  <c r="X114" i="187"/>
  <c r="X36" i="187"/>
  <c r="X37" i="187"/>
  <c r="X46" i="187"/>
  <c r="T76" i="187"/>
  <c r="U76" i="187"/>
  <c r="V76" i="187"/>
  <c r="W76" i="187"/>
  <c r="X76" i="187"/>
  <c r="X79" i="187"/>
  <c r="X115" i="187"/>
  <c r="X116" i="187"/>
  <c r="W114" i="187"/>
  <c r="W36" i="187"/>
  <c r="W37" i="187"/>
  <c r="W46" i="187"/>
  <c r="W115" i="187"/>
  <c r="W116" i="187"/>
  <c r="V114" i="187"/>
  <c r="V36" i="187"/>
  <c r="V37" i="187"/>
  <c r="V46" i="187"/>
  <c r="V115" i="187"/>
  <c r="V116" i="187"/>
  <c r="U33" i="187"/>
  <c r="U114" i="187"/>
  <c r="U36" i="187"/>
  <c r="U37" i="187"/>
  <c r="U46" i="187"/>
  <c r="U115" i="187"/>
  <c r="U116" i="187"/>
  <c r="T33" i="187"/>
  <c r="T114" i="187"/>
  <c r="T36" i="187"/>
  <c r="T37" i="187"/>
  <c r="T46" i="187"/>
  <c r="T115" i="187"/>
  <c r="T116" i="187"/>
  <c r="S33" i="187"/>
  <c r="S114" i="187"/>
  <c r="S36" i="187"/>
  <c r="S37" i="187"/>
  <c r="S46" i="187"/>
  <c r="O71" i="187"/>
  <c r="P71" i="187"/>
  <c r="Q71" i="187"/>
  <c r="R71" i="187"/>
  <c r="S71" i="187"/>
  <c r="S79" i="187"/>
  <c r="S115" i="187"/>
  <c r="S116" i="187"/>
  <c r="R114" i="187"/>
  <c r="R36" i="187"/>
  <c r="R37" i="187"/>
  <c r="R46" i="187"/>
  <c r="N70" i="187"/>
  <c r="O70" i="187"/>
  <c r="P70" i="187"/>
  <c r="Q70" i="187"/>
  <c r="R70" i="187"/>
  <c r="R79" i="187"/>
  <c r="R115" i="187"/>
  <c r="R116" i="187"/>
  <c r="Q32" i="187"/>
  <c r="Q33" i="187"/>
  <c r="Q114" i="187"/>
  <c r="Q36" i="187"/>
  <c r="Q37" i="187"/>
  <c r="Q46" i="187"/>
  <c r="Q115" i="187"/>
  <c r="Q116" i="187"/>
  <c r="P32" i="187"/>
  <c r="P33" i="187"/>
  <c r="P114" i="187"/>
  <c r="P36" i="187"/>
  <c r="P37" i="187"/>
  <c r="P46" i="187"/>
  <c r="P89" i="187"/>
  <c r="P115" i="187"/>
  <c r="P116" i="187"/>
  <c r="O32" i="187"/>
  <c r="O33" i="187"/>
  <c r="O114" i="187"/>
  <c r="O36" i="187"/>
  <c r="O37" i="187"/>
  <c r="O46" i="187"/>
  <c r="O115" i="187"/>
  <c r="O116" i="187"/>
  <c r="L33" i="187"/>
  <c r="N33" i="187"/>
  <c r="N114" i="187"/>
  <c r="N37" i="187"/>
  <c r="N46" i="187"/>
  <c r="N115" i="187"/>
  <c r="N116" i="187"/>
  <c r="M33" i="187"/>
  <c r="M114" i="187"/>
  <c r="M27" i="187"/>
  <c r="M28" i="187"/>
  <c r="M37" i="187"/>
  <c r="M46" i="187"/>
  <c r="M115" i="187"/>
  <c r="M116" i="187"/>
  <c r="L114" i="187"/>
  <c r="L27" i="187"/>
  <c r="L28" i="187"/>
  <c r="L37" i="187"/>
  <c r="L46" i="187"/>
  <c r="L115" i="187"/>
  <c r="L116" i="187"/>
  <c r="K33" i="187"/>
  <c r="K114" i="187"/>
  <c r="K27" i="187"/>
  <c r="K28" i="187"/>
  <c r="K37" i="187"/>
  <c r="K46" i="187"/>
  <c r="K115" i="187"/>
  <c r="K116" i="187"/>
  <c r="J33" i="187"/>
  <c r="J114" i="187"/>
  <c r="J27" i="187"/>
  <c r="J28" i="187"/>
  <c r="J37" i="187"/>
  <c r="J46" i="187"/>
  <c r="J115" i="187"/>
  <c r="J116" i="187"/>
  <c r="I33" i="187"/>
  <c r="I114" i="187"/>
  <c r="I27" i="187"/>
  <c r="I28" i="187"/>
  <c r="I37" i="187"/>
  <c r="I46" i="187"/>
  <c r="I115" i="187"/>
  <c r="I116" i="187"/>
  <c r="Y109" i="187"/>
  <c r="Y110" i="187"/>
  <c r="Y111" i="187"/>
  <c r="X109" i="187"/>
  <c r="X110" i="187"/>
  <c r="X111" i="187"/>
  <c r="W109" i="187"/>
  <c r="W110" i="187"/>
  <c r="W111" i="187"/>
  <c r="V109" i="187"/>
  <c r="V110" i="187"/>
  <c r="V111" i="187"/>
  <c r="U109" i="187"/>
  <c r="U110" i="187"/>
  <c r="U111" i="187"/>
  <c r="T109" i="187"/>
  <c r="T110" i="187"/>
  <c r="T111" i="187"/>
  <c r="Y48" i="187"/>
  <c r="X48" i="187"/>
  <c r="W48" i="187"/>
  <c r="V48" i="187"/>
  <c r="U48" i="187"/>
  <c r="T48" i="187"/>
  <c r="S48" i="187"/>
  <c r="R48" i="187"/>
  <c r="Q48" i="187"/>
  <c r="P48" i="187"/>
  <c r="O48" i="187"/>
  <c r="N48" i="187"/>
  <c r="M48" i="187"/>
  <c r="L48" i="187"/>
  <c r="K48" i="187"/>
  <c r="J48" i="187"/>
  <c r="I48" i="187"/>
  <c r="J24" i="187"/>
  <c r="K24" i="187"/>
  <c r="L24" i="187"/>
  <c r="M24" i="187"/>
  <c r="N24" i="187"/>
  <c r="O24" i="187"/>
  <c r="P24" i="187"/>
  <c r="Q24" i="187"/>
  <c r="R24" i="187"/>
  <c r="S24" i="187"/>
  <c r="T24" i="187"/>
  <c r="U24" i="187"/>
  <c r="V24" i="187"/>
  <c r="W24" i="187"/>
  <c r="X24" i="187"/>
  <c r="Y24" i="187"/>
  <c r="Y25" i="187"/>
  <c r="X25" i="187"/>
  <c r="W25" i="187"/>
  <c r="V25" i="187"/>
  <c r="U25" i="187"/>
  <c r="T25" i="187"/>
  <c r="S25" i="187"/>
  <c r="R25" i="187"/>
  <c r="Q25" i="187"/>
  <c r="P25" i="187"/>
  <c r="O25" i="187"/>
  <c r="N25" i="187"/>
  <c r="M25" i="187"/>
  <c r="L25" i="187"/>
  <c r="K25" i="187"/>
  <c r="J25" i="187"/>
  <c r="I25" i="187"/>
  <c r="Y23" i="187"/>
  <c r="M33" i="186"/>
  <c r="W33" i="186"/>
  <c r="Y32" i="186"/>
  <c r="Y33" i="186"/>
  <c r="Y114" i="186"/>
  <c r="Y36" i="186"/>
  <c r="Y37" i="186"/>
  <c r="Y45" i="186"/>
  <c r="Y46" i="186"/>
  <c r="Y106" i="186"/>
  <c r="Y115" i="186"/>
  <c r="Y116" i="186"/>
  <c r="V33" i="186"/>
  <c r="X33" i="186"/>
  <c r="X42" i="186"/>
  <c r="X114" i="186"/>
  <c r="X36" i="186"/>
  <c r="X37" i="186"/>
  <c r="X45" i="186"/>
  <c r="X46" i="186"/>
  <c r="X79" i="186"/>
  <c r="X106" i="186"/>
  <c r="X115" i="186"/>
  <c r="X116" i="186"/>
  <c r="W114" i="186"/>
  <c r="W36" i="186"/>
  <c r="W37" i="186"/>
  <c r="W45" i="186"/>
  <c r="W46" i="186"/>
  <c r="S75" i="186"/>
  <c r="T75" i="186"/>
  <c r="U75" i="186"/>
  <c r="V75" i="186"/>
  <c r="W75" i="186"/>
  <c r="W79" i="186"/>
  <c r="W106" i="186"/>
  <c r="W115" i="186"/>
  <c r="W116" i="186"/>
  <c r="V114" i="186"/>
  <c r="V36" i="186"/>
  <c r="V37" i="186"/>
  <c r="V45" i="186"/>
  <c r="V46" i="186"/>
  <c r="R74" i="186"/>
  <c r="S74" i="186"/>
  <c r="T74" i="186"/>
  <c r="U74" i="186"/>
  <c r="V74" i="186"/>
  <c r="V79" i="186"/>
  <c r="V106" i="186"/>
  <c r="V115" i="186"/>
  <c r="V116" i="186"/>
  <c r="U33" i="186"/>
  <c r="U114" i="186"/>
  <c r="U36" i="186"/>
  <c r="U37" i="186"/>
  <c r="U45" i="186"/>
  <c r="U46" i="186"/>
  <c r="Q73" i="186"/>
  <c r="R73" i="186"/>
  <c r="S73" i="186"/>
  <c r="T73" i="186"/>
  <c r="U73" i="186"/>
  <c r="U79" i="186"/>
  <c r="U106" i="186"/>
  <c r="U115" i="186"/>
  <c r="U116" i="186"/>
  <c r="T33" i="186"/>
  <c r="T114" i="186"/>
  <c r="T36" i="186"/>
  <c r="T37" i="186"/>
  <c r="T45" i="186"/>
  <c r="T46" i="186"/>
  <c r="P72" i="186"/>
  <c r="Q72" i="186"/>
  <c r="R72" i="186"/>
  <c r="S72" i="186"/>
  <c r="T72" i="186"/>
  <c r="T79" i="186"/>
  <c r="O96" i="186"/>
  <c r="P96" i="186"/>
  <c r="Q96" i="186"/>
  <c r="R96" i="186"/>
  <c r="S96" i="186"/>
  <c r="T96" i="186"/>
  <c r="T106" i="186"/>
  <c r="T115" i="186"/>
  <c r="T116" i="186"/>
  <c r="S33" i="186"/>
  <c r="S114" i="186"/>
  <c r="S36" i="186"/>
  <c r="S37" i="186"/>
  <c r="S45" i="186"/>
  <c r="S46" i="186"/>
  <c r="O71" i="186"/>
  <c r="P71" i="186"/>
  <c r="Q71" i="186"/>
  <c r="R71" i="186"/>
  <c r="S71" i="186"/>
  <c r="S79" i="186"/>
  <c r="S106" i="186"/>
  <c r="S115" i="186"/>
  <c r="S116" i="186"/>
  <c r="R114" i="186"/>
  <c r="R36" i="186"/>
  <c r="R37" i="186"/>
  <c r="R45" i="186"/>
  <c r="R46" i="186"/>
  <c r="N70" i="186"/>
  <c r="O70" i="186"/>
  <c r="P70" i="186"/>
  <c r="Q70" i="186"/>
  <c r="R70" i="186"/>
  <c r="R79" i="186"/>
  <c r="R106" i="186"/>
  <c r="R115" i="186"/>
  <c r="R116" i="186"/>
  <c r="Q33" i="186"/>
  <c r="Q114" i="186"/>
  <c r="Q36" i="186"/>
  <c r="Q37" i="186"/>
  <c r="Q45" i="186"/>
  <c r="Q46" i="186"/>
  <c r="M69" i="186"/>
  <c r="N69" i="186"/>
  <c r="O69" i="186"/>
  <c r="P69" i="186"/>
  <c r="Q69" i="186"/>
  <c r="Q79" i="186"/>
  <c r="Q106" i="186"/>
  <c r="Q115" i="186"/>
  <c r="Q116" i="186"/>
  <c r="P33" i="186"/>
  <c r="P114" i="186"/>
  <c r="P36" i="186"/>
  <c r="P37" i="186"/>
  <c r="P45" i="186"/>
  <c r="P46" i="186"/>
  <c r="L68" i="186"/>
  <c r="M68" i="186"/>
  <c r="N68" i="186"/>
  <c r="O68" i="186"/>
  <c r="P68" i="186"/>
  <c r="P79" i="186"/>
  <c r="P106" i="186"/>
  <c r="P115" i="186"/>
  <c r="P116" i="186"/>
  <c r="O33" i="186"/>
  <c r="O114" i="186"/>
  <c r="O36" i="186"/>
  <c r="O37" i="186"/>
  <c r="O45" i="186"/>
  <c r="O46" i="186"/>
  <c r="K67" i="186"/>
  <c r="L67" i="186"/>
  <c r="M67" i="186"/>
  <c r="N67" i="186"/>
  <c r="O67" i="186"/>
  <c r="O79" i="186"/>
  <c r="O106" i="186"/>
  <c r="O115" i="186"/>
  <c r="O116" i="186"/>
  <c r="N33" i="186"/>
  <c r="N114" i="186"/>
  <c r="N37" i="186"/>
  <c r="N46" i="186"/>
  <c r="J66" i="186"/>
  <c r="K66" i="186"/>
  <c r="L66" i="186"/>
  <c r="M66" i="186"/>
  <c r="N66" i="186"/>
  <c r="N79" i="186"/>
  <c r="N97" i="186"/>
  <c r="N100" i="186"/>
  <c r="N106" i="186"/>
  <c r="N115" i="186"/>
  <c r="N116" i="186"/>
  <c r="M114" i="186"/>
  <c r="M27" i="186"/>
  <c r="M28" i="186"/>
  <c r="M37" i="186"/>
  <c r="M46" i="186"/>
  <c r="M106" i="186"/>
  <c r="M115" i="186"/>
  <c r="M116" i="186"/>
  <c r="L33" i="186"/>
  <c r="L114" i="186"/>
  <c r="L27" i="186"/>
  <c r="L28" i="186"/>
  <c r="L37" i="186"/>
  <c r="L46" i="186"/>
  <c r="L106" i="186"/>
  <c r="L115" i="186"/>
  <c r="L116" i="186"/>
  <c r="K33" i="186"/>
  <c r="K114" i="186"/>
  <c r="K27" i="186"/>
  <c r="K28" i="186"/>
  <c r="K37" i="186"/>
  <c r="K46" i="186"/>
  <c r="K106" i="186"/>
  <c r="K115" i="186"/>
  <c r="K116" i="186"/>
  <c r="J33" i="186"/>
  <c r="J114" i="186"/>
  <c r="J27" i="186"/>
  <c r="J28" i="186"/>
  <c r="J37" i="186"/>
  <c r="J46" i="186"/>
  <c r="J106" i="186"/>
  <c r="J115" i="186"/>
  <c r="J116" i="186"/>
  <c r="I33" i="186"/>
  <c r="I114" i="186"/>
  <c r="I27" i="186"/>
  <c r="I28" i="186"/>
  <c r="I37" i="186"/>
  <c r="I46" i="186"/>
  <c r="I106" i="186"/>
  <c r="I115" i="186"/>
  <c r="I116" i="186"/>
  <c r="Y109" i="186"/>
  <c r="Y110" i="186"/>
  <c r="Y111" i="186"/>
  <c r="X109" i="186"/>
  <c r="X110" i="186"/>
  <c r="X111" i="186"/>
  <c r="W109" i="186"/>
  <c r="W110" i="186"/>
  <c r="W111" i="186"/>
  <c r="V109" i="186"/>
  <c r="V110" i="186"/>
  <c r="V111" i="186"/>
  <c r="U109" i="186"/>
  <c r="U110" i="186"/>
  <c r="U111" i="186"/>
  <c r="T109" i="186"/>
  <c r="T110" i="186"/>
  <c r="T111" i="186"/>
  <c r="S109" i="186"/>
  <c r="S110" i="186"/>
  <c r="S111" i="186"/>
  <c r="R109" i="186"/>
  <c r="R110" i="186"/>
  <c r="R111" i="186"/>
  <c r="Y48" i="186"/>
  <c r="X48" i="186"/>
  <c r="W48" i="186"/>
  <c r="V48" i="186"/>
  <c r="U48" i="186"/>
  <c r="T48" i="186"/>
  <c r="S48" i="186"/>
  <c r="R48" i="186"/>
  <c r="Q48" i="186"/>
  <c r="P48" i="186"/>
  <c r="O48" i="186"/>
  <c r="N48" i="186"/>
  <c r="M48" i="186"/>
  <c r="L48" i="186"/>
  <c r="K48" i="186"/>
  <c r="J48" i="186"/>
  <c r="I48" i="186"/>
  <c r="J24" i="186"/>
  <c r="K24" i="186"/>
  <c r="L24" i="186"/>
  <c r="M24" i="186"/>
  <c r="N24" i="186"/>
  <c r="O24" i="186"/>
  <c r="P24" i="186"/>
  <c r="Q24" i="186"/>
  <c r="R24" i="186"/>
  <c r="S24" i="186"/>
  <c r="T24" i="186"/>
  <c r="U24" i="186"/>
  <c r="V24" i="186"/>
  <c r="W24" i="186"/>
  <c r="X24" i="186"/>
  <c r="Y24" i="186"/>
  <c r="Y25" i="186"/>
  <c r="X25" i="186"/>
  <c r="W25" i="186"/>
  <c r="V25" i="186"/>
  <c r="U25" i="186"/>
  <c r="T25" i="186"/>
  <c r="S25" i="186"/>
  <c r="R25" i="186"/>
  <c r="Q25" i="186"/>
  <c r="P25" i="186"/>
  <c r="O25" i="186"/>
  <c r="N25" i="186"/>
  <c r="M25" i="186"/>
  <c r="L25" i="186"/>
  <c r="K25" i="186"/>
  <c r="J25" i="186"/>
  <c r="I25" i="186"/>
  <c r="Y23" i="186"/>
  <c r="M33" i="185"/>
  <c r="W33" i="185"/>
  <c r="Y32" i="185"/>
  <c r="Y33" i="185"/>
  <c r="Y114" i="185"/>
  <c r="Y36" i="185"/>
  <c r="Y37" i="185"/>
  <c r="Y45" i="185"/>
  <c r="Y46" i="185"/>
  <c r="Y106" i="185"/>
  <c r="Y115" i="185"/>
  <c r="Y116" i="185"/>
  <c r="X33" i="185"/>
  <c r="X42" i="185"/>
  <c r="X114" i="185"/>
  <c r="X36" i="185"/>
  <c r="X37" i="185"/>
  <c r="X45" i="185"/>
  <c r="X46" i="185"/>
  <c r="T76" i="185"/>
  <c r="U76" i="185"/>
  <c r="V76" i="185"/>
  <c r="W76" i="185"/>
  <c r="X76" i="185"/>
  <c r="X79" i="185"/>
  <c r="X106" i="185"/>
  <c r="X115" i="185"/>
  <c r="X116" i="185"/>
  <c r="W114" i="185"/>
  <c r="W36" i="185"/>
  <c r="W37" i="185"/>
  <c r="W45" i="185"/>
  <c r="W46" i="185"/>
  <c r="S75" i="185"/>
  <c r="T75" i="185"/>
  <c r="U75" i="185"/>
  <c r="V75" i="185"/>
  <c r="W75" i="185"/>
  <c r="W79" i="185"/>
  <c r="W106" i="185"/>
  <c r="W115" i="185"/>
  <c r="W116" i="185"/>
  <c r="V114" i="185"/>
  <c r="V36" i="185"/>
  <c r="V37" i="185"/>
  <c r="V45" i="185"/>
  <c r="V46" i="185"/>
  <c r="R74" i="185"/>
  <c r="S74" i="185"/>
  <c r="T74" i="185"/>
  <c r="U74" i="185"/>
  <c r="V74" i="185"/>
  <c r="V79" i="185"/>
  <c r="V106" i="185"/>
  <c r="V115" i="185"/>
  <c r="V116" i="185"/>
  <c r="U33" i="185"/>
  <c r="U114" i="185"/>
  <c r="U36" i="185"/>
  <c r="U37" i="185"/>
  <c r="U45" i="185"/>
  <c r="U46" i="185"/>
  <c r="Q73" i="185"/>
  <c r="R73" i="185"/>
  <c r="S73" i="185"/>
  <c r="T73" i="185"/>
  <c r="U73" i="185"/>
  <c r="U79" i="185"/>
  <c r="U106" i="185"/>
  <c r="U115" i="185"/>
  <c r="U116" i="185"/>
  <c r="T33" i="185"/>
  <c r="T114" i="185"/>
  <c r="T36" i="185"/>
  <c r="T37" i="185"/>
  <c r="T45" i="185"/>
  <c r="T46" i="185"/>
  <c r="P72" i="185"/>
  <c r="Q72" i="185"/>
  <c r="R72" i="185"/>
  <c r="S72" i="185"/>
  <c r="T72" i="185"/>
  <c r="T79" i="185"/>
  <c r="T106" i="185"/>
  <c r="T115" i="185"/>
  <c r="T116" i="185"/>
  <c r="S33" i="185"/>
  <c r="S114" i="185"/>
  <c r="S36" i="185"/>
  <c r="S37" i="185"/>
  <c r="S45" i="185"/>
  <c r="S46" i="185"/>
  <c r="O71" i="185"/>
  <c r="P71" i="185"/>
  <c r="Q71" i="185"/>
  <c r="R71" i="185"/>
  <c r="S71" i="185"/>
  <c r="S79" i="185"/>
  <c r="S106" i="185"/>
  <c r="S115" i="185"/>
  <c r="S116" i="185"/>
  <c r="R114" i="185"/>
  <c r="R36" i="185"/>
  <c r="R37" i="185"/>
  <c r="R45" i="185"/>
  <c r="R46" i="185"/>
  <c r="N70" i="185"/>
  <c r="O70" i="185"/>
  <c r="P70" i="185"/>
  <c r="Q70" i="185"/>
  <c r="R70" i="185"/>
  <c r="R79" i="185"/>
  <c r="R106" i="185"/>
  <c r="R115" i="185"/>
  <c r="R116" i="185"/>
  <c r="Q33" i="185"/>
  <c r="Q114" i="185"/>
  <c r="Q36" i="185"/>
  <c r="Q37" i="185"/>
  <c r="Q45" i="185"/>
  <c r="Q46" i="185"/>
  <c r="M69" i="185"/>
  <c r="N69" i="185"/>
  <c r="O69" i="185"/>
  <c r="P69" i="185"/>
  <c r="Q69" i="185"/>
  <c r="Q79" i="185"/>
  <c r="Q106" i="185"/>
  <c r="Q115" i="185"/>
  <c r="Q116" i="185"/>
  <c r="P33" i="185"/>
  <c r="P114" i="185"/>
  <c r="P36" i="185"/>
  <c r="P37" i="185"/>
  <c r="P45" i="185"/>
  <c r="P46" i="185"/>
  <c r="L68" i="185"/>
  <c r="M68" i="185"/>
  <c r="N68" i="185"/>
  <c r="O68" i="185"/>
  <c r="P68" i="185"/>
  <c r="P79" i="185"/>
  <c r="P89" i="185"/>
  <c r="P106" i="185"/>
  <c r="P115" i="185"/>
  <c r="P116" i="185"/>
  <c r="O33" i="185"/>
  <c r="O114" i="185"/>
  <c r="O36" i="185"/>
  <c r="O37" i="185"/>
  <c r="O45" i="185"/>
  <c r="O46" i="185"/>
  <c r="K67" i="185"/>
  <c r="L67" i="185"/>
  <c r="M67" i="185"/>
  <c r="N67" i="185"/>
  <c r="O67" i="185"/>
  <c r="O79" i="185"/>
  <c r="O106" i="185"/>
  <c r="O115" i="185"/>
  <c r="O116" i="185"/>
  <c r="N33" i="185"/>
  <c r="N114" i="185"/>
  <c r="N37" i="185"/>
  <c r="N46" i="185"/>
  <c r="J66" i="185"/>
  <c r="K66" i="185"/>
  <c r="L66" i="185"/>
  <c r="M66" i="185"/>
  <c r="N66" i="185"/>
  <c r="N79" i="185"/>
  <c r="N106" i="185"/>
  <c r="N115" i="185"/>
  <c r="N116" i="185"/>
  <c r="M114" i="185"/>
  <c r="M27" i="185"/>
  <c r="M28" i="185"/>
  <c r="M37" i="185"/>
  <c r="M46" i="185"/>
  <c r="M106" i="185"/>
  <c r="M115" i="185"/>
  <c r="M116" i="185"/>
  <c r="L33" i="185"/>
  <c r="L114" i="185"/>
  <c r="L27" i="185"/>
  <c r="L28" i="185"/>
  <c r="L37" i="185"/>
  <c r="L46" i="185"/>
  <c r="L106" i="185"/>
  <c r="L115" i="185"/>
  <c r="L116" i="185"/>
  <c r="K33" i="185"/>
  <c r="K114" i="185"/>
  <c r="K27" i="185"/>
  <c r="K28" i="185"/>
  <c r="K37" i="185"/>
  <c r="K46" i="185"/>
  <c r="K106" i="185"/>
  <c r="K115" i="185"/>
  <c r="K116" i="185"/>
  <c r="J33" i="185"/>
  <c r="J114" i="185"/>
  <c r="J27" i="185"/>
  <c r="J28" i="185"/>
  <c r="J37" i="185"/>
  <c r="J46" i="185"/>
  <c r="J106" i="185"/>
  <c r="J115" i="185"/>
  <c r="J116" i="185"/>
  <c r="I33" i="185"/>
  <c r="I114" i="185"/>
  <c r="I27" i="185"/>
  <c r="I28" i="185"/>
  <c r="I37" i="185"/>
  <c r="I46" i="185"/>
  <c r="I106" i="185"/>
  <c r="I115" i="185"/>
  <c r="I116" i="185"/>
  <c r="Y109" i="185"/>
  <c r="Y110" i="185"/>
  <c r="Y111" i="185"/>
  <c r="X109" i="185"/>
  <c r="X110" i="185"/>
  <c r="X111" i="185"/>
  <c r="W109" i="185"/>
  <c r="W110" i="185"/>
  <c r="W111" i="185"/>
  <c r="V109" i="185"/>
  <c r="V110" i="185"/>
  <c r="V111" i="185"/>
  <c r="U109" i="185"/>
  <c r="U110" i="185"/>
  <c r="U111" i="185"/>
  <c r="T109" i="185"/>
  <c r="T110" i="185"/>
  <c r="T111" i="185"/>
  <c r="S109" i="185"/>
  <c r="S110" i="185"/>
  <c r="S111" i="185"/>
  <c r="R109" i="185"/>
  <c r="R110" i="185"/>
  <c r="R111" i="185"/>
  <c r="Y48" i="185"/>
  <c r="X48" i="185"/>
  <c r="W48" i="185"/>
  <c r="V48" i="185"/>
  <c r="U48" i="185"/>
  <c r="T48" i="185"/>
  <c r="S48" i="185"/>
  <c r="R48" i="185"/>
  <c r="Q48" i="185"/>
  <c r="P48" i="185"/>
  <c r="O48" i="185"/>
  <c r="N48" i="185"/>
  <c r="M48" i="185"/>
  <c r="L48" i="185"/>
  <c r="K48" i="185"/>
  <c r="J48" i="185"/>
  <c r="I48" i="185"/>
  <c r="J24" i="185"/>
  <c r="K24" i="185"/>
  <c r="L24" i="185"/>
  <c r="M24" i="185"/>
  <c r="N24" i="185"/>
  <c r="O24" i="185"/>
  <c r="P24" i="185"/>
  <c r="Q24" i="185"/>
  <c r="R24" i="185"/>
  <c r="S24" i="185"/>
  <c r="T24" i="185"/>
  <c r="U24" i="185"/>
  <c r="V24" i="185"/>
  <c r="W24" i="185"/>
  <c r="X24" i="185"/>
  <c r="Y24" i="185"/>
  <c r="Y25" i="185"/>
  <c r="X25" i="185"/>
  <c r="W25" i="185"/>
  <c r="V25" i="185"/>
  <c r="U25" i="185"/>
  <c r="T25" i="185"/>
  <c r="S25" i="185"/>
  <c r="R25" i="185"/>
  <c r="Q25" i="185"/>
  <c r="P25" i="185"/>
  <c r="O25" i="185"/>
  <c r="N25" i="185"/>
  <c r="M25" i="185"/>
  <c r="L25" i="185"/>
  <c r="K25" i="185"/>
  <c r="J25" i="185"/>
  <c r="I25" i="185"/>
  <c r="Y23" i="185"/>
  <c r="L33" i="184"/>
  <c r="W33" i="184"/>
  <c r="Y32" i="184"/>
  <c r="Y33" i="184"/>
  <c r="Y114" i="184"/>
  <c r="Y36" i="184"/>
  <c r="Y37" i="184"/>
  <c r="Y45" i="184"/>
  <c r="Y46" i="184"/>
  <c r="Y106" i="184"/>
  <c r="Y115" i="184"/>
  <c r="Y116" i="184"/>
  <c r="X33" i="184"/>
  <c r="X42" i="184"/>
  <c r="X114" i="184"/>
  <c r="X36" i="184"/>
  <c r="X37" i="184"/>
  <c r="X45" i="184"/>
  <c r="X46" i="184"/>
  <c r="X79" i="184"/>
  <c r="X106" i="184"/>
  <c r="X115" i="184"/>
  <c r="X116" i="184"/>
  <c r="W114" i="184"/>
  <c r="W36" i="184"/>
  <c r="W37" i="184"/>
  <c r="W45" i="184"/>
  <c r="W46" i="184"/>
  <c r="S75" i="184"/>
  <c r="T75" i="184"/>
  <c r="U75" i="184"/>
  <c r="V75" i="184"/>
  <c r="W75" i="184"/>
  <c r="W79" i="184"/>
  <c r="W106" i="184"/>
  <c r="W115" i="184"/>
  <c r="W116" i="184"/>
  <c r="V114" i="184"/>
  <c r="V36" i="184"/>
  <c r="V37" i="184"/>
  <c r="V45" i="184"/>
  <c r="V46" i="184"/>
  <c r="R74" i="184"/>
  <c r="S74" i="184"/>
  <c r="T74" i="184"/>
  <c r="U74" i="184"/>
  <c r="V74" i="184"/>
  <c r="V79" i="184"/>
  <c r="V106" i="184"/>
  <c r="V115" i="184"/>
  <c r="V116" i="184"/>
  <c r="U33" i="184"/>
  <c r="U114" i="184"/>
  <c r="U36" i="184"/>
  <c r="U37" i="184"/>
  <c r="U45" i="184"/>
  <c r="U46" i="184"/>
  <c r="Q73" i="184"/>
  <c r="R73" i="184"/>
  <c r="S73" i="184"/>
  <c r="T73" i="184"/>
  <c r="U73" i="184"/>
  <c r="U79" i="184"/>
  <c r="U106" i="184"/>
  <c r="U115" i="184"/>
  <c r="U116" i="184"/>
  <c r="T33" i="184"/>
  <c r="T114" i="184"/>
  <c r="T36" i="184"/>
  <c r="T37" i="184"/>
  <c r="T45" i="184"/>
  <c r="T46" i="184"/>
  <c r="P72" i="184"/>
  <c r="Q72" i="184"/>
  <c r="R72" i="184"/>
  <c r="S72" i="184"/>
  <c r="T72" i="184"/>
  <c r="T79" i="184"/>
  <c r="O96" i="184"/>
  <c r="P96" i="184"/>
  <c r="Q96" i="184"/>
  <c r="R96" i="184"/>
  <c r="S96" i="184"/>
  <c r="T96" i="184"/>
  <c r="T106" i="184"/>
  <c r="T115" i="184"/>
  <c r="T116" i="184"/>
  <c r="S33" i="184"/>
  <c r="S114" i="184"/>
  <c r="S36" i="184"/>
  <c r="S37" i="184"/>
  <c r="S45" i="184"/>
  <c r="S46" i="184"/>
  <c r="O71" i="184"/>
  <c r="P71" i="184"/>
  <c r="Q71" i="184"/>
  <c r="R71" i="184"/>
  <c r="S71" i="184"/>
  <c r="S79" i="184"/>
  <c r="S106" i="184"/>
  <c r="S115" i="184"/>
  <c r="S116" i="184"/>
  <c r="R114" i="184"/>
  <c r="R36" i="184"/>
  <c r="R37" i="184"/>
  <c r="R45" i="184"/>
  <c r="R46" i="184"/>
  <c r="N70" i="184"/>
  <c r="O70" i="184"/>
  <c r="P70" i="184"/>
  <c r="Q70" i="184"/>
  <c r="R70" i="184"/>
  <c r="R79" i="184"/>
  <c r="R106" i="184"/>
  <c r="R115" i="184"/>
  <c r="R116" i="184"/>
  <c r="Q33" i="184"/>
  <c r="Q114" i="184"/>
  <c r="Q36" i="184"/>
  <c r="Q37" i="184"/>
  <c r="Q45" i="184"/>
  <c r="Q46" i="184"/>
  <c r="M69" i="184"/>
  <c r="N69" i="184"/>
  <c r="O69" i="184"/>
  <c r="P69" i="184"/>
  <c r="Q69" i="184"/>
  <c r="Q79" i="184"/>
  <c r="Q106" i="184"/>
  <c r="Q115" i="184"/>
  <c r="Q116" i="184"/>
  <c r="P33" i="184"/>
  <c r="P114" i="184"/>
  <c r="P36" i="184"/>
  <c r="P37" i="184"/>
  <c r="P45" i="184"/>
  <c r="P46" i="184"/>
  <c r="L68" i="184"/>
  <c r="M68" i="184"/>
  <c r="N68" i="184"/>
  <c r="O68" i="184"/>
  <c r="P68" i="184"/>
  <c r="P79" i="184"/>
  <c r="P106" i="184"/>
  <c r="P115" i="184"/>
  <c r="P116" i="184"/>
  <c r="O33" i="184"/>
  <c r="O114" i="184"/>
  <c r="O36" i="184"/>
  <c r="O37" i="184"/>
  <c r="O45" i="184"/>
  <c r="O46" i="184"/>
  <c r="K67" i="184"/>
  <c r="L67" i="184"/>
  <c r="M67" i="184"/>
  <c r="N67" i="184"/>
  <c r="O67" i="184"/>
  <c r="O79" i="184"/>
  <c r="O106" i="184"/>
  <c r="O115" i="184"/>
  <c r="O116" i="184"/>
  <c r="N33" i="184"/>
  <c r="N114" i="184"/>
  <c r="N37" i="184"/>
  <c r="N46" i="184"/>
  <c r="J66" i="184"/>
  <c r="K66" i="184"/>
  <c r="L66" i="184"/>
  <c r="M66" i="184"/>
  <c r="N66" i="184"/>
  <c r="N79" i="184"/>
  <c r="N97" i="184"/>
  <c r="N100" i="184"/>
  <c r="N106" i="184"/>
  <c r="N115" i="184"/>
  <c r="N116" i="184"/>
  <c r="M114" i="184"/>
  <c r="M27" i="184"/>
  <c r="M28" i="184"/>
  <c r="M37" i="184"/>
  <c r="M46" i="184"/>
  <c r="M106" i="184"/>
  <c r="M115" i="184"/>
  <c r="M116" i="184"/>
  <c r="L114" i="184"/>
  <c r="L27" i="184"/>
  <c r="L28" i="184"/>
  <c r="L37" i="184"/>
  <c r="L46" i="184"/>
  <c r="L106" i="184"/>
  <c r="L115" i="184"/>
  <c r="L116" i="184"/>
  <c r="K33" i="184"/>
  <c r="K114" i="184"/>
  <c r="K27" i="184"/>
  <c r="K28" i="184"/>
  <c r="K37" i="184"/>
  <c r="K46" i="184"/>
  <c r="K106" i="184"/>
  <c r="K115" i="184"/>
  <c r="K116" i="184"/>
  <c r="J33" i="184"/>
  <c r="J114" i="184"/>
  <c r="J27" i="184"/>
  <c r="J28" i="184"/>
  <c r="J37" i="184"/>
  <c r="J46" i="184"/>
  <c r="J106" i="184"/>
  <c r="J115" i="184"/>
  <c r="J116" i="184"/>
  <c r="I33" i="184"/>
  <c r="I114" i="184"/>
  <c r="I27" i="184"/>
  <c r="I28" i="184"/>
  <c r="I37" i="184"/>
  <c r="I46" i="184"/>
  <c r="I106" i="184"/>
  <c r="I115" i="184"/>
  <c r="I116" i="184"/>
  <c r="Y109" i="184"/>
  <c r="Y110" i="184"/>
  <c r="Y111" i="184"/>
  <c r="X109" i="184"/>
  <c r="X110" i="184"/>
  <c r="X111" i="184"/>
  <c r="W109" i="184"/>
  <c r="W110" i="184"/>
  <c r="W111" i="184"/>
  <c r="V109" i="184"/>
  <c r="V110" i="184"/>
  <c r="V111" i="184"/>
  <c r="U109" i="184"/>
  <c r="U110" i="184"/>
  <c r="U111" i="184"/>
  <c r="T109" i="184"/>
  <c r="T110" i="184"/>
  <c r="T111" i="184"/>
  <c r="S109" i="184"/>
  <c r="S110" i="184"/>
  <c r="S111" i="184"/>
  <c r="R109" i="184"/>
  <c r="R110" i="184"/>
  <c r="R111" i="184"/>
  <c r="Y48" i="184"/>
  <c r="X48" i="184"/>
  <c r="W48" i="184"/>
  <c r="V48" i="184"/>
  <c r="U48" i="184"/>
  <c r="T48" i="184"/>
  <c r="S48" i="184"/>
  <c r="R48" i="184"/>
  <c r="Q48" i="184"/>
  <c r="P48" i="184"/>
  <c r="O48" i="184"/>
  <c r="N48" i="184"/>
  <c r="M48" i="184"/>
  <c r="L48" i="184"/>
  <c r="K48" i="184"/>
  <c r="J48" i="184"/>
  <c r="I48" i="184"/>
  <c r="J24" i="184"/>
  <c r="K24" i="184"/>
  <c r="L24" i="184"/>
  <c r="M24" i="184"/>
  <c r="N24" i="184"/>
  <c r="O24" i="184"/>
  <c r="P24" i="184"/>
  <c r="Q24" i="184"/>
  <c r="R24" i="184"/>
  <c r="S24" i="184"/>
  <c r="T24" i="184"/>
  <c r="U24" i="184"/>
  <c r="V24" i="184"/>
  <c r="W24" i="184"/>
  <c r="X24" i="184"/>
  <c r="Y24" i="184"/>
  <c r="Y25" i="184"/>
  <c r="X25" i="184"/>
  <c r="W25" i="184"/>
  <c r="V25" i="184"/>
  <c r="U25" i="184"/>
  <c r="T25" i="184"/>
  <c r="S25" i="184"/>
  <c r="R25" i="184"/>
  <c r="Q25" i="184"/>
  <c r="P25" i="184"/>
  <c r="O25" i="184"/>
  <c r="N25" i="184"/>
  <c r="M25" i="184"/>
  <c r="L25" i="184"/>
  <c r="K25" i="184"/>
  <c r="J25" i="184"/>
  <c r="I25" i="184"/>
  <c r="Y23" i="184"/>
  <c r="L33" i="183"/>
  <c r="W33" i="183"/>
  <c r="Y32" i="183"/>
  <c r="Y33" i="183"/>
  <c r="Y114" i="183"/>
  <c r="Y36" i="183"/>
  <c r="Y37" i="183"/>
  <c r="Y45" i="183"/>
  <c r="Y46" i="183"/>
  <c r="Y106" i="183"/>
  <c r="Y115" i="183"/>
  <c r="Y116" i="183"/>
  <c r="X33" i="183"/>
  <c r="X42" i="183"/>
  <c r="X114" i="183"/>
  <c r="X36" i="183"/>
  <c r="X37" i="183"/>
  <c r="X45" i="183"/>
  <c r="X46" i="183"/>
  <c r="T76" i="183"/>
  <c r="U76" i="183"/>
  <c r="V76" i="183"/>
  <c r="W76" i="183"/>
  <c r="X76" i="183"/>
  <c r="X79" i="183"/>
  <c r="X106" i="183"/>
  <c r="X115" i="183"/>
  <c r="X116" i="183"/>
  <c r="W114" i="183"/>
  <c r="W36" i="183"/>
  <c r="W37" i="183"/>
  <c r="W45" i="183"/>
  <c r="W46" i="183"/>
  <c r="S75" i="183"/>
  <c r="T75" i="183"/>
  <c r="U75" i="183"/>
  <c r="V75" i="183"/>
  <c r="W75" i="183"/>
  <c r="W79" i="183"/>
  <c r="W106" i="183"/>
  <c r="W115" i="183"/>
  <c r="W116" i="183"/>
  <c r="V114" i="183"/>
  <c r="V36" i="183"/>
  <c r="V37" i="183"/>
  <c r="V45" i="183"/>
  <c r="V46" i="183"/>
  <c r="R74" i="183"/>
  <c r="S74" i="183"/>
  <c r="T74" i="183"/>
  <c r="U74" i="183"/>
  <c r="V74" i="183"/>
  <c r="V79" i="183"/>
  <c r="V106" i="183"/>
  <c r="V115" i="183"/>
  <c r="V116" i="183"/>
  <c r="U33" i="183"/>
  <c r="U114" i="183"/>
  <c r="U36" i="183"/>
  <c r="U37" i="183"/>
  <c r="U45" i="183"/>
  <c r="U46" i="183"/>
  <c r="Q73" i="183"/>
  <c r="R73" i="183"/>
  <c r="S73" i="183"/>
  <c r="T73" i="183"/>
  <c r="U73" i="183"/>
  <c r="U79" i="183"/>
  <c r="U106" i="183"/>
  <c r="U115" i="183"/>
  <c r="U116" i="183"/>
  <c r="T33" i="183"/>
  <c r="T114" i="183"/>
  <c r="T36" i="183"/>
  <c r="T37" i="183"/>
  <c r="T45" i="183"/>
  <c r="T46" i="183"/>
  <c r="P72" i="183"/>
  <c r="Q72" i="183"/>
  <c r="R72" i="183"/>
  <c r="S72" i="183"/>
  <c r="T72" i="183"/>
  <c r="T79" i="183"/>
  <c r="T106" i="183"/>
  <c r="T115" i="183"/>
  <c r="T116" i="183"/>
  <c r="S33" i="183"/>
  <c r="S114" i="183"/>
  <c r="S36" i="183"/>
  <c r="S37" i="183"/>
  <c r="S45" i="183"/>
  <c r="S46" i="183"/>
  <c r="O71" i="183"/>
  <c r="P71" i="183"/>
  <c r="Q71" i="183"/>
  <c r="R71" i="183"/>
  <c r="S71" i="183"/>
  <c r="S79" i="183"/>
  <c r="S106" i="183"/>
  <c r="S115" i="183"/>
  <c r="S116" i="183"/>
  <c r="R114" i="183"/>
  <c r="R36" i="183"/>
  <c r="R37" i="183"/>
  <c r="R45" i="183"/>
  <c r="R46" i="183"/>
  <c r="N70" i="183"/>
  <c r="O70" i="183"/>
  <c r="P70" i="183"/>
  <c r="Q70" i="183"/>
  <c r="R70" i="183"/>
  <c r="R79" i="183"/>
  <c r="R106" i="183"/>
  <c r="R115" i="183"/>
  <c r="R116" i="183"/>
  <c r="Q33" i="183"/>
  <c r="Q114" i="183"/>
  <c r="Q36" i="183"/>
  <c r="Q37" i="183"/>
  <c r="Q45" i="183"/>
  <c r="Q46" i="183"/>
  <c r="M69" i="183"/>
  <c r="N69" i="183"/>
  <c r="O69" i="183"/>
  <c r="P69" i="183"/>
  <c r="Q69" i="183"/>
  <c r="Q79" i="183"/>
  <c r="Q106" i="183"/>
  <c r="Q115" i="183"/>
  <c r="Q116" i="183"/>
  <c r="P33" i="183"/>
  <c r="P114" i="183"/>
  <c r="P36" i="183"/>
  <c r="P37" i="183"/>
  <c r="P45" i="183"/>
  <c r="P46" i="183"/>
  <c r="L68" i="183"/>
  <c r="M68" i="183"/>
  <c r="N68" i="183"/>
  <c r="O68" i="183"/>
  <c r="P68" i="183"/>
  <c r="P79" i="183"/>
  <c r="P88" i="183"/>
  <c r="P89" i="183"/>
  <c r="P106" i="183"/>
  <c r="P115" i="183"/>
  <c r="P116" i="183"/>
  <c r="O33" i="183"/>
  <c r="O114" i="183"/>
  <c r="O36" i="183"/>
  <c r="O37" i="183"/>
  <c r="O45" i="183"/>
  <c r="O46" i="183"/>
  <c r="K67" i="183"/>
  <c r="L67" i="183"/>
  <c r="M67" i="183"/>
  <c r="N67" i="183"/>
  <c r="O67" i="183"/>
  <c r="O79" i="183"/>
  <c r="O106" i="183"/>
  <c r="O115" i="183"/>
  <c r="O116" i="183"/>
  <c r="N33" i="183"/>
  <c r="N114" i="183"/>
  <c r="N37" i="183"/>
  <c r="N46" i="183"/>
  <c r="J66" i="183"/>
  <c r="K66" i="183"/>
  <c r="L66" i="183"/>
  <c r="M66" i="183"/>
  <c r="N66" i="183"/>
  <c r="N79" i="183"/>
  <c r="N106" i="183"/>
  <c r="N115" i="183"/>
  <c r="N116" i="183"/>
  <c r="M114" i="183"/>
  <c r="M27" i="183"/>
  <c r="M28" i="183"/>
  <c r="M37" i="183"/>
  <c r="M46" i="183"/>
  <c r="M106" i="183"/>
  <c r="M115" i="183"/>
  <c r="M116" i="183"/>
  <c r="L114" i="183"/>
  <c r="L27" i="183"/>
  <c r="L28" i="183"/>
  <c r="L37" i="183"/>
  <c r="L46" i="183"/>
  <c r="L106" i="183"/>
  <c r="L115" i="183"/>
  <c r="L116" i="183"/>
  <c r="K33" i="183"/>
  <c r="K114" i="183"/>
  <c r="K27" i="183"/>
  <c r="K28" i="183"/>
  <c r="K37" i="183"/>
  <c r="K46" i="183"/>
  <c r="K106" i="183"/>
  <c r="K115" i="183"/>
  <c r="K116" i="183"/>
  <c r="J33" i="183"/>
  <c r="J114" i="183"/>
  <c r="J27" i="183"/>
  <c r="J28" i="183"/>
  <c r="J37" i="183"/>
  <c r="J46" i="183"/>
  <c r="J106" i="183"/>
  <c r="J115" i="183"/>
  <c r="J116" i="183"/>
  <c r="I33" i="183"/>
  <c r="I114" i="183"/>
  <c r="I27" i="183"/>
  <c r="I28" i="183"/>
  <c r="I37" i="183"/>
  <c r="I46" i="183"/>
  <c r="I106" i="183"/>
  <c r="I115" i="183"/>
  <c r="I116" i="183"/>
  <c r="Y109" i="183"/>
  <c r="Y110" i="183"/>
  <c r="Y111" i="183"/>
  <c r="X109" i="183"/>
  <c r="X110" i="183"/>
  <c r="X111" i="183"/>
  <c r="W109" i="183"/>
  <c r="W110" i="183"/>
  <c r="W111" i="183"/>
  <c r="V109" i="183"/>
  <c r="V110" i="183"/>
  <c r="V111" i="183"/>
  <c r="U109" i="183"/>
  <c r="U110" i="183"/>
  <c r="U111" i="183"/>
  <c r="T109" i="183"/>
  <c r="T110" i="183"/>
  <c r="T111" i="183"/>
  <c r="S109" i="183"/>
  <c r="S110" i="183"/>
  <c r="S111" i="183"/>
  <c r="R109" i="183"/>
  <c r="R110" i="183"/>
  <c r="R111" i="183"/>
  <c r="Y48" i="183"/>
  <c r="X48" i="183"/>
  <c r="W48" i="183"/>
  <c r="V48" i="183"/>
  <c r="U48" i="183"/>
  <c r="T48" i="183"/>
  <c r="S48" i="183"/>
  <c r="R48" i="183"/>
  <c r="Q48" i="183"/>
  <c r="P48" i="183"/>
  <c r="O48" i="183"/>
  <c r="N48" i="183"/>
  <c r="M48" i="183"/>
  <c r="L48" i="183"/>
  <c r="K48" i="183"/>
  <c r="J48" i="183"/>
  <c r="I48" i="183"/>
  <c r="J24" i="183"/>
  <c r="K24" i="183"/>
  <c r="L24" i="183"/>
  <c r="M24" i="183"/>
  <c r="N24" i="183"/>
  <c r="O24" i="183"/>
  <c r="P24" i="183"/>
  <c r="Q24" i="183"/>
  <c r="R24" i="183"/>
  <c r="S24" i="183"/>
  <c r="T24" i="183"/>
  <c r="U24" i="183"/>
  <c r="V24" i="183"/>
  <c r="W24" i="183"/>
  <c r="X24" i="183"/>
  <c r="Y24" i="183"/>
  <c r="Y25" i="183"/>
  <c r="X25" i="183"/>
  <c r="W25" i="183"/>
  <c r="V25" i="183"/>
  <c r="U25" i="183"/>
  <c r="T25" i="183"/>
  <c r="S25" i="183"/>
  <c r="R25" i="183"/>
  <c r="Q25" i="183"/>
  <c r="P25" i="183"/>
  <c r="O25" i="183"/>
  <c r="N25" i="183"/>
  <c r="M25" i="183"/>
  <c r="L25" i="183"/>
  <c r="K25" i="183"/>
  <c r="J25" i="183"/>
  <c r="I25" i="183"/>
  <c r="Y23" i="183"/>
  <c r="S32" i="182"/>
  <c r="Q32" i="182"/>
  <c r="P32" i="182"/>
  <c r="O32" i="182"/>
  <c r="W33" i="182"/>
  <c r="Y32" i="182"/>
  <c r="Y33" i="182"/>
  <c r="Y114" i="182"/>
  <c r="Y36" i="182"/>
  <c r="Y37" i="182"/>
  <c r="Y46" i="182"/>
  <c r="Y106" i="182"/>
  <c r="Y115" i="182"/>
  <c r="Y116" i="182"/>
  <c r="V33" i="182"/>
  <c r="X33" i="182"/>
  <c r="X42" i="182"/>
  <c r="X114" i="182"/>
  <c r="X36" i="182"/>
  <c r="X37" i="182"/>
  <c r="X46" i="182"/>
  <c r="X79" i="182"/>
  <c r="X106" i="182"/>
  <c r="X115" i="182"/>
  <c r="X116" i="182"/>
  <c r="W114" i="182"/>
  <c r="W36" i="182"/>
  <c r="W37" i="182"/>
  <c r="W46" i="182"/>
  <c r="S75" i="182"/>
  <c r="T75" i="182"/>
  <c r="U75" i="182"/>
  <c r="V75" i="182"/>
  <c r="W75" i="182"/>
  <c r="W79" i="182"/>
  <c r="W106" i="182"/>
  <c r="W115" i="182"/>
  <c r="W116" i="182"/>
  <c r="V114" i="182"/>
  <c r="V36" i="182"/>
  <c r="V37" i="182"/>
  <c r="V46" i="182"/>
  <c r="R74" i="182"/>
  <c r="S74" i="182"/>
  <c r="T74" i="182"/>
  <c r="U74" i="182"/>
  <c r="V74" i="182"/>
  <c r="V79" i="182"/>
  <c r="V106" i="182"/>
  <c r="V115" i="182"/>
  <c r="V116" i="182"/>
  <c r="U33" i="182"/>
  <c r="U114" i="182"/>
  <c r="U36" i="182"/>
  <c r="U37" i="182"/>
  <c r="U46" i="182"/>
  <c r="Q73" i="182"/>
  <c r="R73" i="182"/>
  <c r="S73" i="182"/>
  <c r="T73" i="182"/>
  <c r="U73" i="182"/>
  <c r="U79" i="182"/>
  <c r="U106" i="182"/>
  <c r="U115" i="182"/>
  <c r="U116" i="182"/>
  <c r="T33" i="182"/>
  <c r="T114" i="182"/>
  <c r="T36" i="182"/>
  <c r="T37" i="182"/>
  <c r="T46" i="182"/>
  <c r="P72" i="182"/>
  <c r="Q72" i="182"/>
  <c r="R72" i="182"/>
  <c r="S72" i="182"/>
  <c r="T72" i="182"/>
  <c r="T79" i="182"/>
  <c r="T106" i="182"/>
  <c r="T115" i="182"/>
  <c r="T116" i="182"/>
  <c r="S33" i="182"/>
  <c r="S114" i="182"/>
  <c r="S36" i="182"/>
  <c r="S37" i="182"/>
  <c r="S46" i="182"/>
  <c r="O71" i="182"/>
  <c r="P71" i="182"/>
  <c r="Q71" i="182"/>
  <c r="R71" i="182"/>
  <c r="S71" i="182"/>
  <c r="S79" i="182"/>
  <c r="S106" i="182"/>
  <c r="S115" i="182"/>
  <c r="S116" i="182"/>
  <c r="R114" i="182"/>
  <c r="R36" i="182"/>
  <c r="R37" i="182"/>
  <c r="R46" i="182"/>
  <c r="N70" i="182"/>
  <c r="O70" i="182"/>
  <c r="P70" i="182"/>
  <c r="Q70" i="182"/>
  <c r="R70" i="182"/>
  <c r="R79" i="182"/>
  <c r="R106" i="182"/>
  <c r="R115" i="182"/>
  <c r="R116" i="182"/>
  <c r="Q33" i="182"/>
  <c r="Q114" i="182"/>
  <c r="Q36" i="182"/>
  <c r="Q37" i="182"/>
  <c r="Q46" i="182"/>
  <c r="M69" i="182"/>
  <c r="N69" i="182"/>
  <c r="O69" i="182"/>
  <c r="P69" i="182"/>
  <c r="Q69" i="182"/>
  <c r="Q79" i="182"/>
  <c r="Q106" i="182"/>
  <c r="Q115" i="182"/>
  <c r="Q116" i="182"/>
  <c r="P33" i="182"/>
  <c r="P114" i="182"/>
  <c r="P36" i="182"/>
  <c r="P37" i="182"/>
  <c r="P46" i="182"/>
  <c r="L68" i="182"/>
  <c r="M68" i="182"/>
  <c r="N68" i="182"/>
  <c r="O68" i="182"/>
  <c r="P68" i="182"/>
  <c r="P79" i="182"/>
  <c r="P106" i="182"/>
  <c r="P115" i="182"/>
  <c r="P116" i="182"/>
  <c r="O33" i="182"/>
  <c r="O114" i="182"/>
  <c r="O36" i="182"/>
  <c r="O37" i="182"/>
  <c r="O46" i="182"/>
  <c r="K67" i="182"/>
  <c r="L67" i="182"/>
  <c r="M67" i="182"/>
  <c r="N67" i="182"/>
  <c r="O67" i="182"/>
  <c r="O79" i="182"/>
  <c r="O106" i="182"/>
  <c r="O115" i="182"/>
  <c r="O116" i="182"/>
  <c r="N33" i="182"/>
  <c r="N114" i="182"/>
  <c r="N37" i="182"/>
  <c r="N46" i="182"/>
  <c r="J66" i="182"/>
  <c r="K66" i="182"/>
  <c r="L66" i="182"/>
  <c r="M66" i="182"/>
  <c r="N66" i="182"/>
  <c r="N79" i="182"/>
  <c r="N97" i="182"/>
  <c r="N100" i="182"/>
  <c r="N106" i="182"/>
  <c r="N115" i="182"/>
  <c r="N116" i="182"/>
  <c r="M33" i="182"/>
  <c r="M114" i="182"/>
  <c r="M27" i="182"/>
  <c r="M28" i="182"/>
  <c r="M37" i="182"/>
  <c r="M46" i="182"/>
  <c r="M106" i="182"/>
  <c r="M115" i="182"/>
  <c r="M116" i="182"/>
  <c r="L114" i="182"/>
  <c r="L27" i="182"/>
  <c r="L28" i="182"/>
  <c r="L37" i="182"/>
  <c r="L46" i="182"/>
  <c r="L106" i="182"/>
  <c r="L115" i="182"/>
  <c r="L116" i="182"/>
  <c r="K33" i="182"/>
  <c r="K114" i="182"/>
  <c r="K27" i="182"/>
  <c r="K28" i="182"/>
  <c r="K37" i="182"/>
  <c r="K46" i="182"/>
  <c r="K106" i="182"/>
  <c r="K115" i="182"/>
  <c r="K116" i="182"/>
  <c r="J33" i="182"/>
  <c r="J114" i="182"/>
  <c r="J27" i="182"/>
  <c r="J28" i="182"/>
  <c r="J37" i="182"/>
  <c r="J46" i="182"/>
  <c r="J106" i="182"/>
  <c r="J115" i="182"/>
  <c r="J116" i="182"/>
  <c r="I33" i="182"/>
  <c r="I114" i="182"/>
  <c r="I27" i="182"/>
  <c r="I28" i="182"/>
  <c r="I37" i="182"/>
  <c r="I46" i="182"/>
  <c r="I106" i="182"/>
  <c r="I115" i="182"/>
  <c r="I116" i="182"/>
  <c r="Y109" i="182"/>
  <c r="Y110" i="182"/>
  <c r="Y111" i="182"/>
  <c r="X109" i="182"/>
  <c r="X110" i="182"/>
  <c r="X111" i="182"/>
  <c r="W109" i="182"/>
  <c r="W110" i="182"/>
  <c r="W111" i="182"/>
  <c r="V109" i="182"/>
  <c r="V110" i="182"/>
  <c r="V111" i="182"/>
  <c r="U109" i="182"/>
  <c r="U110" i="182"/>
  <c r="U111" i="182"/>
  <c r="T109" i="182"/>
  <c r="T110" i="182"/>
  <c r="T111" i="182"/>
  <c r="Y48" i="182"/>
  <c r="X48" i="182"/>
  <c r="W48" i="182"/>
  <c r="V48" i="182"/>
  <c r="U48" i="182"/>
  <c r="T48" i="182"/>
  <c r="S48" i="182"/>
  <c r="R48" i="182"/>
  <c r="Q48" i="182"/>
  <c r="P48" i="182"/>
  <c r="O48" i="182"/>
  <c r="N48" i="182"/>
  <c r="M48" i="182"/>
  <c r="L48" i="182"/>
  <c r="K48" i="182"/>
  <c r="J48" i="182"/>
  <c r="I48" i="182"/>
  <c r="J24" i="182"/>
  <c r="K24" i="182"/>
  <c r="L24" i="182"/>
  <c r="M24" i="182"/>
  <c r="N24" i="182"/>
  <c r="O24" i="182"/>
  <c r="P24" i="182"/>
  <c r="Q24" i="182"/>
  <c r="R24" i="182"/>
  <c r="S24" i="182"/>
  <c r="T24" i="182"/>
  <c r="U24" i="182"/>
  <c r="V24" i="182"/>
  <c r="W24" i="182"/>
  <c r="X24" i="182"/>
  <c r="Y24" i="182"/>
  <c r="Y25" i="182"/>
  <c r="X25" i="182"/>
  <c r="W25" i="182"/>
  <c r="V25" i="182"/>
  <c r="U25" i="182"/>
  <c r="T25" i="182"/>
  <c r="S25" i="182"/>
  <c r="R25" i="182"/>
  <c r="Q25" i="182"/>
  <c r="P25" i="182"/>
  <c r="O25" i="182"/>
  <c r="N25" i="182"/>
  <c r="M25" i="182"/>
  <c r="L25" i="182"/>
  <c r="K25" i="182"/>
  <c r="J25" i="182"/>
  <c r="I25" i="182"/>
  <c r="Y23" i="182"/>
  <c r="S42" i="177"/>
  <c r="U82" i="177"/>
  <c r="N42" i="177"/>
  <c r="P82" i="177"/>
  <c r="S42" i="181"/>
  <c r="U82" i="181"/>
  <c r="N42" i="181"/>
  <c r="P82" i="181"/>
  <c r="M106" i="165"/>
  <c r="L106" i="165"/>
  <c r="K106" i="165"/>
  <c r="J106" i="165"/>
  <c r="I106" i="165"/>
  <c r="M106" i="176"/>
  <c r="L106" i="176"/>
  <c r="K106" i="176"/>
  <c r="J106" i="176"/>
  <c r="I106" i="176"/>
  <c r="Y106" i="177"/>
  <c r="T76" i="177"/>
  <c r="U76" i="177"/>
  <c r="V76" i="177"/>
  <c r="W76" i="177"/>
  <c r="X76" i="177"/>
  <c r="X79" i="177"/>
  <c r="X106" i="177"/>
  <c r="S75" i="177"/>
  <c r="T75" i="177"/>
  <c r="U75" i="177"/>
  <c r="V75" i="177"/>
  <c r="W75" i="177"/>
  <c r="W79" i="177"/>
  <c r="W106" i="177"/>
  <c r="R74" i="177"/>
  <c r="S74" i="177"/>
  <c r="T74" i="177"/>
  <c r="U74" i="177"/>
  <c r="V74" i="177"/>
  <c r="V79" i="177"/>
  <c r="V106" i="177"/>
  <c r="Q73" i="177"/>
  <c r="R73" i="177"/>
  <c r="S73" i="177"/>
  <c r="T73" i="177"/>
  <c r="U73" i="177"/>
  <c r="U79" i="177"/>
  <c r="U106" i="177"/>
  <c r="P72" i="177"/>
  <c r="Q72" i="177"/>
  <c r="R72" i="177"/>
  <c r="S72" i="177"/>
  <c r="T72" i="177"/>
  <c r="T79" i="177"/>
  <c r="T106" i="177"/>
  <c r="O71" i="177"/>
  <c r="P71" i="177"/>
  <c r="Q71" i="177"/>
  <c r="R71" i="177"/>
  <c r="S71" i="177"/>
  <c r="S79" i="177"/>
  <c r="S106" i="177"/>
  <c r="N70" i="177"/>
  <c r="O70" i="177"/>
  <c r="P70" i="177"/>
  <c r="Q70" i="177"/>
  <c r="R70" i="177"/>
  <c r="R79" i="177"/>
  <c r="R106" i="177"/>
  <c r="M69" i="177"/>
  <c r="N69" i="177"/>
  <c r="O69" i="177"/>
  <c r="P69" i="177"/>
  <c r="Q69" i="177"/>
  <c r="Q79" i="177"/>
  <c r="Q106" i="177"/>
  <c r="L68" i="177"/>
  <c r="M68" i="177"/>
  <c r="N68" i="177"/>
  <c r="O68" i="177"/>
  <c r="P68" i="177"/>
  <c r="P79" i="177"/>
  <c r="P88" i="177"/>
  <c r="P89" i="177"/>
  <c r="P106" i="177"/>
  <c r="K67" i="177"/>
  <c r="L67" i="177"/>
  <c r="M67" i="177"/>
  <c r="N67" i="177"/>
  <c r="O67" i="177"/>
  <c r="O79" i="177"/>
  <c r="O106" i="177"/>
  <c r="J66" i="177"/>
  <c r="K66" i="177"/>
  <c r="L66" i="177"/>
  <c r="M66" i="177"/>
  <c r="N66" i="177"/>
  <c r="N79" i="177"/>
  <c r="N106" i="177"/>
  <c r="M106" i="177"/>
  <c r="L106" i="177"/>
  <c r="K106" i="177"/>
  <c r="J106" i="177"/>
  <c r="I106" i="177"/>
  <c r="Y106" i="178"/>
  <c r="X79" i="178"/>
  <c r="X106" i="178"/>
  <c r="S75" i="178"/>
  <c r="T75" i="178"/>
  <c r="U75" i="178"/>
  <c r="V75" i="178"/>
  <c r="W75" i="178"/>
  <c r="W79" i="178"/>
  <c r="W106" i="178"/>
  <c r="R74" i="178"/>
  <c r="S74" i="178"/>
  <c r="T74" i="178"/>
  <c r="U74" i="178"/>
  <c r="V74" i="178"/>
  <c r="V79" i="178"/>
  <c r="V106" i="178"/>
  <c r="Q73" i="178"/>
  <c r="R73" i="178"/>
  <c r="S73" i="178"/>
  <c r="T73" i="178"/>
  <c r="U73" i="178"/>
  <c r="U79" i="178"/>
  <c r="U106" i="178"/>
  <c r="P72" i="178"/>
  <c r="Q72" i="178"/>
  <c r="R72" i="178"/>
  <c r="S72" i="178"/>
  <c r="T72" i="178"/>
  <c r="T79" i="178"/>
  <c r="T106" i="178"/>
  <c r="O71" i="178"/>
  <c r="P71" i="178"/>
  <c r="Q71" i="178"/>
  <c r="R71" i="178"/>
  <c r="S71" i="178"/>
  <c r="S79" i="178"/>
  <c r="S106" i="178"/>
  <c r="O70" i="178"/>
  <c r="P70" i="178"/>
  <c r="Q70" i="178"/>
  <c r="R70" i="178"/>
  <c r="R79" i="178"/>
  <c r="R106" i="178"/>
  <c r="O69" i="178"/>
  <c r="P69" i="178"/>
  <c r="Q69" i="178"/>
  <c r="Q79" i="178"/>
  <c r="Q106" i="178"/>
  <c r="O68" i="178"/>
  <c r="P68" i="178"/>
  <c r="P79" i="178"/>
  <c r="P106" i="178"/>
  <c r="O67" i="178"/>
  <c r="O79" i="178"/>
  <c r="O106" i="178"/>
  <c r="N100" i="178"/>
  <c r="N106" i="178"/>
  <c r="M106" i="178"/>
  <c r="L106" i="178"/>
  <c r="K106" i="178"/>
  <c r="J106" i="178"/>
  <c r="I106" i="178"/>
  <c r="T76" i="179"/>
  <c r="U76" i="179"/>
  <c r="V76" i="179"/>
  <c r="W76" i="179"/>
  <c r="X76" i="179"/>
  <c r="X79" i="179"/>
  <c r="O71" i="179"/>
  <c r="P71" i="179"/>
  <c r="Q71" i="179"/>
  <c r="R71" i="179"/>
  <c r="S71" i="179"/>
  <c r="S79" i="179"/>
  <c r="N70" i="179"/>
  <c r="O70" i="179"/>
  <c r="P70" i="179"/>
  <c r="Q70" i="179"/>
  <c r="R70" i="179"/>
  <c r="R79" i="179"/>
  <c r="Y106" i="180"/>
  <c r="X79" i="180"/>
  <c r="X106" i="180"/>
  <c r="S75" i="180"/>
  <c r="T75" i="180"/>
  <c r="U75" i="180"/>
  <c r="V75" i="180"/>
  <c r="W75" i="180"/>
  <c r="W79" i="180"/>
  <c r="W106" i="180"/>
  <c r="R74" i="180"/>
  <c r="S74" i="180"/>
  <c r="T74" i="180"/>
  <c r="U74" i="180"/>
  <c r="V74" i="180"/>
  <c r="V79" i="180"/>
  <c r="V106" i="180"/>
  <c r="Q73" i="180"/>
  <c r="R73" i="180"/>
  <c r="S73" i="180"/>
  <c r="T73" i="180"/>
  <c r="U73" i="180"/>
  <c r="U79" i="180"/>
  <c r="U106" i="180"/>
  <c r="P72" i="180"/>
  <c r="Q72" i="180"/>
  <c r="R72" i="180"/>
  <c r="S72" i="180"/>
  <c r="T72" i="180"/>
  <c r="T79" i="180"/>
  <c r="T106" i="180"/>
  <c r="O71" i="180"/>
  <c r="P71" i="180"/>
  <c r="Q71" i="180"/>
  <c r="R71" i="180"/>
  <c r="S71" i="180"/>
  <c r="S79" i="180"/>
  <c r="S106" i="180"/>
  <c r="N70" i="180"/>
  <c r="O70" i="180"/>
  <c r="P70" i="180"/>
  <c r="Q70" i="180"/>
  <c r="R70" i="180"/>
  <c r="R79" i="180"/>
  <c r="R106" i="180"/>
  <c r="M69" i="180"/>
  <c r="N69" i="180"/>
  <c r="O69" i="180"/>
  <c r="P69" i="180"/>
  <c r="Q69" i="180"/>
  <c r="Q79" i="180"/>
  <c r="Q106" i="180"/>
  <c r="L68" i="180"/>
  <c r="M68" i="180"/>
  <c r="N68" i="180"/>
  <c r="O68" i="180"/>
  <c r="P68" i="180"/>
  <c r="P79" i="180"/>
  <c r="P106" i="180"/>
  <c r="K67" i="180"/>
  <c r="L67" i="180"/>
  <c r="M67" i="180"/>
  <c r="N67" i="180"/>
  <c r="O67" i="180"/>
  <c r="O79" i="180"/>
  <c r="O106" i="180"/>
  <c r="J66" i="180"/>
  <c r="K66" i="180"/>
  <c r="L66" i="180"/>
  <c r="M66" i="180"/>
  <c r="N66" i="180"/>
  <c r="N79" i="180"/>
  <c r="N100" i="180"/>
  <c r="N106" i="180"/>
  <c r="M106" i="180"/>
  <c r="L106" i="180"/>
  <c r="K106" i="180"/>
  <c r="J106" i="180"/>
  <c r="I106" i="180"/>
  <c r="L106" i="181"/>
  <c r="K106" i="181"/>
  <c r="J106" i="181"/>
  <c r="I106" i="181"/>
  <c r="M106" i="181"/>
  <c r="J66" i="181"/>
  <c r="K66" i="181"/>
  <c r="L66" i="181"/>
  <c r="M66" i="181"/>
  <c r="N66" i="181"/>
  <c r="K67" i="181"/>
  <c r="L67" i="181"/>
  <c r="M67" i="181"/>
  <c r="N67" i="181"/>
  <c r="L68" i="181"/>
  <c r="M68" i="181"/>
  <c r="N68" i="181"/>
  <c r="M69" i="181"/>
  <c r="N69" i="181"/>
  <c r="N70" i="181"/>
  <c r="N79" i="181"/>
  <c r="N106" i="181"/>
  <c r="Y106" i="181"/>
  <c r="T76" i="181"/>
  <c r="U76" i="181"/>
  <c r="V76" i="181"/>
  <c r="W76" i="181"/>
  <c r="X76" i="181"/>
  <c r="X79" i="181"/>
  <c r="X106" i="181"/>
  <c r="S75" i="181"/>
  <c r="T75" i="181"/>
  <c r="U75" i="181"/>
  <c r="V75" i="181"/>
  <c r="W75" i="181"/>
  <c r="W79" i="181"/>
  <c r="W106" i="181"/>
  <c r="R74" i="181"/>
  <c r="S74" i="181"/>
  <c r="T74" i="181"/>
  <c r="U74" i="181"/>
  <c r="V74" i="181"/>
  <c r="V79" i="181"/>
  <c r="V106" i="181"/>
  <c r="Q73" i="181"/>
  <c r="R73" i="181"/>
  <c r="S73" i="181"/>
  <c r="T73" i="181"/>
  <c r="U73" i="181"/>
  <c r="U79" i="181"/>
  <c r="U106" i="181"/>
  <c r="P72" i="181"/>
  <c r="Q72" i="181"/>
  <c r="R72" i="181"/>
  <c r="S72" i="181"/>
  <c r="T72" i="181"/>
  <c r="T79" i="181"/>
  <c r="T106" i="181"/>
  <c r="O71" i="181"/>
  <c r="P71" i="181"/>
  <c r="Q71" i="181"/>
  <c r="R71" i="181"/>
  <c r="S71" i="181"/>
  <c r="S79" i="181"/>
  <c r="S106" i="181"/>
  <c r="O70" i="181"/>
  <c r="P70" i="181"/>
  <c r="Q70" i="181"/>
  <c r="R70" i="181"/>
  <c r="R79" i="181"/>
  <c r="R106" i="181"/>
  <c r="O69" i="181"/>
  <c r="P69" i="181"/>
  <c r="Q69" i="181"/>
  <c r="Q79" i="181"/>
  <c r="Q106" i="181"/>
  <c r="O68" i="181"/>
  <c r="P68" i="181"/>
  <c r="P79" i="181"/>
  <c r="P88" i="181"/>
  <c r="P89" i="181"/>
  <c r="P106" i="181"/>
  <c r="O67" i="181"/>
  <c r="O79" i="181"/>
  <c r="O106" i="181"/>
  <c r="S75" i="176"/>
  <c r="T75" i="176"/>
  <c r="U75" i="176"/>
  <c r="V75" i="176"/>
  <c r="W75" i="176"/>
  <c r="W79" i="176"/>
  <c r="W106" i="176"/>
  <c r="S75" i="165"/>
  <c r="T75" i="165"/>
  <c r="U75" i="165"/>
  <c r="V75" i="165"/>
  <c r="W75" i="165"/>
  <c r="W79" i="165"/>
  <c r="W106" i="165"/>
  <c r="R74" i="165"/>
  <c r="S74" i="165"/>
  <c r="T74" i="165"/>
  <c r="U74" i="165"/>
  <c r="V74" i="165"/>
  <c r="V79" i="165"/>
  <c r="V106" i="165"/>
  <c r="Q73" i="165"/>
  <c r="R73" i="165"/>
  <c r="S73" i="165"/>
  <c r="T73" i="165"/>
  <c r="U73" i="165"/>
  <c r="U79" i="165"/>
  <c r="U106" i="165"/>
  <c r="P72" i="165"/>
  <c r="Q72" i="165"/>
  <c r="R72" i="165"/>
  <c r="S72" i="165"/>
  <c r="T72" i="165"/>
  <c r="T79" i="165"/>
  <c r="R42" i="165"/>
  <c r="T82" i="165"/>
  <c r="T106" i="165"/>
  <c r="O71" i="165"/>
  <c r="P71" i="165"/>
  <c r="Q71" i="165"/>
  <c r="R71" i="165"/>
  <c r="S71" i="165"/>
  <c r="S79" i="165"/>
  <c r="S106" i="165"/>
  <c r="N70" i="165"/>
  <c r="O70" i="165"/>
  <c r="P70" i="165"/>
  <c r="Q70" i="165"/>
  <c r="R70" i="165"/>
  <c r="R79" i="165"/>
  <c r="R106" i="165"/>
  <c r="M69" i="165"/>
  <c r="N69" i="165"/>
  <c r="O69" i="165"/>
  <c r="P69" i="165"/>
  <c r="Q69" i="165"/>
  <c r="Q79" i="165"/>
  <c r="Q106" i="165"/>
  <c r="L68" i="165"/>
  <c r="M68" i="165"/>
  <c r="N68" i="165"/>
  <c r="O68" i="165"/>
  <c r="P68" i="165"/>
  <c r="P79" i="165"/>
  <c r="P106" i="165"/>
  <c r="K67" i="165"/>
  <c r="L67" i="165"/>
  <c r="M67" i="165"/>
  <c r="N67" i="165"/>
  <c r="O67" i="165"/>
  <c r="O79" i="165"/>
  <c r="M42" i="165"/>
  <c r="O82" i="165"/>
  <c r="O106" i="165"/>
  <c r="J66" i="165"/>
  <c r="K66" i="165"/>
  <c r="L66" i="165"/>
  <c r="M66" i="165"/>
  <c r="N66" i="165"/>
  <c r="N79" i="165"/>
  <c r="N106" i="165"/>
  <c r="X42" i="181"/>
  <c r="Q32" i="181"/>
  <c r="P32" i="181"/>
  <c r="O32" i="181"/>
  <c r="W33" i="181"/>
  <c r="Y32" i="181"/>
  <c r="Y33" i="181"/>
  <c r="Y114" i="181"/>
  <c r="Y36" i="181"/>
  <c r="Y37" i="181"/>
  <c r="Y46" i="181"/>
  <c r="Y115" i="181"/>
  <c r="Y116" i="181"/>
  <c r="X33" i="181"/>
  <c r="X114" i="181"/>
  <c r="X36" i="181"/>
  <c r="X37" i="181"/>
  <c r="X46" i="181"/>
  <c r="X115" i="181"/>
  <c r="X116" i="181"/>
  <c r="W114" i="181"/>
  <c r="W36" i="181"/>
  <c r="W37" i="181"/>
  <c r="W46" i="181"/>
  <c r="W115" i="181"/>
  <c r="W116" i="181"/>
  <c r="V114" i="181"/>
  <c r="V36" i="181"/>
  <c r="V37" i="181"/>
  <c r="V46" i="181"/>
  <c r="V115" i="181"/>
  <c r="V116" i="181"/>
  <c r="U33" i="181"/>
  <c r="U114" i="181"/>
  <c r="U36" i="181"/>
  <c r="U37" i="181"/>
  <c r="U46" i="181"/>
  <c r="U115" i="181"/>
  <c r="U116" i="181"/>
  <c r="T33" i="181"/>
  <c r="T114" i="181"/>
  <c r="T36" i="181"/>
  <c r="T37" i="181"/>
  <c r="T46" i="181"/>
  <c r="T115" i="181"/>
  <c r="T116" i="181"/>
  <c r="S33" i="181"/>
  <c r="S114" i="181"/>
  <c r="S36" i="181"/>
  <c r="S37" i="181"/>
  <c r="S46" i="181"/>
  <c r="S115" i="181"/>
  <c r="S116" i="181"/>
  <c r="R114" i="181"/>
  <c r="R36" i="181"/>
  <c r="R37" i="181"/>
  <c r="R46" i="181"/>
  <c r="R115" i="181"/>
  <c r="R116" i="181"/>
  <c r="Q33" i="181"/>
  <c r="Q114" i="181"/>
  <c r="Q36" i="181"/>
  <c r="Q37" i="181"/>
  <c r="Q46" i="181"/>
  <c r="Q115" i="181"/>
  <c r="Q116" i="181"/>
  <c r="P33" i="181"/>
  <c r="P114" i="181"/>
  <c r="P36" i="181"/>
  <c r="P37" i="181"/>
  <c r="P46" i="181"/>
  <c r="P115" i="181"/>
  <c r="P116" i="181"/>
  <c r="O33" i="181"/>
  <c r="O114" i="181"/>
  <c r="O36" i="181"/>
  <c r="O37" i="181"/>
  <c r="O46" i="181"/>
  <c r="O115" i="181"/>
  <c r="O116" i="181"/>
  <c r="N33" i="181"/>
  <c r="N114" i="181"/>
  <c r="N37" i="181"/>
  <c r="N46" i="181"/>
  <c r="N115" i="181"/>
  <c r="N116" i="181"/>
  <c r="M33" i="181"/>
  <c r="M114" i="181"/>
  <c r="M27" i="181"/>
  <c r="M28" i="181"/>
  <c r="M37" i="181"/>
  <c r="M46" i="181"/>
  <c r="M115" i="181"/>
  <c r="M116" i="181"/>
  <c r="L114" i="181"/>
  <c r="L27" i="181"/>
  <c r="L28" i="181"/>
  <c r="L37" i="181"/>
  <c r="L46" i="181"/>
  <c r="L115" i="181"/>
  <c r="L116" i="181"/>
  <c r="K33" i="181"/>
  <c r="K114" i="181"/>
  <c r="K27" i="181"/>
  <c r="K28" i="181"/>
  <c r="K37" i="181"/>
  <c r="K46" i="181"/>
  <c r="K115" i="181"/>
  <c r="K116" i="181"/>
  <c r="J33" i="181"/>
  <c r="J114" i="181"/>
  <c r="J27" i="181"/>
  <c r="J28" i="181"/>
  <c r="J37" i="181"/>
  <c r="J46" i="181"/>
  <c r="J115" i="181"/>
  <c r="J116" i="181"/>
  <c r="I33" i="181"/>
  <c r="I114" i="181"/>
  <c r="I27" i="181"/>
  <c r="I28" i="181"/>
  <c r="I37" i="181"/>
  <c r="I46" i="181"/>
  <c r="I115" i="181"/>
  <c r="I116" i="181"/>
  <c r="Y109" i="181"/>
  <c r="Y110" i="181"/>
  <c r="Y111" i="181"/>
  <c r="X109" i="181"/>
  <c r="X110" i="181"/>
  <c r="X111" i="181"/>
  <c r="W109" i="181"/>
  <c r="W110" i="181"/>
  <c r="W111" i="181"/>
  <c r="V109" i="181"/>
  <c r="V110" i="181"/>
  <c r="V111" i="181"/>
  <c r="U109" i="181"/>
  <c r="U110" i="181"/>
  <c r="U111" i="181"/>
  <c r="T109" i="181"/>
  <c r="T110" i="181"/>
  <c r="T111" i="181"/>
  <c r="Y48" i="181"/>
  <c r="X48" i="181"/>
  <c r="W48" i="181"/>
  <c r="V48" i="181"/>
  <c r="U48" i="181"/>
  <c r="T48" i="181"/>
  <c r="S48" i="181"/>
  <c r="R48" i="181"/>
  <c r="Q48" i="181"/>
  <c r="P48" i="181"/>
  <c r="O48" i="181"/>
  <c r="N48" i="181"/>
  <c r="M48" i="181"/>
  <c r="L48" i="181"/>
  <c r="K48" i="181"/>
  <c r="J48" i="181"/>
  <c r="I48" i="181"/>
  <c r="J24" i="181"/>
  <c r="K24" i="181"/>
  <c r="L24" i="181"/>
  <c r="M24" i="181"/>
  <c r="N24" i="181"/>
  <c r="O24" i="181"/>
  <c r="P24" i="181"/>
  <c r="Q24" i="181"/>
  <c r="R24" i="181"/>
  <c r="S24" i="181"/>
  <c r="T24" i="181"/>
  <c r="U24" i="181"/>
  <c r="V24" i="181"/>
  <c r="W24" i="181"/>
  <c r="X24" i="181"/>
  <c r="Y24" i="181"/>
  <c r="Y25" i="181"/>
  <c r="X25" i="181"/>
  <c r="W25" i="181"/>
  <c r="V25" i="181"/>
  <c r="U25" i="181"/>
  <c r="T25" i="181"/>
  <c r="S25" i="181"/>
  <c r="R25" i="181"/>
  <c r="Q25" i="181"/>
  <c r="P25" i="181"/>
  <c r="O25" i="181"/>
  <c r="N25" i="181"/>
  <c r="M25" i="181"/>
  <c r="L25" i="181"/>
  <c r="K25" i="181"/>
  <c r="J25" i="181"/>
  <c r="I25" i="181"/>
  <c r="Y23" i="181"/>
  <c r="M33" i="180"/>
  <c r="W33" i="180"/>
  <c r="Y32" i="180"/>
  <c r="Y33" i="180"/>
  <c r="Y114" i="180"/>
  <c r="Y36" i="180"/>
  <c r="Y37" i="180"/>
  <c r="Y45" i="180"/>
  <c r="Y46" i="180"/>
  <c r="Y115" i="180"/>
  <c r="Y116" i="180"/>
  <c r="X33" i="180"/>
  <c r="X42" i="180"/>
  <c r="X114" i="180"/>
  <c r="X36" i="180"/>
  <c r="X37" i="180"/>
  <c r="X45" i="180"/>
  <c r="X46" i="180"/>
  <c r="X115" i="180"/>
  <c r="X116" i="180"/>
  <c r="W114" i="180"/>
  <c r="W36" i="180"/>
  <c r="W37" i="180"/>
  <c r="W45" i="180"/>
  <c r="W46" i="180"/>
  <c r="W115" i="180"/>
  <c r="W116" i="180"/>
  <c r="V114" i="180"/>
  <c r="V36" i="180"/>
  <c r="V37" i="180"/>
  <c r="V45" i="180"/>
  <c r="V46" i="180"/>
  <c r="V115" i="180"/>
  <c r="V116" i="180"/>
  <c r="U33" i="180"/>
  <c r="U114" i="180"/>
  <c r="U36" i="180"/>
  <c r="U37" i="180"/>
  <c r="U45" i="180"/>
  <c r="U46" i="180"/>
  <c r="U115" i="180"/>
  <c r="U116" i="180"/>
  <c r="T33" i="180"/>
  <c r="T114" i="180"/>
  <c r="T36" i="180"/>
  <c r="T37" i="180"/>
  <c r="T45" i="180"/>
  <c r="T46" i="180"/>
  <c r="T115" i="180"/>
  <c r="T116" i="180"/>
  <c r="S33" i="180"/>
  <c r="S114" i="180"/>
  <c r="S36" i="180"/>
  <c r="S37" i="180"/>
  <c r="S45" i="180"/>
  <c r="S46" i="180"/>
  <c r="S115" i="180"/>
  <c r="S116" i="180"/>
  <c r="R114" i="180"/>
  <c r="R36" i="180"/>
  <c r="R37" i="180"/>
  <c r="R45" i="180"/>
  <c r="R46" i="180"/>
  <c r="R115" i="180"/>
  <c r="R116" i="180"/>
  <c r="Q33" i="180"/>
  <c r="Q114" i="180"/>
  <c r="Q36" i="180"/>
  <c r="Q37" i="180"/>
  <c r="Q45" i="180"/>
  <c r="Q46" i="180"/>
  <c r="Q115" i="180"/>
  <c r="Q116" i="180"/>
  <c r="P33" i="180"/>
  <c r="P114" i="180"/>
  <c r="P36" i="180"/>
  <c r="P37" i="180"/>
  <c r="P45" i="180"/>
  <c r="P46" i="180"/>
  <c r="P115" i="180"/>
  <c r="P116" i="180"/>
  <c r="O33" i="180"/>
  <c r="O114" i="180"/>
  <c r="O36" i="180"/>
  <c r="O37" i="180"/>
  <c r="O45" i="180"/>
  <c r="O46" i="180"/>
  <c r="O115" i="180"/>
  <c r="O116" i="180"/>
  <c r="N33" i="180"/>
  <c r="N114" i="180"/>
  <c r="N37" i="180"/>
  <c r="N46" i="180"/>
  <c r="N115" i="180"/>
  <c r="N116" i="180"/>
  <c r="M114" i="180"/>
  <c r="M27" i="180"/>
  <c r="M28" i="180"/>
  <c r="M37" i="180"/>
  <c r="M46" i="180"/>
  <c r="M115" i="180"/>
  <c r="M116" i="180"/>
  <c r="L114" i="180"/>
  <c r="L27" i="180"/>
  <c r="L28" i="180"/>
  <c r="L37" i="180"/>
  <c r="L46" i="180"/>
  <c r="L115" i="180"/>
  <c r="L116" i="180"/>
  <c r="K33" i="180"/>
  <c r="K114" i="180"/>
  <c r="K27" i="180"/>
  <c r="K28" i="180"/>
  <c r="K37" i="180"/>
  <c r="K46" i="180"/>
  <c r="K115" i="180"/>
  <c r="K116" i="180"/>
  <c r="J33" i="180"/>
  <c r="J114" i="180"/>
  <c r="J27" i="180"/>
  <c r="J28" i="180"/>
  <c r="J37" i="180"/>
  <c r="J46" i="180"/>
  <c r="J115" i="180"/>
  <c r="J116" i="180"/>
  <c r="I33" i="180"/>
  <c r="I114" i="180"/>
  <c r="I27" i="180"/>
  <c r="I28" i="180"/>
  <c r="I37" i="180"/>
  <c r="I46" i="180"/>
  <c r="I115" i="180"/>
  <c r="I116" i="180"/>
  <c r="Y109" i="180"/>
  <c r="Y110" i="180"/>
  <c r="Y111" i="180"/>
  <c r="X109" i="180"/>
  <c r="X110" i="180"/>
  <c r="X111" i="180"/>
  <c r="W109" i="180"/>
  <c r="W110" i="180"/>
  <c r="W111" i="180"/>
  <c r="V109" i="180"/>
  <c r="V110" i="180"/>
  <c r="V111" i="180"/>
  <c r="U109" i="180"/>
  <c r="U110" i="180"/>
  <c r="U111" i="180"/>
  <c r="T109" i="180"/>
  <c r="T110" i="180"/>
  <c r="T111" i="180"/>
  <c r="S109" i="180"/>
  <c r="S110" i="180"/>
  <c r="S111" i="180"/>
  <c r="R109" i="180"/>
  <c r="R110" i="180"/>
  <c r="R111" i="180"/>
  <c r="Y48" i="180"/>
  <c r="X48" i="180"/>
  <c r="W48" i="180"/>
  <c r="V48" i="180"/>
  <c r="U48" i="180"/>
  <c r="T48" i="180"/>
  <c r="S48" i="180"/>
  <c r="R48" i="180"/>
  <c r="Q48" i="180"/>
  <c r="P48" i="180"/>
  <c r="O48" i="180"/>
  <c r="N48" i="180"/>
  <c r="M48" i="180"/>
  <c r="L48" i="180"/>
  <c r="K48" i="180"/>
  <c r="J48" i="180"/>
  <c r="I48" i="180"/>
  <c r="J24" i="180"/>
  <c r="K24" i="180"/>
  <c r="L24" i="180"/>
  <c r="M24" i="180"/>
  <c r="N24" i="180"/>
  <c r="O24" i="180"/>
  <c r="P24" i="180"/>
  <c r="Q24" i="180"/>
  <c r="R24" i="180"/>
  <c r="S24" i="180"/>
  <c r="T24" i="180"/>
  <c r="U24" i="180"/>
  <c r="V24" i="180"/>
  <c r="W24" i="180"/>
  <c r="X24" i="180"/>
  <c r="Y24" i="180"/>
  <c r="Y25" i="180"/>
  <c r="X25" i="180"/>
  <c r="W25" i="180"/>
  <c r="V25" i="180"/>
  <c r="U25" i="180"/>
  <c r="T25" i="180"/>
  <c r="S25" i="180"/>
  <c r="R25" i="180"/>
  <c r="Q25" i="180"/>
  <c r="P25" i="180"/>
  <c r="O25" i="180"/>
  <c r="N25" i="180"/>
  <c r="M25" i="180"/>
  <c r="L25" i="180"/>
  <c r="K25" i="180"/>
  <c r="J25" i="180"/>
  <c r="I25" i="180"/>
  <c r="Y23" i="180"/>
  <c r="M33" i="179"/>
  <c r="W33" i="179"/>
  <c r="Y32" i="179"/>
  <c r="Y33" i="179"/>
  <c r="Y114" i="179"/>
  <c r="Y36" i="179"/>
  <c r="Y37" i="179"/>
  <c r="Y45" i="179"/>
  <c r="Y46" i="179"/>
  <c r="Y115" i="179"/>
  <c r="Y116" i="179"/>
  <c r="X33" i="179"/>
  <c r="X42" i="179"/>
  <c r="X114" i="179"/>
  <c r="X36" i="179"/>
  <c r="X37" i="179"/>
  <c r="X45" i="179"/>
  <c r="X46" i="179"/>
  <c r="X115" i="179"/>
  <c r="X116" i="179"/>
  <c r="W114" i="179"/>
  <c r="W36" i="179"/>
  <c r="W37" i="179"/>
  <c r="W45" i="179"/>
  <c r="W46" i="179"/>
  <c r="W115" i="179"/>
  <c r="W116" i="179"/>
  <c r="V114" i="179"/>
  <c r="V36" i="179"/>
  <c r="V37" i="179"/>
  <c r="V45" i="179"/>
  <c r="V46" i="179"/>
  <c r="V115" i="179"/>
  <c r="V116" i="179"/>
  <c r="U33" i="179"/>
  <c r="U114" i="179"/>
  <c r="U36" i="179"/>
  <c r="U37" i="179"/>
  <c r="U45" i="179"/>
  <c r="U46" i="179"/>
  <c r="U115" i="179"/>
  <c r="U116" i="179"/>
  <c r="R33" i="179"/>
  <c r="T32" i="179"/>
  <c r="T33" i="179"/>
  <c r="T114" i="179"/>
  <c r="T36" i="179"/>
  <c r="T37" i="179"/>
  <c r="T45" i="179"/>
  <c r="T46" i="179"/>
  <c r="T115" i="179"/>
  <c r="T116" i="179"/>
  <c r="S33" i="179"/>
  <c r="S114" i="179"/>
  <c r="S36" i="179"/>
  <c r="S37" i="179"/>
  <c r="S45" i="179"/>
  <c r="S46" i="179"/>
  <c r="S115" i="179"/>
  <c r="S116" i="179"/>
  <c r="R114" i="179"/>
  <c r="R36" i="179"/>
  <c r="R37" i="179"/>
  <c r="R45" i="179"/>
  <c r="R46" i="179"/>
  <c r="R115" i="179"/>
  <c r="R116" i="179"/>
  <c r="Q33" i="179"/>
  <c r="Q114" i="179"/>
  <c r="Q36" i="179"/>
  <c r="Q37" i="179"/>
  <c r="Q45" i="179"/>
  <c r="Q46" i="179"/>
  <c r="Q115" i="179"/>
  <c r="Q116" i="179"/>
  <c r="P33" i="179"/>
  <c r="P114" i="179"/>
  <c r="P36" i="179"/>
  <c r="P37" i="179"/>
  <c r="P45" i="179"/>
  <c r="P46" i="179"/>
  <c r="P115" i="179"/>
  <c r="P116" i="179"/>
  <c r="O33" i="179"/>
  <c r="O114" i="179"/>
  <c r="O36" i="179"/>
  <c r="O37" i="179"/>
  <c r="O45" i="179"/>
  <c r="O46" i="179"/>
  <c r="O115" i="179"/>
  <c r="O116" i="179"/>
  <c r="N33" i="179"/>
  <c r="N114" i="179"/>
  <c r="N37" i="179"/>
  <c r="N46" i="179"/>
  <c r="N115" i="179"/>
  <c r="N116" i="179"/>
  <c r="M114" i="179"/>
  <c r="M27" i="179"/>
  <c r="M28" i="179"/>
  <c r="M37" i="179"/>
  <c r="M46" i="179"/>
  <c r="M115" i="179"/>
  <c r="M116" i="179"/>
  <c r="L114" i="179"/>
  <c r="L27" i="179"/>
  <c r="L28" i="179"/>
  <c r="L37" i="179"/>
  <c r="L46" i="179"/>
  <c r="L115" i="179"/>
  <c r="L116" i="179"/>
  <c r="K33" i="179"/>
  <c r="K114" i="179"/>
  <c r="K27" i="179"/>
  <c r="K28" i="179"/>
  <c r="K37" i="179"/>
  <c r="K46" i="179"/>
  <c r="K115" i="179"/>
  <c r="K116" i="179"/>
  <c r="J33" i="179"/>
  <c r="J114" i="179"/>
  <c r="J27" i="179"/>
  <c r="J28" i="179"/>
  <c r="J37" i="179"/>
  <c r="J46" i="179"/>
  <c r="J115" i="179"/>
  <c r="J116" i="179"/>
  <c r="I33" i="179"/>
  <c r="I114" i="179"/>
  <c r="I27" i="179"/>
  <c r="I28" i="179"/>
  <c r="I37" i="179"/>
  <c r="I46" i="179"/>
  <c r="I115" i="179"/>
  <c r="I116" i="179"/>
  <c r="Y109" i="179"/>
  <c r="Y110" i="179"/>
  <c r="Y111" i="179"/>
  <c r="X109" i="179"/>
  <c r="X110" i="179"/>
  <c r="X111" i="179"/>
  <c r="W109" i="179"/>
  <c r="W110" i="179"/>
  <c r="W111" i="179"/>
  <c r="V109" i="179"/>
  <c r="V110" i="179"/>
  <c r="V111" i="179"/>
  <c r="U109" i="179"/>
  <c r="U110" i="179"/>
  <c r="U111" i="179"/>
  <c r="T109" i="179"/>
  <c r="T110" i="179"/>
  <c r="T111" i="179"/>
  <c r="S109" i="179"/>
  <c r="S110" i="179"/>
  <c r="S111" i="179"/>
  <c r="R109" i="179"/>
  <c r="R110" i="179"/>
  <c r="R111" i="179"/>
  <c r="Y48" i="179"/>
  <c r="X48" i="179"/>
  <c r="W48" i="179"/>
  <c r="V48" i="179"/>
  <c r="U48" i="179"/>
  <c r="T48" i="179"/>
  <c r="S48" i="179"/>
  <c r="R48" i="179"/>
  <c r="Q48" i="179"/>
  <c r="P48" i="179"/>
  <c r="O48" i="179"/>
  <c r="N48" i="179"/>
  <c r="M48" i="179"/>
  <c r="L48" i="179"/>
  <c r="K48" i="179"/>
  <c r="J48" i="179"/>
  <c r="I48" i="179"/>
  <c r="J24" i="179"/>
  <c r="K24" i="179"/>
  <c r="L24" i="179"/>
  <c r="M24" i="179"/>
  <c r="N24" i="179"/>
  <c r="O24" i="179"/>
  <c r="P24" i="179"/>
  <c r="Q24" i="179"/>
  <c r="R24" i="179"/>
  <c r="S24" i="179"/>
  <c r="T24" i="179"/>
  <c r="U24" i="179"/>
  <c r="V24" i="179"/>
  <c r="W24" i="179"/>
  <c r="X24" i="179"/>
  <c r="Y24" i="179"/>
  <c r="Y25" i="179"/>
  <c r="X25" i="179"/>
  <c r="W25" i="179"/>
  <c r="V25" i="179"/>
  <c r="U25" i="179"/>
  <c r="T25" i="179"/>
  <c r="S25" i="179"/>
  <c r="R25" i="179"/>
  <c r="Q25" i="179"/>
  <c r="P25" i="179"/>
  <c r="O25" i="179"/>
  <c r="N25" i="179"/>
  <c r="M25" i="179"/>
  <c r="L25" i="179"/>
  <c r="K25" i="179"/>
  <c r="J25" i="179"/>
  <c r="I25" i="179"/>
  <c r="Y23" i="179"/>
  <c r="N37" i="178"/>
  <c r="M27" i="178"/>
  <c r="M28" i="178"/>
  <c r="M37" i="178"/>
  <c r="W33" i="178"/>
  <c r="Y32" i="178"/>
  <c r="Y33" i="178"/>
  <c r="Y114" i="178"/>
  <c r="Y36" i="178"/>
  <c r="Y37" i="178"/>
  <c r="Y45" i="178"/>
  <c r="Y46" i="178"/>
  <c r="Y115" i="178"/>
  <c r="Y116" i="178"/>
  <c r="X33" i="178"/>
  <c r="X42" i="178"/>
  <c r="X114" i="178"/>
  <c r="X36" i="178"/>
  <c r="X37" i="178"/>
  <c r="X45" i="178"/>
  <c r="X46" i="178"/>
  <c r="X115" i="178"/>
  <c r="X116" i="178"/>
  <c r="W114" i="178"/>
  <c r="W36" i="178"/>
  <c r="W37" i="178"/>
  <c r="W45" i="178"/>
  <c r="W46" i="178"/>
  <c r="W115" i="178"/>
  <c r="W116" i="178"/>
  <c r="V114" i="178"/>
  <c r="V36" i="178"/>
  <c r="V37" i="178"/>
  <c r="V45" i="178"/>
  <c r="V46" i="178"/>
  <c r="V115" i="178"/>
  <c r="V116" i="178"/>
  <c r="U33" i="178"/>
  <c r="U114" i="178"/>
  <c r="U36" i="178"/>
  <c r="U37" i="178"/>
  <c r="U45" i="178"/>
  <c r="U46" i="178"/>
  <c r="U115" i="178"/>
  <c r="U116" i="178"/>
  <c r="T33" i="178"/>
  <c r="T114" i="178"/>
  <c r="T36" i="178"/>
  <c r="T37" i="178"/>
  <c r="T45" i="178"/>
  <c r="T46" i="178"/>
  <c r="T115" i="178"/>
  <c r="T116" i="178"/>
  <c r="S33" i="178"/>
  <c r="S114" i="178"/>
  <c r="S36" i="178"/>
  <c r="S37" i="178"/>
  <c r="S45" i="178"/>
  <c r="S46" i="178"/>
  <c r="S115" i="178"/>
  <c r="S116" i="178"/>
  <c r="R114" i="178"/>
  <c r="R36" i="178"/>
  <c r="R37" i="178"/>
  <c r="R45" i="178"/>
  <c r="R46" i="178"/>
  <c r="R115" i="178"/>
  <c r="R116" i="178"/>
  <c r="Q33" i="178"/>
  <c r="Q114" i="178"/>
  <c r="Q36" i="178"/>
  <c r="Q37" i="178"/>
  <c r="Q45" i="178"/>
  <c r="Q46" i="178"/>
  <c r="Q115" i="178"/>
  <c r="Q116" i="178"/>
  <c r="P33" i="178"/>
  <c r="P114" i="178"/>
  <c r="P36" i="178"/>
  <c r="P37" i="178"/>
  <c r="P45" i="178"/>
  <c r="P46" i="178"/>
  <c r="P115" i="178"/>
  <c r="P116" i="178"/>
  <c r="O33" i="178"/>
  <c r="O114" i="178"/>
  <c r="O36" i="178"/>
  <c r="O37" i="178"/>
  <c r="O45" i="178"/>
  <c r="O46" i="178"/>
  <c r="O115" i="178"/>
  <c r="O116" i="178"/>
  <c r="N33" i="178"/>
  <c r="N114" i="178"/>
  <c r="N46" i="178"/>
  <c r="N115" i="178"/>
  <c r="N116" i="178"/>
  <c r="M114" i="178"/>
  <c r="M46" i="178"/>
  <c r="M115" i="178"/>
  <c r="M116" i="178"/>
  <c r="L114" i="178"/>
  <c r="L27" i="178"/>
  <c r="L28" i="178"/>
  <c r="L37" i="178"/>
  <c r="L46" i="178"/>
  <c r="L115" i="178"/>
  <c r="L116" i="178"/>
  <c r="K33" i="178"/>
  <c r="K114" i="178"/>
  <c r="K27" i="178"/>
  <c r="K28" i="178"/>
  <c r="K37" i="178"/>
  <c r="K46" i="178"/>
  <c r="K115" i="178"/>
  <c r="K116" i="178"/>
  <c r="J33" i="178"/>
  <c r="J114" i="178"/>
  <c r="J27" i="178"/>
  <c r="J28" i="178"/>
  <c r="J37" i="178"/>
  <c r="J46" i="178"/>
  <c r="J115" i="178"/>
  <c r="J116" i="178"/>
  <c r="I33" i="178"/>
  <c r="I114" i="178"/>
  <c r="I27" i="178"/>
  <c r="I28" i="178"/>
  <c r="I37" i="178"/>
  <c r="I46" i="178"/>
  <c r="I115" i="178"/>
  <c r="I116" i="178"/>
  <c r="Y109" i="178"/>
  <c r="Y110" i="178"/>
  <c r="Y111" i="178"/>
  <c r="X109" i="178"/>
  <c r="X110" i="178"/>
  <c r="X111" i="178"/>
  <c r="W109" i="178"/>
  <c r="W110" i="178"/>
  <c r="W111" i="178"/>
  <c r="V109" i="178"/>
  <c r="V110" i="178"/>
  <c r="V111" i="178"/>
  <c r="U109" i="178"/>
  <c r="U110" i="178"/>
  <c r="U111" i="178"/>
  <c r="T109" i="178"/>
  <c r="T110" i="178"/>
  <c r="T111" i="178"/>
  <c r="S109" i="178"/>
  <c r="S110" i="178"/>
  <c r="S111" i="178"/>
  <c r="R109" i="178"/>
  <c r="R110" i="178"/>
  <c r="R111" i="178"/>
  <c r="Y48" i="178"/>
  <c r="X48" i="178"/>
  <c r="W48" i="178"/>
  <c r="V48" i="178"/>
  <c r="U48" i="178"/>
  <c r="T48" i="178"/>
  <c r="S48" i="178"/>
  <c r="R48" i="178"/>
  <c r="Q48" i="178"/>
  <c r="P48" i="178"/>
  <c r="O48" i="178"/>
  <c r="N48" i="178"/>
  <c r="M48" i="178"/>
  <c r="L48" i="178"/>
  <c r="K48" i="178"/>
  <c r="J48" i="178"/>
  <c r="I48" i="178"/>
  <c r="J24" i="178"/>
  <c r="K24" i="178"/>
  <c r="L24" i="178"/>
  <c r="M24" i="178"/>
  <c r="N24" i="178"/>
  <c r="O24" i="178"/>
  <c r="P24" i="178"/>
  <c r="Q24" i="178"/>
  <c r="R24" i="178"/>
  <c r="S24" i="178"/>
  <c r="T24" i="178"/>
  <c r="U24" i="178"/>
  <c r="V24" i="178"/>
  <c r="W24" i="178"/>
  <c r="X24" i="178"/>
  <c r="Y24" i="178"/>
  <c r="Y25" i="178"/>
  <c r="X25" i="178"/>
  <c r="W25" i="178"/>
  <c r="V25" i="178"/>
  <c r="U25" i="178"/>
  <c r="T25" i="178"/>
  <c r="S25" i="178"/>
  <c r="R25" i="178"/>
  <c r="Q25" i="178"/>
  <c r="P25" i="178"/>
  <c r="O25" i="178"/>
  <c r="N25" i="178"/>
  <c r="M25" i="178"/>
  <c r="L25" i="178"/>
  <c r="K25" i="178"/>
  <c r="J25" i="178"/>
  <c r="I25" i="178"/>
  <c r="Y23" i="178"/>
  <c r="O45" i="177"/>
  <c r="P45" i="177"/>
  <c r="Q45" i="177"/>
  <c r="R45" i="177"/>
  <c r="R46" i="177"/>
  <c r="R36" i="177"/>
  <c r="R37" i="177"/>
  <c r="R115" i="177"/>
  <c r="R114" i="177"/>
  <c r="R116" i="177"/>
  <c r="Q46" i="177"/>
  <c r="Q36" i="177"/>
  <c r="Q37" i="177"/>
  <c r="Q115" i="177"/>
  <c r="Q33" i="177"/>
  <c r="Q114" i="177"/>
  <c r="Q116" i="177"/>
  <c r="P46" i="177"/>
  <c r="P36" i="177"/>
  <c r="P37" i="177"/>
  <c r="P115" i="177"/>
  <c r="P33" i="177"/>
  <c r="P114" i="177"/>
  <c r="P116" i="177"/>
  <c r="O46" i="177"/>
  <c r="O36" i="177"/>
  <c r="O37" i="177"/>
  <c r="O115" i="177"/>
  <c r="O33" i="177"/>
  <c r="O114" i="177"/>
  <c r="O116" i="177"/>
  <c r="X42" i="177"/>
  <c r="W33" i="177"/>
  <c r="Y32" i="177"/>
  <c r="Y33" i="177"/>
  <c r="Y114" i="177"/>
  <c r="Y36" i="177"/>
  <c r="Y37" i="177"/>
  <c r="Y45" i="177"/>
  <c r="Y46" i="177"/>
  <c r="Y115" i="177"/>
  <c r="Y116" i="177"/>
  <c r="Y109" i="177"/>
  <c r="Y110" i="177"/>
  <c r="Y111" i="177"/>
  <c r="Y48" i="177"/>
  <c r="J24" i="177"/>
  <c r="K24" i="177"/>
  <c r="L24" i="177"/>
  <c r="M24" i="177"/>
  <c r="N24" i="177"/>
  <c r="O24" i="177"/>
  <c r="P24" i="177"/>
  <c r="Q24" i="177"/>
  <c r="R24" i="177"/>
  <c r="S24" i="177"/>
  <c r="T24" i="177"/>
  <c r="U24" i="177"/>
  <c r="V24" i="177"/>
  <c r="W24" i="177"/>
  <c r="X24" i="177"/>
  <c r="Y24" i="177"/>
  <c r="Y25" i="177"/>
  <c r="Y23" i="177"/>
  <c r="V33" i="177"/>
  <c r="X33" i="177"/>
  <c r="X114" i="177"/>
  <c r="X36" i="177"/>
  <c r="X37" i="177"/>
  <c r="X45" i="177"/>
  <c r="X46" i="177"/>
  <c r="X115" i="177"/>
  <c r="X116" i="177"/>
  <c r="W114" i="177"/>
  <c r="W36" i="177"/>
  <c r="W37" i="177"/>
  <c r="W45" i="177"/>
  <c r="W46" i="177"/>
  <c r="W115" i="177"/>
  <c r="W116" i="177"/>
  <c r="V114" i="177"/>
  <c r="V36" i="177"/>
  <c r="V37" i="177"/>
  <c r="V45" i="177"/>
  <c r="V46" i="177"/>
  <c r="V115" i="177"/>
  <c r="V116" i="177"/>
  <c r="U33" i="177"/>
  <c r="U114" i="177"/>
  <c r="U36" i="177"/>
  <c r="U37" i="177"/>
  <c r="U45" i="177"/>
  <c r="U46" i="177"/>
  <c r="U115" i="177"/>
  <c r="U116" i="177"/>
  <c r="T33" i="177"/>
  <c r="T114" i="177"/>
  <c r="T36" i="177"/>
  <c r="T37" i="177"/>
  <c r="T45" i="177"/>
  <c r="T46" i="177"/>
  <c r="T115" i="177"/>
  <c r="T116" i="177"/>
  <c r="S33" i="177"/>
  <c r="S114" i="177"/>
  <c r="S36" i="177"/>
  <c r="S37" i="177"/>
  <c r="S45" i="177"/>
  <c r="S46" i="177"/>
  <c r="S115" i="177"/>
  <c r="S116" i="177"/>
  <c r="N33" i="177"/>
  <c r="N114" i="177"/>
  <c r="N37" i="177"/>
  <c r="N46" i="177"/>
  <c r="N115" i="177"/>
  <c r="N116" i="177"/>
  <c r="M114" i="177"/>
  <c r="M27" i="177"/>
  <c r="M28" i="177"/>
  <c r="M37" i="177"/>
  <c r="M46" i="177"/>
  <c r="M115" i="177"/>
  <c r="M116" i="177"/>
  <c r="L114" i="177"/>
  <c r="L27" i="177"/>
  <c r="L28" i="177"/>
  <c r="L37" i="177"/>
  <c r="L46" i="177"/>
  <c r="L115" i="177"/>
  <c r="L116" i="177"/>
  <c r="K33" i="177"/>
  <c r="K114" i="177"/>
  <c r="K27" i="177"/>
  <c r="K28" i="177"/>
  <c r="K37" i="177"/>
  <c r="K46" i="177"/>
  <c r="K115" i="177"/>
  <c r="K116" i="177"/>
  <c r="J33" i="177"/>
  <c r="J114" i="177"/>
  <c r="J27" i="177"/>
  <c r="J28" i="177"/>
  <c r="J37" i="177"/>
  <c r="J46" i="177"/>
  <c r="J115" i="177"/>
  <c r="J116" i="177"/>
  <c r="I33" i="177"/>
  <c r="I114" i="177"/>
  <c r="I27" i="177"/>
  <c r="I28" i="177"/>
  <c r="I37" i="177"/>
  <c r="I46" i="177"/>
  <c r="I115" i="177"/>
  <c r="I116" i="177"/>
  <c r="X109" i="177"/>
  <c r="X110" i="177"/>
  <c r="X111" i="177"/>
  <c r="W109" i="177"/>
  <c r="W110" i="177"/>
  <c r="W111" i="177"/>
  <c r="V109" i="177"/>
  <c r="V110" i="177"/>
  <c r="V111" i="177"/>
  <c r="U109" i="177"/>
  <c r="U110" i="177"/>
  <c r="U111" i="177"/>
  <c r="T109" i="177"/>
  <c r="T110" i="177"/>
  <c r="T111" i="177"/>
  <c r="S109" i="177"/>
  <c r="S110" i="177"/>
  <c r="S111" i="177"/>
  <c r="R109" i="177"/>
  <c r="R110" i="177"/>
  <c r="R111" i="177"/>
  <c r="X48" i="177"/>
  <c r="W48" i="177"/>
  <c r="V48" i="177"/>
  <c r="U48" i="177"/>
  <c r="T48" i="177"/>
  <c r="S48" i="177"/>
  <c r="R48" i="177"/>
  <c r="Q48" i="177"/>
  <c r="P48" i="177"/>
  <c r="O48" i="177"/>
  <c r="N48" i="177"/>
  <c r="M48" i="177"/>
  <c r="L48" i="177"/>
  <c r="K48" i="177"/>
  <c r="J48" i="177"/>
  <c r="I48" i="177"/>
  <c r="X25" i="177"/>
  <c r="W25" i="177"/>
  <c r="V25" i="177"/>
  <c r="U25" i="177"/>
  <c r="T25" i="177"/>
  <c r="S25" i="177"/>
  <c r="R25" i="177"/>
  <c r="Q25" i="177"/>
  <c r="P25" i="177"/>
  <c r="O25" i="177"/>
  <c r="N25" i="177"/>
  <c r="M25" i="177"/>
  <c r="L25" i="177"/>
  <c r="K25" i="177"/>
  <c r="J25" i="177"/>
  <c r="I25" i="177"/>
  <c r="N25" i="165"/>
  <c r="O25" i="165"/>
  <c r="P25" i="165"/>
  <c r="Q25" i="165"/>
  <c r="R25" i="165"/>
  <c r="S25" i="165"/>
  <c r="T25" i="165"/>
  <c r="U25" i="165"/>
  <c r="V25" i="165"/>
  <c r="W25" i="165"/>
  <c r="S109" i="165"/>
  <c r="S110" i="165"/>
  <c r="S111" i="165"/>
  <c r="T109" i="165"/>
  <c r="T110" i="165"/>
  <c r="T111" i="165"/>
  <c r="U109" i="165"/>
  <c r="U110" i="165"/>
  <c r="U111" i="165"/>
  <c r="V109" i="165"/>
  <c r="V110" i="165"/>
  <c r="V111" i="165"/>
  <c r="W109" i="165"/>
  <c r="W110" i="165"/>
  <c r="W111" i="165"/>
  <c r="I25" i="165"/>
  <c r="J25" i="165"/>
  <c r="K25" i="165"/>
  <c r="L25" i="165"/>
  <c r="M25" i="165"/>
  <c r="J24" i="124"/>
  <c r="K24" i="124"/>
  <c r="L24" i="124"/>
  <c r="M24" i="124"/>
  <c r="N24" i="124"/>
  <c r="O24" i="124"/>
  <c r="P24" i="124"/>
  <c r="Q24" i="124"/>
  <c r="R24" i="124"/>
  <c r="N33" i="165"/>
  <c r="N114" i="165"/>
  <c r="N37" i="165"/>
  <c r="N46" i="165"/>
  <c r="N115" i="165"/>
  <c r="N116" i="165"/>
  <c r="O33" i="165"/>
  <c r="O114" i="165"/>
  <c r="O37" i="165"/>
  <c r="O46" i="165"/>
  <c r="O115" i="165"/>
  <c r="O116" i="165"/>
  <c r="P33" i="165"/>
  <c r="P114" i="165"/>
  <c r="P37" i="165"/>
  <c r="P46" i="165"/>
  <c r="P115" i="165"/>
  <c r="P116" i="165"/>
  <c r="Q114" i="165"/>
  <c r="Q37" i="165"/>
  <c r="Q46" i="165"/>
  <c r="Q115" i="165"/>
  <c r="Q116" i="165"/>
  <c r="R33" i="165"/>
  <c r="R114" i="165"/>
  <c r="R37" i="165"/>
  <c r="R46" i="165"/>
  <c r="R115" i="165"/>
  <c r="R116" i="165"/>
  <c r="X109" i="176"/>
  <c r="X110" i="176"/>
  <c r="X111" i="176"/>
  <c r="W109" i="176"/>
  <c r="W110" i="176"/>
  <c r="W111" i="176"/>
  <c r="V109" i="176"/>
  <c r="V110" i="176"/>
  <c r="V111" i="176"/>
  <c r="U109" i="176"/>
  <c r="U110" i="176"/>
  <c r="U111" i="176"/>
  <c r="T109" i="176"/>
  <c r="T110" i="176"/>
  <c r="T111" i="176"/>
  <c r="S109" i="176"/>
  <c r="S110" i="176"/>
  <c r="S111" i="176"/>
  <c r="J24" i="176"/>
  <c r="K24" i="176"/>
  <c r="L24" i="176"/>
  <c r="M24" i="176"/>
  <c r="N24" i="176"/>
  <c r="N25" i="176"/>
  <c r="O24" i="176"/>
  <c r="O25" i="176"/>
  <c r="P24" i="176"/>
  <c r="P25" i="176"/>
  <c r="Q24" i="176"/>
  <c r="Q25" i="176"/>
  <c r="R24" i="176"/>
  <c r="R25" i="176"/>
  <c r="I25" i="176"/>
  <c r="J25" i="176"/>
  <c r="K25" i="176"/>
  <c r="L25" i="176"/>
  <c r="M25" i="176"/>
  <c r="X33" i="176"/>
  <c r="X114" i="176"/>
  <c r="W33" i="176"/>
  <c r="W114" i="176"/>
  <c r="V114" i="176"/>
  <c r="U33" i="176"/>
  <c r="U114" i="176"/>
  <c r="T33" i="176"/>
  <c r="T114" i="176"/>
  <c r="S33" i="176"/>
  <c r="S114" i="176"/>
  <c r="R33" i="176"/>
  <c r="R114" i="176"/>
  <c r="Q114" i="176"/>
  <c r="P33" i="176"/>
  <c r="P114" i="176"/>
  <c r="O33" i="176"/>
  <c r="O114" i="176"/>
  <c r="N33" i="176"/>
  <c r="N114" i="176"/>
  <c r="M33" i="176"/>
  <c r="M114" i="176"/>
  <c r="L33" i="176"/>
  <c r="L114" i="176"/>
  <c r="K33" i="176"/>
  <c r="K114" i="176"/>
  <c r="J33" i="176"/>
  <c r="J114" i="176"/>
  <c r="I33" i="176"/>
  <c r="I114" i="176"/>
  <c r="W45" i="165"/>
  <c r="W46" i="165"/>
  <c r="W36" i="165"/>
  <c r="W37" i="165"/>
  <c r="W115" i="165"/>
  <c r="V45" i="165"/>
  <c r="V46" i="165"/>
  <c r="V36" i="165"/>
  <c r="V37" i="165"/>
  <c r="V115" i="165"/>
  <c r="U45" i="165"/>
  <c r="U46" i="165"/>
  <c r="U36" i="165"/>
  <c r="U37" i="165"/>
  <c r="U115" i="165"/>
  <c r="T45" i="165"/>
  <c r="T46" i="165"/>
  <c r="T36" i="165"/>
  <c r="T37" i="165"/>
  <c r="T115" i="165"/>
  <c r="W33" i="165"/>
  <c r="W114" i="165"/>
  <c r="V114" i="165"/>
  <c r="U33" i="165"/>
  <c r="U114" i="165"/>
  <c r="T33" i="165"/>
  <c r="T114" i="165"/>
  <c r="S33" i="165"/>
  <c r="S114" i="165"/>
  <c r="M33" i="165"/>
  <c r="M114" i="165"/>
  <c r="L33" i="165"/>
  <c r="L114" i="165"/>
  <c r="K33" i="165"/>
  <c r="K114" i="165"/>
  <c r="J33" i="165"/>
  <c r="J114" i="165"/>
  <c r="I33" i="165"/>
  <c r="I114" i="165"/>
  <c r="S45" i="165"/>
  <c r="S46" i="165"/>
  <c r="S36" i="165"/>
  <c r="S37" i="165"/>
  <c r="S115" i="165"/>
  <c r="T116" i="165"/>
  <c r="S116" i="165"/>
  <c r="I27" i="165"/>
  <c r="I28" i="165"/>
  <c r="I37" i="165"/>
  <c r="I46" i="165"/>
  <c r="I115" i="165"/>
  <c r="I116" i="165"/>
  <c r="J27" i="165"/>
  <c r="J28" i="165"/>
  <c r="J37" i="165"/>
  <c r="J46" i="165"/>
  <c r="J115" i="165"/>
  <c r="J116" i="165"/>
  <c r="K27" i="165"/>
  <c r="K28" i="165"/>
  <c r="K37" i="165"/>
  <c r="K46" i="165"/>
  <c r="K115" i="165"/>
  <c r="K116" i="165"/>
  <c r="L27" i="165"/>
  <c r="L28" i="165"/>
  <c r="L37" i="165"/>
  <c r="L46" i="165"/>
  <c r="L115" i="165"/>
  <c r="L116" i="165"/>
  <c r="M27" i="165"/>
  <c r="M28" i="165"/>
  <c r="M37" i="165"/>
  <c r="M46" i="165"/>
  <c r="M115" i="165"/>
  <c r="M116" i="165"/>
  <c r="U116" i="165"/>
  <c r="V116" i="165"/>
  <c r="W116" i="165"/>
  <c r="I27" i="176"/>
  <c r="I28" i="176"/>
  <c r="I116" i="176"/>
  <c r="J27" i="176"/>
  <c r="J28" i="176"/>
  <c r="J116" i="176"/>
  <c r="K27" i="176"/>
  <c r="K28" i="176"/>
  <c r="K116" i="176"/>
  <c r="L27" i="176"/>
  <c r="L28" i="176"/>
  <c r="L116" i="176"/>
  <c r="M27" i="176"/>
  <c r="M28" i="176"/>
  <c r="M116" i="176"/>
  <c r="N116" i="176"/>
  <c r="O116" i="176"/>
  <c r="P116" i="176"/>
  <c r="Q116" i="176"/>
  <c r="R116" i="176"/>
  <c r="S116" i="176"/>
  <c r="T116" i="176"/>
  <c r="U116" i="176"/>
  <c r="V116" i="176"/>
  <c r="W116" i="176"/>
  <c r="X116" i="176"/>
  <c r="S24" i="176"/>
  <c r="S25" i="176"/>
  <c r="T24" i="176"/>
  <c r="T25" i="176"/>
  <c r="U24" i="176"/>
  <c r="U25" i="176"/>
  <c r="V24" i="176"/>
  <c r="V25" i="176"/>
  <c r="W24" i="176"/>
  <c r="W25" i="176"/>
  <c r="X24" i="176"/>
  <c r="X25" i="176"/>
  <c r="X48" i="176"/>
  <c r="W48" i="176"/>
  <c r="V48" i="176"/>
  <c r="U48" i="176"/>
  <c r="T48" i="176"/>
  <c r="S48" i="176"/>
  <c r="R48" i="176"/>
  <c r="Q48" i="176"/>
  <c r="P48" i="176"/>
  <c r="O48" i="176"/>
  <c r="N48" i="176"/>
  <c r="M48" i="176"/>
  <c r="L48" i="176"/>
  <c r="K48" i="176"/>
  <c r="J48" i="176"/>
  <c r="I48" i="176"/>
  <c r="X48" i="175"/>
  <c r="W48" i="175"/>
  <c r="V48" i="175"/>
  <c r="U48" i="175"/>
  <c r="T48" i="175"/>
  <c r="S48" i="175"/>
  <c r="R48" i="175"/>
  <c r="Q48" i="175"/>
  <c r="P48" i="175"/>
  <c r="O48" i="175"/>
  <c r="N48" i="175"/>
  <c r="M48" i="175"/>
  <c r="L48" i="175"/>
  <c r="K48" i="175"/>
  <c r="J48" i="175"/>
  <c r="I48" i="175"/>
  <c r="J24" i="175"/>
  <c r="K24" i="175"/>
  <c r="L24" i="175"/>
  <c r="M24" i="175"/>
  <c r="N24" i="175"/>
  <c r="O24" i="175"/>
  <c r="P24" i="175"/>
  <c r="Q24" i="175"/>
  <c r="R24" i="175"/>
  <c r="S24" i="175"/>
  <c r="T24" i="175"/>
  <c r="U24" i="175"/>
  <c r="V24" i="175"/>
  <c r="W24" i="175"/>
  <c r="X24" i="175"/>
  <c r="X25" i="175"/>
  <c r="W25" i="175"/>
  <c r="V25" i="175"/>
  <c r="U25" i="175"/>
  <c r="T25" i="175"/>
  <c r="S25" i="175"/>
  <c r="R25" i="175"/>
  <c r="Q25" i="175"/>
  <c r="P25" i="175"/>
  <c r="O25" i="175"/>
  <c r="N25" i="175"/>
  <c r="M25" i="175"/>
  <c r="L25" i="175"/>
  <c r="K25" i="175"/>
  <c r="J25" i="175"/>
  <c r="I25" i="175"/>
  <c r="X48" i="174"/>
  <c r="W48" i="174"/>
  <c r="V48" i="174"/>
  <c r="U48" i="174"/>
  <c r="T48" i="174"/>
  <c r="S48" i="174"/>
  <c r="R48" i="174"/>
  <c r="Q48" i="174"/>
  <c r="P48" i="174"/>
  <c r="O48" i="174"/>
  <c r="N48" i="174"/>
  <c r="M48" i="174"/>
  <c r="L48" i="174"/>
  <c r="K48" i="174"/>
  <c r="J48" i="174"/>
  <c r="I48" i="174"/>
  <c r="J24" i="174"/>
  <c r="K24" i="174"/>
  <c r="L24" i="174"/>
  <c r="M24" i="174"/>
  <c r="N24" i="174"/>
  <c r="O24" i="174"/>
  <c r="P24" i="174"/>
  <c r="Q24" i="174"/>
  <c r="R24" i="174"/>
  <c r="S24" i="174"/>
  <c r="T24" i="174"/>
  <c r="U24" i="174"/>
  <c r="V24" i="174"/>
  <c r="W24" i="174"/>
  <c r="X24" i="174"/>
  <c r="X25" i="174"/>
  <c r="W25" i="174"/>
  <c r="V25" i="174"/>
  <c r="U25" i="174"/>
  <c r="T25" i="174"/>
  <c r="S25" i="174"/>
  <c r="R25" i="174"/>
  <c r="Q25" i="174"/>
  <c r="P25" i="174"/>
  <c r="O25" i="174"/>
  <c r="N25" i="174"/>
  <c r="M25" i="174"/>
  <c r="L25" i="174"/>
  <c r="K25" i="174"/>
  <c r="J25" i="174"/>
  <c r="I25" i="174"/>
  <c r="W48" i="165"/>
  <c r="V48" i="165"/>
  <c r="U48" i="165"/>
  <c r="T48" i="165"/>
  <c r="S48" i="165"/>
  <c r="R48" i="165"/>
  <c r="Q48" i="165"/>
  <c r="P48" i="165"/>
  <c r="O48" i="165"/>
  <c r="N48" i="165"/>
  <c r="M48" i="165"/>
  <c r="L48" i="165"/>
  <c r="K48" i="165"/>
  <c r="J48" i="165"/>
  <c r="I48" i="165"/>
  <c r="X48" i="127"/>
  <c r="W48" i="127"/>
  <c r="V48" i="127"/>
  <c r="U48" i="127"/>
  <c r="T48" i="127"/>
  <c r="S48" i="127"/>
  <c r="R48" i="127"/>
  <c r="Q48" i="127"/>
  <c r="P48" i="127"/>
  <c r="O48" i="127"/>
  <c r="N48" i="127"/>
  <c r="M48" i="127"/>
  <c r="L48" i="127"/>
  <c r="K48" i="127"/>
  <c r="J48" i="127"/>
  <c r="I48" i="127"/>
  <c r="J24" i="127"/>
  <c r="K24" i="127"/>
  <c r="L24" i="127"/>
  <c r="M24" i="127"/>
  <c r="N24" i="127"/>
  <c r="O24" i="127"/>
  <c r="P24" i="127"/>
  <c r="Q24" i="127"/>
  <c r="R24" i="127"/>
  <c r="S24" i="127"/>
  <c r="T24" i="127"/>
  <c r="U24" i="127"/>
  <c r="V24" i="127"/>
  <c r="W24" i="127"/>
  <c r="X24" i="127"/>
  <c r="X25" i="127"/>
  <c r="W25" i="127"/>
  <c r="V25" i="127"/>
  <c r="U25" i="127"/>
  <c r="T25" i="127"/>
  <c r="S25" i="127"/>
  <c r="R25" i="127"/>
  <c r="Q25" i="127"/>
  <c r="P25" i="127"/>
  <c r="O25" i="127"/>
  <c r="N25" i="127"/>
  <c r="M25" i="127"/>
  <c r="L25" i="127"/>
  <c r="K25" i="127"/>
  <c r="J25" i="127"/>
  <c r="I25" i="127"/>
  <c r="X48" i="124"/>
  <c r="W48" i="124"/>
  <c r="V48" i="124"/>
  <c r="U48" i="124"/>
  <c r="T48" i="124"/>
  <c r="S48" i="124"/>
  <c r="R48" i="124"/>
  <c r="Q48" i="124"/>
  <c r="P48" i="124"/>
  <c r="O48" i="124"/>
  <c r="N48" i="124"/>
  <c r="M48" i="124"/>
  <c r="L48" i="124"/>
  <c r="K48" i="124"/>
  <c r="J48" i="124"/>
  <c r="I48" i="124"/>
  <c r="S24" i="124"/>
  <c r="T24" i="124"/>
  <c r="U24" i="124"/>
  <c r="V24" i="124"/>
  <c r="W24" i="124"/>
  <c r="X24" i="124"/>
  <c r="X25" i="124"/>
  <c r="W25" i="124"/>
  <c r="V25" i="124"/>
  <c r="U25" i="124"/>
  <c r="T25" i="124"/>
  <c r="S25" i="124"/>
  <c r="R25" i="124"/>
  <c r="Q25" i="124"/>
  <c r="P25" i="124"/>
  <c r="O25" i="124"/>
  <c r="N25" i="124"/>
  <c r="M25" i="124"/>
  <c r="L25" i="124"/>
  <c r="K25" i="124"/>
  <c r="J25" i="124"/>
  <c r="I25" i="124"/>
  <c r="I120" i="176"/>
  <c r="I121" i="176"/>
  <c r="I120" i="165"/>
  <c r="I121" i="165"/>
  <c r="I123" i="188"/>
  <c r="I123" i="187"/>
  <c r="I123" i="186"/>
  <c r="I124" i="186"/>
  <c r="I18" i="186"/>
  <c r="I123" i="185"/>
  <c r="I124" i="185"/>
  <c r="I18" i="185"/>
  <c r="I123" i="184"/>
  <c r="I124" i="184"/>
  <c r="I18" i="184"/>
  <c r="I123" i="183"/>
  <c r="I124" i="183"/>
  <c r="I18" i="183"/>
  <c r="I123" i="182"/>
  <c r="I123" i="181"/>
  <c r="I123" i="180"/>
  <c r="I124" i="180"/>
  <c r="I18" i="180"/>
  <c r="I123" i="179"/>
  <c r="I124" i="179"/>
  <c r="I18" i="179"/>
  <c r="I123" i="178"/>
  <c r="I124" i="178"/>
  <c r="I18" i="178"/>
  <c r="I123" i="177"/>
  <c r="I124" i="177"/>
  <c r="I18" i="177"/>
  <c r="I123" i="176"/>
  <c r="I123" i="165"/>
  <c r="I123" i="189"/>
  <c r="I123" i="190"/>
  <c r="I123" i="191"/>
  <c r="I123" i="192"/>
  <c r="I123" i="194"/>
  <c r="I123" i="195"/>
  <c r="I123" i="196"/>
  <c r="I123" i="197"/>
  <c r="I123" i="174"/>
  <c r="I123" i="127"/>
  <c r="I123" i="175"/>
  <c r="I123" i="124"/>
  <c r="I124" i="127"/>
  <c r="I18" i="127"/>
  <c r="I120" i="127"/>
  <c r="I121" i="127"/>
  <c r="I124" i="175"/>
  <c r="I18" i="175"/>
  <c r="I120" i="175"/>
  <c r="I121" i="175"/>
  <c r="I123" i="198"/>
  <c r="I124" i="124"/>
  <c r="I18" i="124"/>
  <c r="I124" i="174"/>
  <c r="I18" i="174"/>
  <c r="I120" i="124"/>
  <c r="I121" i="124"/>
  <c r="I120" i="174"/>
  <c r="I121" i="174"/>
  <c r="I120" i="198"/>
  <c r="I121" i="198"/>
</calcChain>
</file>

<file path=xl/comments1.xml><?xml version="1.0" encoding="utf-8"?>
<comments xmlns="http://schemas.openxmlformats.org/spreadsheetml/2006/main">
  <authors>
    <author>Jason McCarty</author>
  </authors>
  <commentList>
    <comment ref="E42" authorId="0">
      <text>
        <r>
          <rPr>
            <b/>
            <sz val="9"/>
            <color indexed="81"/>
            <rFont val="Tahoma"/>
            <family val="2"/>
          </rPr>
          <t>Jason McCarty:</t>
        </r>
        <r>
          <rPr>
            <sz val="9"/>
            <color indexed="81"/>
            <rFont val="Tahoma"/>
            <family val="2"/>
          </rPr>
          <t xml:space="preserve">
Normal base year adjustment term</t>
        </r>
      </text>
    </comment>
    <comment ref="E44"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52" authorId="0">
      <text>
        <r>
          <rPr>
            <b/>
            <sz val="9"/>
            <color indexed="81"/>
            <rFont val="Tahoma"/>
            <family val="2"/>
          </rPr>
          <t>Jason McCarty:</t>
        </r>
        <r>
          <rPr>
            <sz val="9"/>
            <color indexed="81"/>
            <rFont val="Tahoma"/>
            <family val="2"/>
          </rPr>
          <t xml:space="preserve">
Normal base year adjustment term</t>
        </r>
      </text>
    </comment>
    <comment ref="E54"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58" authorId="0">
      <text>
        <r>
          <rPr>
            <b/>
            <sz val="9"/>
            <color indexed="81"/>
            <rFont val="Tahoma"/>
            <family val="2"/>
          </rPr>
          <t>Jason McCarty:</t>
        </r>
        <r>
          <rPr>
            <sz val="9"/>
            <color indexed="81"/>
            <rFont val="Tahoma"/>
            <family val="2"/>
          </rPr>
          <t xml:space="preserve">
Normal base year adjustment term</t>
        </r>
      </text>
    </comment>
    <comment ref="E6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64" authorId="0">
      <text>
        <r>
          <rPr>
            <b/>
            <sz val="9"/>
            <color indexed="81"/>
            <rFont val="Tahoma"/>
            <family val="2"/>
          </rPr>
          <t>Jason McCarty:</t>
        </r>
        <r>
          <rPr>
            <sz val="9"/>
            <color indexed="81"/>
            <rFont val="Tahoma"/>
            <family val="2"/>
          </rPr>
          <t xml:space="preserve">
Normal base year adjustment term</t>
        </r>
      </text>
    </comment>
    <comment ref="E66"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69" authorId="0">
      <text>
        <r>
          <rPr>
            <b/>
            <sz val="9"/>
            <color indexed="81"/>
            <rFont val="Tahoma"/>
            <family val="2"/>
          </rPr>
          <t>Jason McCarty:</t>
        </r>
        <r>
          <rPr>
            <sz val="9"/>
            <color indexed="81"/>
            <rFont val="Tahoma"/>
            <family val="2"/>
          </rPr>
          <t xml:space="preserve">
Normal base year adjustment term</t>
        </r>
      </text>
    </comment>
    <comment ref="E7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77" authorId="0">
      <text>
        <r>
          <rPr>
            <b/>
            <sz val="9"/>
            <color indexed="81"/>
            <rFont val="Tahoma"/>
            <family val="2"/>
          </rPr>
          <t>Jason McCarty:</t>
        </r>
        <r>
          <rPr>
            <sz val="9"/>
            <color indexed="81"/>
            <rFont val="Tahoma"/>
            <family val="2"/>
          </rPr>
          <t xml:space="preserve">
Normal base year adjustment term</t>
        </r>
      </text>
    </comment>
    <comment ref="E7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84" authorId="0">
      <text>
        <r>
          <rPr>
            <b/>
            <sz val="9"/>
            <color indexed="81"/>
            <rFont val="Tahoma"/>
            <family val="2"/>
          </rPr>
          <t>Jason McCarty:</t>
        </r>
        <r>
          <rPr>
            <sz val="9"/>
            <color indexed="81"/>
            <rFont val="Tahoma"/>
            <family val="2"/>
          </rPr>
          <t xml:space="preserve">
Normal base year adjustment term</t>
        </r>
      </text>
    </comment>
    <comment ref="E8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4" authorId="0">
      <text>
        <r>
          <rPr>
            <b/>
            <sz val="9"/>
            <color indexed="81"/>
            <rFont val="Tahoma"/>
            <family val="2"/>
          </rPr>
          <t>Jason McCarty:</t>
        </r>
        <r>
          <rPr>
            <sz val="9"/>
            <color indexed="81"/>
            <rFont val="Tahoma"/>
            <family val="2"/>
          </rPr>
          <t xml:space="preserve">
Normal base year adjustment term</t>
        </r>
      </text>
    </comment>
    <comment ref="E9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2"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5" authorId="0">
      <text>
        <r>
          <rPr>
            <b/>
            <sz val="9"/>
            <color indexed="81"/>
            <rFont val="Tahoma"/>
            <family val="2"/>
          </rPr>
          <t>Jason McCarty:</t>
        </r>
        <r>
          <rPr>
            <sz val="9"/>
            <color indexed="81"/>
            <rFont val="Tahoma"/>
            <family val="2"/>
          </rPr>
          <t xml:space="preserve">
Normal base year adjustment term</t>
        </r>
      </text>
    </comment>
    <comment ref="E10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2"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List>
</comments>
</file>

<file path=xl/sharedStrings.xml><?xml version="1.0" encoding="utf-8"?>
<sst xmlns="http://schemas.openxmlformats.org/spreadsheetml/2006/main" count="4916" uniqueCount="380">
  <si>
    <t>Sharing factors for operating expenditure under an electricity industry default price-quality path with IRIS and simplifying assumptions</t>
  </si>
  <si>
    <t>Assumptions</t>
  </si>
  <si>
    <t>The revenue allowance in subsequent regulatory periods is based on actual expenditure in the fourth year of the previous DPP period (ie Current and Projected Prices (CAPP)).</t>
  </si>
  <si>
    <t>Inputs</t>
  </si>
  <si>
    <t>Weighted Average Cost of Capital (WACC)</t>
  </si>
  <si>
    <t>Calculations</t>
  </si>
  <si>
    <t>DPP regulatory period 2</t>
  </si>
  <si>
    <t>DPP regulatory period 3</t>
  </si>
  <si>
    <r>
      <t>Relative year for discounting</t>
    </r>
    <r>
      <rPr>
        <sz val="8"/>
        <color theme="1"/>
        <rFont val="Calibri"/>
        <family val="2"/>
        <scheme val="minor"/>
      </rPr>
      <t/>
    </r>
  </si>
  <si>
    <t>Discount factor</t>
  </si>
  <si>
    <t>Forecast</t>
  </si>
  <si>
    <t>1st period</t>
  </si>
  <si>
    <t>No Saving</t>
  </si>
  <si>
    <t>Revenue allowed in 1st regulatory period (no saving)</t>
  </si>
  <si>
    <t>Revenue allowed in 2nd regulatory period (no saving)</t>
  </si>
  <si>
    <t>Revenue allowed in subsequent regulatory periods (no saving)</t>
  </si>
  <si>
    <t>With Saving</t>
  </si>
  <si>
    <t>Revenue allowed in 1st regulatory period (with saving)</t>
  </si>
  <si>
    <t>Revenue allowed in 2nd regulatory period (with saving)</t>
  </si>
  <si>
    <t>Revenue allowed in subsequent regulatory periods (with saving)</t>
  </si>
  <si>
    <t>Incremental change</t>
  </si>
  <si>
    <t>Base year adjustment term</t>
  </si>
  <si>
    <t>Annual incremental changes</t>
  </si>
  <si>
    <t>Effects</t>
  </si>
  <si>
    <t>Benefit to supplier (higher cash flow)</t>
  </si>
  <si>
    <t>Benefit for consumers (lower prices)</t>
  </si>
  <si>
    <t>Outputs</t>
  </si>
  <si>
    <t>Sharing factor for the supplier</t>
  </si>
  <si>
    <t>DPP regulatory period 1</t>
  </si>
  <si>
    <t xml:space="preserve">The revenue allowance in the first regulatory period is based on forecast opex.  </t>
  </si>
  <si>
    <t>Incremental changes</t>
  </si>
  <si>
    <t>Adjustments</t>
  </si>
  <si>
    <t>DPP1</t>
  </si>
  <si>
    <t>DPP2</t>
  </si>
  <si>
    <t>Ref</t>
  </si>
  <si>
    <t>Previous period regulation type</t>
  </si>
  <si>
    <t>Years in previous regulatory period</t>
  </si>
  <si>
    <t>Years in current regulatory period</t>
  </si>
  <si>
    <t>Current period regulation type</t>
  </si>
  <si>
    <t>Current period price setting mechanism</t>
  </si>
  <si>
    <t>Year in reg period</t>
  </si>
  <si>
    <r>
      <t>First year incremental change</t>
    </r>
    <r>
      <rPr>
        <vertAlign val="superscript"/>
        <sz val="11"/>
        <color theme="1"/>
        <rFont val="Calibri"/>
        <family val="2"/>
      </rPr>
      <t>1</t>
    </r>
  </si>
  <si>
    <r>
      <t>middle year incremental change</t>
    </r>
    <r>
      <rPr>
        <vertAlign val="superscript"/>
        <sz val="11"/>
        <color theme="1"/>
        <rFont val="Calibri"/>
        <family val="2"/>
      </rPr>
      <t>2</t>
    </r>
  </si>
  <si>
    <r>
      <t>Final year incremental change</t>
    </r>
    <r>
      <rPr>
        <vertAlign val="superscript"/>
        <sz val="11"/>
        <color theme="1"/>
        <rFont val="Calibri"/>
        <family val="2"/>
      </rPr>
      <t>3</t>
    </r>
  </si>
  <si>
    <r>
      <t>Base year adjustment term</t>
    </r>
    <r>
      <rPr>
        <vertAlign val="superscript"/>
        <sz val="11"/>
        <color theme="1"/>
        <rFont val="Calibri"/>
        <family val="2"/>
      </rPr>
      <t>4</t>
    </r>
  </si>
  <si>
    <r>
      <t>CPP base year adjustment term</t>
    </r>
    <r>
      <rPr>
        <vertAlign val="superscript"/>
        <sz val="11"/>
        <color theme="1"/>
        <rFont val="Calibri"/>
        <family val="2"/>
      </rPr>
      <t>5</t>
    </r>
  </si>
  <si>
    <r>
      <t>Additional CPP adjustment</t>
    </r>
    <r>
      <rPr>
        <vertAlign val="superscript"/>
        <sz val="11"/>
        <color theme="1"/>
        <rFont val="Calibri"/>
        <family val="2"/>
      </rPr>
      <t>6</t>
    </r>
  </si>
  <si>
    <r>
      <t>Rollover adjustment</t>
    </r>
    <r>
      <rPr>
        <vertAlign val="superscript"/>
        <sz val="11"/>
        <color theme="1"/>
        <rFont val="Calibri"/>
        <family val="2"/>
      </rPr>
      <t>7</t>
    </r>
  </si>
  <si>
    <t>DPP</t>
  </si>
  <si>
    <t>Roll over</t>
  </si>
  <si>
    <t>yes</t>
  </si>
  <si>
    <t>-</t>
  </si>
  <si>
    <t>Current and projected</t>
  </si>
  <si>
    <t>The revenue allowance in the second regulatory period is a continuation of the allowance in the first regulatory period (i.e. a rollover of prices).</t>
  </si>
  <si>
    <t>CPP regulatory period 2</t>
  </si>
  <si>
    <t>DPP3</t>
  </si>
  <si>
    <t>DPP4</t>
  </si>
  <si>
    <t>DPP5</t>
  </si>
  <si>
    <t>DPP6</t>
  </si>
  <si>
    <t>DPP7</t>
  </si>
  <si>
    <t>DPP8</t>
  </si>
  <si>
    <t>IPP</t>
  </si>
  <si>
    <t>IPP Reset</t>
  </si>
  <si>
    <t>IPP1</t>
  </si>
  <si>
    <t>DPP3b</t>
  </si>
  <si>
    <t>DPP4b</t>
  </si>
  <si>
    <t>DPP5b</t>
  </si>
  <si>
    <t>DPP6b</t>
  </si>
  <si>
    <t>DPP7b</t>
  </si>
  <si>
    <t>DPP8b</t>
  </si>
  <si>
    <t>Roll forward Model reference</t>
  </si>
  <si>
    <t>NPV model reference</t>
  </si>
  <si>
    <t>DPP1b</t>
  </si>
  <si>
    <t>DPP2b</t>
  </si>
  <si>
    <t>IPP2</t>
  </si>
  <si>
    <t>IPP3</t>
  </si>
  <si>
    <t>IPP1b</t>
  </si>
  <si>
    <t>IPP2b</t>
  </si>
  <si>
    <t>IPP3b</t>
  </si>
  <si>
    <t>CPP1</t>
  </si>
  <si>
    <t>CPP1b</t>
  </si>
  <si>
    <t>CPP2</t>
  </si>
  <si>
    <t>CPP2b</t>
  </si>
  <si>
    <t>CPP</t>
  </si>
  <si>
    <t>CPP determination</t>
  </si>
  <si>
    <t>Years in next regulatory period</t>
  </si>
  <si>
    <t>Next period regulation type</t>
  </si>
  <si>
    <t>Next period price setting mechanism</t>
  </si>
  <si>
    <t>No</t>
  </si>
  <si>
    <t>Yes</t>
  </si>
  <si>
    <t>Current period</t>
  </si>
  <si>
    <t>RO</t>
  </si>
  <si>
    <t>SPA</t>
  </si>
  <si>
    <t>Basis for setting current period prices</t>
  </si>
  <si>
    <t>Adjustment formulas</t>
  </si>
  <si>
    <t>Rollover Base year adjustment term</t>
  </si>
  <si>
    <t>CPP base year adjustment term</t>
  </si>
  <si>
    <t>Basis for setting prior period prices</t>
  </si>
  <si>
    <t>z(i)</t>
  </si>
  <si>
    <t>z(ii)</t>
  </si>
  <si>
    <t>y(i)</t>
  </si>
  <si>
    <t>y(ii)</t>
  </si>
  <si>
    <t>x(i)</t>
  </si>
  <si>
    <t>x(ii)</t>
  </si>
  <si>
    <t>Scenario</t>
  </si>
  <si>
    <t>where:</t>
  </si>
  <si>
    <t>t-1</t>
  </si>
  <si>
    <t>t-2</t>
  </si>
  <si>
    <t>means the last disclosure year of the previous regulatory period</t>
  </si>
  <si>
    <t>means the second to last disclosure year of the previous DPP regulatory period</t>
  </si>
  <si>
    <t>t</t>
  </si>
  <si>
    <t>means the first disclosure year of the current regulatory period</t>
  </si>
  <si>
    <t>Δ</t>
  </si>
  <si>
    <t xml:space="preserve">means the incremental change in year t where the incremental change is </t>
  </si>
  <si>
    <r>
      <t>(f</t>
    </r>
    <r>
      <rPr>
        <vertAlign val="subscript"/>
        <sz val="11"/>
        <color theme="1"/>
        <rFont val="Calibri"/>
        <family val="2"/>
      </rPr>
      <t>t</t>
    </r>
    <r>
      <rPr>
        <sz val="11"/>
        <color theme="1"/>
        <rFont val="Calibri"/>
        <family val="2"/>
        <scheme val="minor"/>
      </rPr>
      <t>-a</t>
    </r>
    <r>
      <rPr>
        <vertAlign val="subscript"/>
        <sz val="11"/>
        <color theme="1"/>
        <rFont val="Calibri"/>
        <family val="2"/>
        <scheme val="minor"/>
      </rPr>
      <t>t</t>
    </r>
    <r>
      <rPr>
        <sz val="11"/>
        <color theme="1"/>
        <rFont val="Calibri"/>
        <family val="2"/>
        <scheme val="minor"/>
      </rPr>
      <t>)-(f</t>
    </r>
    <r>
      <rPr>
        <vertAlign val="subscript"/>
        <sz val="11"/>
        <color theme="1"/>
        <rFont val="Calibri"/>
        <family val="2"/>
        <scheme val="minor"/>
      </rPr>
      <t>t-1</t>
    </r>
    <r>
      <rPr>
        <sz val="11"/>
        <color theme="1"/>
        <rFont val="Calibri"/>
        <family val="2"/>
        <scheme val="minor"/>
      </rPr>
      <t>-a</t>
    </r>
    <r>
      <rPr>
        <vertAlign val="subscript"/>
        <sz val="11"/>
        <color theme="1"/>
        <rFont val="Calibri"/>
        <family val="2"/>
        <scheme val="minor"/>
      </rPr>
      <t>t-1</t>
    </r>
    <r>
      <rPr>
        <sz val="11"/>
        <color theme="1"/>
        <rFont val="Calibri"/>
        <family val="2"/>
        <scheme val="minor"/>
      </rPr>
      <t>)</t>
    </r>
  </si>
  <si>
    <t>f</t>
  </si>
  <si>
    <t>means the forecast opex allowance</t>
  </si>
  <si>
    <t>means actual opex</t>
  </si>
  <si>
    <t>a</t>
  </si>
  <si>
    <r>
      <t>-[(</t>
    </r>
    <r>
      <rPr>
        <i/>
        <sz val="11"/>
        <color rgb="FFFF0000"/>
        <rFont val="Calibri"/>
        <family val="2"/>
        <scheme val="minor"/>
      </rPr>
      <t>f</t>
    </r>
    <r>
      <rPr>
        <vertAlign val="subscript"/>
        <sz val="11"/>
        <color rgb="FFFF0000"/>
        <rFont val="Calibri"/>
        <family val="2"/>
      </rPr>
      <t>t-1</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t-1</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)]/(1+WACC)^4</t>
    </r>
  </si>
  <si>
    <r>
      <t>+(IF(Δ</t>
    </r>
    <r>
      <rPr>
        <vertAlign val="subscript"/>
        <sz val="11"/>
        <color rgb="FFFF0000"/>
        <rFont val="Calibri"/>
        <family val="2"/>
      </rPr>
      <t>t-2</t>
    </r>
    <r>
      <rPr>
        <sz val="11"/>
        <color rgb="FFFF0000"/>
        <rFont val="Calibri"/>
        <family val="2"/>
        <scheme val="minor"/>
      </rPr>
      <t>&gt;0,MAX(MIN(Δ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),0),MIN(MAX(Δ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),0))-Δ</t>
    </r>
    <r>
      <rPr>
        <vertAlign val="subscript"/>
        <sz val="11"/>
        <color rgb="FFFF0000"/>
        <rFont val="Calibri"/>
        <family val="2"/>
        <scheme val="minor"/>
      </rPr>
      <t>t-2</t>
    </r>
    <r>
      <rPr>
        <sz val="11"/>
        <color rgb="FFFF0000"/>
        <rFont val="Calibri"/>
        <family val="2"/>
        <scheme val="minor"/>
      </rPr>
      <t>)/(1+WACC)^4</t>
    </r>
  </si>
  <si>
    <t>Example</t>
  </si>
  <si>
    <t>Adjustment fromula</t>
  </si>
  <si>
    <t>CPP5b</t>
  </si>
  <si>
    <t>CPP6b</t>
  </si>
  <si>
    <t>CPP7b</t>
  </si>
  <si>
    <t>CPP8b</t>
  </si>
  <si>
    <t>CPP9b</t>
  </si>
  <si>
    <t>CPP10b</t>
  </si>
  <si>
    <r>
      <t>+(a</t>
    </r>
    <r>
      <rPr>
        <vertAlign val="subscript"/>
        <sz val="11"/>
        <color rgb="FFFF0000"/>
        <rFont val="Calibri"/>
        <family val="2"/>
      </rPr>
      <t>t-2</t>
    </r>
    <r>
      <rPr>
        <sz val="11"/>
        <color rgb="FFFF0000"/>
        <rFont val="Calibri"/>
        <family val="2"/>
        <scheme val="minor"/>
      </rPr>
      <t>-f</t>
    </r>
    <r>
      <rPr>
        <vertAlign val="subscript"/>
        <sz val="11"/>
        <color rgb="FFFF0000"/>
        <rFont val="Calibri"/>
        <family val="2"/>
        <scheme val="minor"/>
      </rPr>
      <t>t</t>
    </r>
    <r>
      <rPr>
        <sz val="11"/>
        <color rgb="FFFF0000"/>
        <rFont val="Calibri"/>
        <family val="2"/>
        <scheme val="minor"/>
      </rPr>
      <t>)*((1-(1+WACC)^-6)/WACC)*(1+WACC)^2</t>
    </r>
  </si>
  <si>
    <r>
      <t>+(IF(Δ</t>
    </r>
    <r>
      <rPr>
        <vertAlign val="subscript"/>
        <sz val="11"/>
        <color rgb="FFFF0000"/>
        <rFont val="Calibri"/>
        <family val="2"/>
      </rPr>
      <t>t-2</t>
    </r>
    <r>
      <rPr>
        <sz val="11"/>
        <color rgb="FFFF0000"/>
        <rFont val="Calibri"/>
        <family val="2"/>
        <scheme val="minor"/>
      </rPr>
      <t>&gt;0,MAX(MIN(Δ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),0),MIN(MAX(Δ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),0))-Δ</t>
    </r>
    <r>
      <rPr>
        <vertAlign val="subscript"/>
        <sz val="11"/>
        <color rgb="FFFF0000"/>
        <rFont val="Calibri"/>
        <family val="2"/>
        <scheme val="minor"/>
      </rPr>
      <t>t-2</t>
    </r>
    <r>
      <rPr>
        <sz val="11"/>
        <color rgb="FFFF0000"/>
        <rFont val="Calibri"/>
        <family val="2"/>
        <scheme val="minor"/>
      </rPr>
      <t>)*((1-(1+WACC)^-5)/WACC)*(1+WACC)^2</t>
    </r>
  </si>
  <si>
    <t>Single regulatory period adjustment 1</t>
  </si>
  <si>
    <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t-2</t>
    </r>
    <r>
      <rPr>
        <sz val="11"/>
        <color rgb="FFFF0000"/>
        <rFont val="Calibri"/>
        <family val="2"/>
        <scheme val="minor"/>
      </rPr>
      <t>)]/(1+WACC)^4</t>
    </r>
  </si>
  <si>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)]*((1-(1+WACC)^-4)/WACC)*(1+WACC)^2</t>
    </r>
  </si>
  <si>
    <t>Single regulatory period adjustment 2</t>
  </si>
  <si>
    <t>Single regulatory period adjustment 3</t>
  </si>
  <si>
    <t>Single regulatory period adjustment 4</t>
  </si>
  <si>
    <r>
      <t>-∑</t>
    </r>
    <r>
      <rPr>
        <i/>
        <sz val="11"/>
        <color rgb="FFFF0000"/>
        <rFont val="Calibri"/>
        <family val="2"/>
      </rPr>
      <t>cf</t>
    </r>
    <r>
      <rPr>
        <vertAlign val="subscript"/>
        <sz val="11"/>
        <color rgb="FFFF0000"/>
        <rFont val="Calibri"/>
        <family val="2"/>
        <scheme val="minor"/>
      </rPr>
      <t>t-1</t>
    </r>
    <r>
      <rPr>
        <sz val="11"/>
        <color rgb="FFFF0000"/>
        <rFont val="Calibri"/>
        <family val="2"/>
        <scheme val="minor"/>
      </rPr>
      <t>*(1+WACC)^2</t>
    </r>
  </si>
  <si>
    <t>∑cf</t>
  </si>
  <si>
    <t>means the the sum of all incremental changes carried forward into a specific year</t>
  </si>
  <si>
    <t>Single regulatory period adjustment 5</t>
  </si>
  <si>
    <t>w(i)</t>
  </si>
  <si>
    <t>w(ii)</t>
  </si>
  <si>
    <t>w(iii)</t>
  </si>
  <si>
    <t>A</t>
  </si>
  <si>
    <t>B</t>
  </si>
  <si>
    <t>Ci</t>
  </si>
  <si>
    <t>Cii</t>
  </si>
  <si>
    <t>D</t>
  </si>
  <si>
    <t>E</t>
  </si>
  <si>
    <t>F</t>
  </si>
  <si>
    <t>CPP13b</t>
  </si>
  <si>
    <t>Single regulatory period adjustment 6</t>
  </si>
  <si>
    <t>1 year DPP prior to 1 year DPP prior to current period?</t>
  </si>
  <si>
    <t>1 year DPP prior to current period?</t>
  </si>
  <si>
    <t>Year 2?</t>
  </si>
  <si>
    <t>Basis for setting DPP prices 2 periods before the current period</t>
  </si>
  <si>
    <t>aa(i)</t>
  </si>
  <si>
    <t>aa(ii)</t>
  </si>
  <si>
    <t>aa(iii)</t>
  </si>
  <si>
    <t>aa(iv)</t>
  </si>
  <si>
    <t>Dual Single regulatory periods adjustment 1</t>
  </si>
  <si>
    <r>
      <t>-∑</t>
    </r>
    <r>
      <rPr>
        <i/>
        <sz val="11"/>
        <color rgb="FFFF0000"/>
        <rFont val="Calibri"/>
        <family val="2"/>
      </rPr>
      <t>cf</t>
    </r>
    <r>
      <rPr>
        <vertAlign val="subscript"/>
        <sz val="11"/>
        <color rgb="FFFF0000"/>
        <rFont val="Calibri"/>
        <family val="2"/>
        <scheme val="minor"/>
      </rPr>
      <t>t-2</t>
    </r>
    <r>
      <rPr>
        <sz val="11"/>
        <color rgb="FFFF0000"/>
        <rFont val="Calibri"/>
        <family val="2"/>
        <scheme val="minor"/>
      </rPr>
      <t>*(1+WACC)^3</t>
    </r>
  </si>
  <si>
    <t>G</t>
  </si>
  <si>
    <t>H</t>
  </si>
  <si>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)]*{[1-(1+WACC)^-5]/WACC}*(1+WACC)^3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</si>
  <si>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)]*{[1-(1+WACC)^-4]/WACC}*(1+WACC)^3</t>
    </r>
  </si>
  <si>
    <t>I</t>
  </si>
  <si>
    <t>J</t>
  </si>
  <si>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)]*(1+WACC)^2</t>
    </r>
  </si>
  <si>
    <t>CPP&gt;1yDPP(R)&gt;1yDPP(C)&gt;CPP</t>
  </si>
  <si>
    <t>DPP&gt;1yDPP(C)&gt;CPP</t>
  </si>
  <si>
    <t>5yDPP&gt;5yCPP</t>
  </si>
  <si>
    <t xml:space="preserve">5yDPP&gt;5yDPP(R) </t>
  </si>
  <si>
    <t xml:space="preserve">5yDPP&gt;5yDPP(C) </t>
  </si>
  <si>
    <t xml:space="preserve">5yCPP&gt;1yDPP(R)&gt;5yDPP(R) </t>
  </si>
  <si>
    <t xml:space="preserve">5yCPP&gt;1yDPP(R)&gt;5yDPP(C) </t>
  </si>
  <si>
    <t xml:space="preserve">5yCPP&gt;1yDPP(C)&gt;5yDPP(R) </t>
  </si>
  <si>
    <t xml:space="preserve">5yCPP&gt;1yDPP(C)&gt;5yDPP(C) </t>
  </si>
  <si>
    <t xml:space="preserve">5yDPP&gt;1yDPP(R)&gt;5yCPP </t>
  </si>
  <si>
    <t>CPP14</t>
  </si>
  <si>
    <t>Gi</t>
  </si>
  <si>
    <t>Gii</t>
  </si>
  <si>
    <r>
      <t>-∑</t>
    </r>
    <r>
      <rPr>
        <i/>
        <sz val="11"/>
        <color rgb="FFFF0000"/>
        <rFont val="Calibri"/>
        <family val="2"/>
      </rPr>
      <t>cf</t>
    </r>
    <r>
      <rPr>
        <vertAlign val="subscript"/>
        <sz val="11"/>
        <color rgb="FFFF0000"/>
        <rFont val="Calibri"/>
        <family val="2"/>
        <scheme val="minor"/>
      </rPr>
      <t>t-2</t>
    </r>
    <r>
      <rPr>
        <sz val="11"/>
        <color rgb="FFFF0000"/>
        <rFont val="Calibri"/>
        <family val="2"/>
        <scheme val="minor"/>
      </rPr>
      <t>*(1+WACC)^2</t>
    </r>
  </si>
  <si>
    <t>CPP15b</t>
  </si>
  <si>
    <t>CPP&gt;1yDPP(R)&gt;1yDPP(R)&gt;CPP</t>
  </si>
  <si>
    <t>Dual Single regulatory periods adjustment 2</t>
  </si>
  <si>
    <t>Dual Single regulatory periods adjustment 3</t>
  </si>
  <si>
    <t>CPP&gt;1yDPP(C)&gt;1yDPP(R)&gt;CPP</t>
  </si>
  <si>
    <t>Ji</t>
  </si>
  <si>
    <t>Jii</t>
  </si>
  <si>
    <t>K</t>
  </si>
  <si>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</si>
  <si>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)]*{[1-(1+WACC)^-5]/WACC}*(1+WACC)^4-[(ft-3-at-3)-(ft-4-at-4)]*(1+WACC)^2</t>
    </r>
  </si>
  <si>
    <t>CPP16b</t>
  </si>
  <si>
    <t>Actual opex (no saving)</t>
  </si>
  <si>
    <t>Actual opex (with saving)</t>
  </si>
  <si>
    <t>Forecast opex in 1st regulatory period</t>
  </si>
  <si>
    <t>Forecast opex in 1st regulatory period (no saving)</t>
  </si>
  <si>
    <t>Forecast opex in 2nd regulatory period (no saving)</t>
  </si>
  <si>
    <t>Forecast opex in subsequent regulatory periods (no saving)</t>
  </si>
  <si>
    <t>Forecast opex in 1st regulatory period (with saving)</t>
  </si>
  <si>
    <t>Forecast opex in 2nd regulatory period (with saving)</t>
  </si>
  <si>
    <t>Forecast opex in subsequent regulatory periods (with saving)</t>
  </si>
  <si>
    <t>Carry forward terms</t>
  </si>
  <si>
    <t>Amount carried forward from year 2</t>
  </si>
  <si>
    <t>Amount carried forward from year 3</t>
  </si>
  <si>
    <t>Amount carried forward from year 4</t>
  </si>
  <si>
    <t>Amount carried forward from year 5</t>
  </si>
  <si>
    <t>Amount carried forward from year 6</t>
  </si>
  <si>
    <t>Amount carried forward from year 7</t>
  </si>
  <si>
    <t>Amount carried forward from year 8</t>
  </si>
  <si>
    <t>Amount carried forward from year 9</t>
  </si>
  <si>
    <t>Amount carried forward from year 10</t>
  </si>
  <si>
    <t>Amount carried forward from year 11</t>
  </si>
  <si>
    <t>Amount carried forward from year 1</t>
  </si>
  <si>
    <t xml:space="preserve">The revenue allowance in the second regulatory period is based on a CPP determination.  </t>
  </si>
  <si>
    <t>Table of contents</t>
  </si>
  <si>
    <t>Sequencing of price-quality paths on worksheet</t>
  </si>
  <si>
    <t>Worksheet</t>
  </si>
  <si>
    <t>#</t>
  </si>
  <si>
    <t>Type</t>
  </si>
  <si>
    <t>Length</t>
  </si>
  <si>
    <t>How starting prices were set</t>
  </si>
  <si>
    <t>IRIS</t>
  </si>
  <si>
    <t>1st</t>
  </si>
  <si>
    <t>Default price-quality path</t>
  </si>
  <si>
    <t>5 year</t>
  </si>
  <si>
    <t>n/a</t>
  </si>
  <si>
    <t>2nd</t>
  </si>
  <si>
    <r>
      <t xml:space="preserve">Amounts carried forward </t>
    </r>
    <r>
      <rPr>
        <b/>
        <sz val="10"/>
        <color theme="1"/>
        <rFont val="Calibri"/>
        <family val="2"/>
      </rPr>
      <t>(cl 3.3.3(1))</t>
    </r>
  </si>
  <si>
    <t>Additional adjustments where the preceding price-quality path applied for 1 year or less</t>
  </si>
  <si>
    <t>Starting price year adjustment term</t>
  </si>
  <si>
    <t>cl 3.3.9</t>
  </si>
  <si>
    <t>cl 3.3.8(1)(a)</t>
  </si>
  <si>
    <t>CPP adjustment term 1</t>
  </si>
  <si>
    <t>CPP adjustment term 2</t>
  </si>
  <si>
    <t>cl 3.3.7(1)</t>
  </si>
  <si>
    <t>cl 3.3.7(2)</t>
  </si>
  <si>
    <t>cl 3.3.5</t>
  </si>
  <si>
    <t>cl 3.3.6</t>
  </si>
  <si>
    <t>Roll-over adjustment term</t>
  </si>
  <si>
    <t>cl 3.3.8(1)(b)</t>
  </si>
  <si>
    <r>
      <t>+[(</t>
    </r>
    <r>
      <rPr>
        <i/>
        <strike/>
        <sz val="11"/>
        <color rgb="FFFF0000"/>
        <rFont val="Calibri"/>
        <family val="2"/>
        <scheme val="minor"/>
      </rPr>
      <t>a</t>
    </r>
    <r>
      <rPr>
        <strike/>
        <vertAlign val="subscript"/>
        <sz val="11"/>
        <color rgb="FFFF0000"/>
        <rFont val="Calibri"/>
        <family val="2"/>
        <scheme val="minor"/>
      </rPr>
      <t>t-3</t>
    </r>
    <r>
      <rPr>
        <strike/>
        <sz val="11"/>
        <color rgb="FFFF0000"/>
        <rFont val="Calibri"/>
        <family val="2"/>
        <scheme val="minor"/>
      </rPr>
      <t>)-(</t>
    </r>
    <r>
      <rPr>
        <i/>
        <strike/>
        <sz val="11"/>
        <color rgb="FFFF0000"/>
        <rFont val="Calibri"/>
        <family val="2"/>
        <scheme val="minor"/>
      </rPr>
      <t>f</t>
    </r>
    <r>
      <rPr>
        <strike/>
        <vertAlign val="subscript"/>
        <sz val="11"/>
        <color rgb="FFFF0000"/>
        <rFont val="Calibri"/>
        <family val="2"/>
        <scheme val="minor"/>
      </rPr>
      <t>t-2</t>
    </r>
    <r>
      <rPr>
        <strike/>
        <sz val="11"/>
        <color rgb="FFFF0000"/>
        <rFont val="Calibri"/>
        <family val="2"/>
        <scheme val="minor"/>
      </rPr>
      <t>)]/(1+WACC)^4</t>
    </r>
  </si>
  <si>
    <t>cl 3.3.8(3)(a)</t>
  </si>
  <si>
    <t xml:space="preserve">Additional adjustments - component 1 </t>
  </si>
  <si>
    <t>Additional adjustments - component 2</t>
  </si>
  <si>
    <t>Additional adjustments - component 3</t>
  </si>
  <si>
    <t>Additional adjustments - component 4</t>
  </si>
  <si>
    <t>Additional adjustments - component 5</t>
  </si>
  <si>
    <t>Additional adjustments - component 1</t>
  </si>
  <si>
    <r>
      <t>+[(</t>
    </r>
    <r>
      <rPr>
        <i/>
        <strike/>
        <sz val="11"/>
        <color rgb="FFFF0000"/>
        <rFont val="Calibri"/>
        <family val="2"/>
        <scheme val="minor"/>
      </rPr>
      <t>f</t>
    </r>
    <r>
      <rPr>
        <strike/>
        <vertAlign val="subscript"/>
        <sz val="11"/>
        <color rgb="FFFF0000"/>
        <rFont val="Calibri"/>
        <family val="2"/>
      </rPr>
      <t>t-3</t>
    </r>
    <r>
      <rPr>
        <strike/>
        <sz val="11"/>
        <color rgb="FFFF0000"/>
        <rFont val="Calibri"/>
        <family val="2"/>
        <scheme val="minor"/>
      </rPr>
      <t>-</t>
    </r>
    <r>
      <rPr>
        <i/>
        <strike/>
        <sz val="11"/>
        <color rgb="FFFF0000"/>
        <rFont val="Calibri"/>
        <family val="2"/>
        <scheme val="minor"/>
      </rPr>
      <t>a</t>
    </r>
    <r>
      <rPr>
        <strike/>
        <vertAlign val="subscript"/>
        <sz val="11"/>
        <color rgb="FFFF0000"/>
        <rFont val="Calibri"/>
        <family val="2"/>
        <scheme val="minor"/>
      </rPr>
      <t>t-3</t>
    </r>
    <r>
      <rPr>
        <strike/>
        <sz val="11"/>
        <color rgb="FFFF0000"/>
        <rFont val="Calibri"/>
        <family val="2"/>
        <scheme val="minor"/>
      </rPr>
      <t>)-(</t>
    </r>
    <r>
      <rPr>
        <i/>
        <strike/>
        <sz val="11"/>
        <color rgb="FFFF0000"/>
        <rFont val="Calibri"/>
        <family val="2"/>
        <scheme val="minor"/>
      </rPr>
      <t>f</t>
    </r>
    <r>
      <rPr>
        <strike/>
        <vertAlign val="subscript"/>
        <sz val="11"/>
        <color rgb="FFFF0000"/>
        <rFont val="Calibri"/>
        <family val="2"/>
        <scheme val="minor"/>
      </rPr>
      <t>t-4</t>
    </r>
    <r>
      <rPr>
        <strike/>
        <sz val="11"/>
        <color rgb="FFFF0000"/>
        <rFont val="Calibri"/>
        <family val="2"/>
        <scheme val="minor"/>
      </rPr>
      <t>-</t>
    </r>
    <r>
      <rPr>
        <i/>
        <strike/>
        <sz val="11"/>
        <color rgb="FFFF0000"/>
        <rFont val="Calibri"/>
        <family val="2"/>
        <scheme val="minor"/>
      </rPr>
      <t>a</t>
    </r>
    <r>
      <rPr>
        <strike/>
        <vertAlign val="subscript"/>
        <sz val="11"/>
        <color rgb="FFFF0000"/>
        <rFont val="Calibri"/>
        <family val="2"/>
        <scheme val="minor"/>
      </rPr>
      <t>t-4</t>
    </r>
    <r>
      <rPr>
        <strike/>
        <sz val="11"/>
        <color rgb="FFFF0000"/>
        <rFont val="Calibri"/>
        <family val="2"/>
        <scheme val="minor"/>
      </rPr>
      <t>)]*{[1-(1+WACC)^-4]/WACC}*(1+WACC)^3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</si>
  <si>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)]*{[1-(1+WACC)^-3]/WACC}*(1+WACC)^2</t>
    </r>
  </si>
  <si>
    <t>Expanded</t>
  </si>
  <si>
    <t>Purpose</t>
  </si>
  <si>
    <t>Total savings</t>
  </si>
  <si>
    <t>Amount carried forward in the first disclosure year (cl 3.3.3(2))</t>
  </si>
  <si>
    <t>Amount carried forward in all but the first or last disclosure years (cl 3.3.3(3))</t>
  </si>
  <si>
    <t>Amount carried forward in the last disclosure year (cl 3.3.3(4))</t>
  </si>
  <si>
    <t>Amounts carried forward to opex incentive amount (cl 3.3.2(2)(a))</t>
  </si>
  <si>
    <t>Saving in opex</t>
  </si>
  <si>
    <t>Revenue allowed in 1st regulatory period based on forecast opex</t>
  </si>
  <si>
    <t>Revenue allowed based on forecast opex (no saving)</t>
  </si>
  <si>
    <t>Revenue allowed based on forecast opex (with saving)</t>
  </si>
  <si>
    <t>Explanatory note</t>
  </si>
  <si>
    <t xml:space="preserve">Opex incentive amount (cl 3.3.2(2)) </t>
  </si>
  <si>
    <t>Actual opex in year 6 is held constant for years 7 onwards.</t>
  </si>
  <si>
    <t>Equivalent of base year adjustment term</t>
  </si>
  <si>
    <t>Present value figures are stated as at the beginning of the first regulatory period rather then as the year that an efficiency is achieved (as is the case in models 1B(i) and 1B(ii)).</t>
  </si>
  <si>
    <t>Present value figures are stated as at the beginning of the first regulatory period rather then as the year that an efficiency is achieved (as is the case in models 1C(i) and 1C(ii)).</t>
  </si>
  <si>
    <t>IRIS per IMs</t>
  </si>
  <si>
    <t>Calculation of total savings</t>
  </si>
  <si>
    <t>Savings from permanent efficiencies</t>
  </si>
  <si>
    <t>Savings from temporary efficiencies</t>
  </si>
  <si>
    <t>Net Present Value of total savings</t>
  </si>
  <si>
    <t>Net Present Value of savings to the supplier</t>
  </si>
  <si>
    <t>Forecast opex (3.3.3(8)) regulatory period 1</t>
  </si>
  <si>
    <t>Temporary savings</t>
  </si>
  <si>
    <t>Net Present Value of temporary savings</t>
  </si>
  <si>
    <t>Net Present Value of permanent savings</t>
  </si>
  <si>
    <t>Permanent savings</t>
  </si>
  <si>
    <t>Equivalent of base line adjustment term</t>
  </si>
  <si>
    <t>Equivalent adjustment terms</t>
  </si>
  <si>
    <t>DPP regulatory</t>
  </si>
  <si>
    <t>period 2</t>
  </si>
  <si>
    <t>Amount carried forward from year 12</t>
  </si>
  <si>
    <t>Equivalent adjustment terms carried forward</t>
  </si>
  <si>
    <t>DPP regulatory period 4</t>
  </si>
  <si>
    <t>CPP regulatory period 1</t>
  </si>
  <si>
    <t>CPP regulatory period 3</t>
  </si>
  <si>
    <t>Present value figures are stated as at the beginning of the first regulatory period rather then as the year that an efficiency is achieved</t>
  </si>
  <si>
    <t>The revenue allowance in second regulatory period is based on actual expenditure in the fourth year of the previous DPP period (ie Current and Projected Prices (CAPP)).</t>
  </si>
  <si>
    <t>The revenue allowance in subsequent regulatory periods is based on actual expenditure in the fourth year of the previous regulatory period (ie Current and Projected Prices (CAPP)).</t>
  </si>
  <si>
    <t xml:space="preserve">The revenue allowance in third regulatory period is based on a CPP determination.  </t>
  </si>
  <si>
    <t>The revenue allowance in third regulatory period is a continuation of the allowance in the second regulatory period (i.e. a rollover of prices).</t>
  </si>
  <si>
    <t>The revenue allowance in third regulatory period is based on actual expenditure in the final year of the first regulatory period (ie Current and Projected Prices (CAPP)).</t>
  </si>
  <si>
    <t>The revenue allowance in second regulatory period is a continuation of the allowance in the second regulatory period (i.e. a rollover of prices).</t>
  </si>
  <si>
    <t xml:space="preserve">The revenue allowance in the first regulatory period is based on a CPP determination.  </t>
  </si>
  <si>
    <t xml:space="preserve">The revenue allowance in the first regulatory period is  based on a CPP determination.  </t>
  </si>
  <si>
    <t xml:space="preserve">The revenue allowance in subsequent regulatory periods is based on a CPP determination.  </t>
  </si>
  <si>
    <t>period 3</t>
  </si>
  <si>
    <t>CPP regulatory period 4</t>
  </si>
  <si>
    <t>DPP regulatory period 5</t>
  </si>
  <si>
    <t>This workbook illustrates the application of the Commission's final opex IRIS</t>
  </si>
  <si>
    <t>Amount carried forward from year 13</t>
  </si>
  <si>
    <t>3rd</t>
  </si>
  <si>
    <t>4th</t>
  </si>
  <si>
    <t>Opex scenarios</t>
  </si>
  <si>
    <t>Customised price-quality path</t>
  </si>
  <si>
    <t>1 year</t>
  </si>
  <si>
    <t>methodologies.</t>
  </si>
  <si>
    <t xml:space="preserve">methodologies.  The expanded   calculations split the present value temporal adjustments from the underlying </t>
  </si>
  <si>
    <t xml:space="preserve">adjustment calculation for clarity. </t>
  </si>
  <si>
    <t xml:space="preserve">The base scenario worksheet is based on multiple year inputs with calculations exactly reflecting the input </t>
  </si>
  <si>
    <t xml:space="preserve">The (i) worksheet calculates multiple year inputs with expanded versions of the calculations included in the input </t>
  </si>
  <si>
    <t>Key:</t>
  </si>
  <si>
    <t>Scenario 6d(i)</t>
  </si>
  <si>
    <t>Scenario 1a</t>
  </si>
  <si>
    <t>Scenario 1a(i)</t>
  </si>
  <si>
    <t>Scenario 2a</t>
  </si>
  <si>
    <t>Scenario 2a(i)</t>
  </si>
  <si>
    <t>Scenario 3a</t>
  </si>
  <si>
    <t>Scenario 3a(i)</t>
  </si>
  <si>
    <t>Scenario 4a</t>
  </si>
  <si>
    <t>Scenario 4a(i)</t>
  </si>
  <si>
    <t>Scenario 4b</t>
  </si>
  <si>
    <t>Scenario 4b(i)</t>
  </si>
  <si>
    <t>Scenario 4c</t>
  </si>
  <si>
    <t>Scenario 4c(i)</t>
  </si>
  <si>
    <t>Scenario 4d</t>
  </si>
  <si>
    <t>Scenario 4d(i)</t>
  </si>
  <si>
    <t>Scenario 5a</t>
  </si>
  <si>
    <t>Scenario 5a(i)</t>
  </si>
  <si>
    <t>Scenario 5b</t>
  </si>
  <si>
    <t>Scenario 5b(i)</t>
  </si>
  <si>
    <t>Scenario 6a</t>
  </si>
  <si>
    <t>Scenario 6a(i)</t>
  </si>
  <si>
    <t>Scenario 6b</t>
  </si>
  <si>
    <t>Scenario 6b(i)</t>
  </si>
  <si>
    <t>Scenario 6c</t>
  </si>
  <si>
    <t>Scenario 6c(i)</t>
  </si>
  <si>
    <t>Scenario 6d</t>
  </si>
  <si>
    <t>Additional Scenario</t>
  </si>
  <si>
    <t>We have produced two worksheets for each of the scenarios 1 - 6.</t>
  </si>
  <si>
    <t>Roll-over</t>
  </si>
  <si>
    <t>Supplier sharing factor (output from cell I123 below)</t>
  </si>
  <si>
    <t>Adjustment to the opex incentive (cl 3.3.2(2)(b))</t>
  </si>
  <si>
    <t>Base year adjustment term (cl 3.3.5)</t>
  </si>
  <si>
    <t>Baseline adjustment term (cl 3.3.7)</t>
  </si>
  <si>
    <t>2 year</t>
  </si>
  <si>
    <t>3 year</t>
  </si>
  <si>
    <t>Rollover adjustment term (cl 3.3.6)</t>
  </si>
  <si>
    <t>Equivalent of roll over adjustment term</t>
  </si>
  <si>
    <t>The definitions of the key terms in this workbook are as follows.</t>
  </si>
  <si>
    <t>Starting price adjustment (e.g. the methodology used when resetting prices under s53P(3)(b))</t>
  </si>
  <si>
    <t>Roll-over of previous prices (e.g. the methodology used when resetting prices under s53P(3)(a))</t>
  </si>
  <si>
    <t>IRIS Amendments</t>
  </si>
  <si>
    <t>Equivalent of one-year adjustment term 1</t>
  </si>
  <si>
    <t>One-year adjustment term 1 (cl 3.3.8)</t>
  </si>
  <si>
    <t>One-year adjustment term 2 (cl 3.3.8)</t>
  </si>
  <si>
    <t>Equivalent of one-year adjustment term 2 (1)</t>
  </si>
  <si>
    <t>Equivalent of one-year adjustment term 2 (2)</t>
  </si>
  <si>
    <t>Equivalent of one-year adjustment term 3</t>
  </si>
  <si>
    <t>One-year adjustment term 3 (cl 3.3.8)</t>
  </si>
  <si>
    <t>Equivalent of one-year adjustment term 4</t>
  </si>
  <si>
    <t>Equivalent of one-year adjustment term 5</t>
  </si>
  <si>
    <t>One-year adjustment term 5 (cl 3.3.9)</t>
  </si>
  <si>
    <t>One-year adjustment term 4 (cl 3.3.9)</t>
  </si>
  <si>
    <t>One-year adjustment term 6 (cl 3.3.9)</t>
  </si>
  <si>
    <t>Equivalent of one-year adjustment term 6</t>
  </si>
  <si>
    <t>Equivalent of one-year adjustment term 6 (2)</t>
  </si>
  <si>
    <t>One-year adjustment term 7  (cl 3.3.9)</t>
  </si>
  <si>
    <t>One-year adjustment term 8  (cl 3.3.9)</t>
  </si>
  <si>
    <t>Equivalent of one-year adjustment term 7 (2)</t>
  </si>
  <si>
    <t>Equivalent of one-year adjustment term 7</t>
  </si>
  <si>
    <t>Equivalent of one-year adjustment term 8</t>
  </si>
  <si>
    <t>One-year adjustment term 9 (cl 3.3.9)</t>
  </si>
  <si>
    <t>Equivalent of one-year adjustment term 9 (2)</t>
  </si>
  <si>
    <t>Equivalent of one-year adjustment term 9 (3)</t>
  </si>
  <si>
    <t>Equivalent of one-year adjustment term 9 (1)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</si>
</sst>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Y&quot;0"/>
    <numFmt numFmtId="165" formatCode="#,##0;[Red]\-#,##0;&quot;-&quot;"/>
    <numFmt numFmtId="166" formatCode="#,##0;[Red]\-#,##0;0"/>
    <numFmt numFmtId="167" formatCode="#,##0.00;[Red]\-#,##0.00;&quot;-&quot;"/>
    <numFmt numFmtId="168" formatCode="_(&quot;$&quot;* #,##0.00_);_(&quot;$&quot;* \(#,##0.00\);_(&quot;$&quot;* &quot;-&quot;??_);_(@_)"/>
    <numFmt numFmtId="169" formatCode="_-&quot;$&quot;* #,##0.0_-;\-&quot;$&quot;* #,##0.0_-;_-&quot;$&quot;* &quot;-&quot;??_-;_-@_-"/>
    <numFmt numFmtId="170" formatCode="&quot;$&quot;#,##0.00_);[Red]\(&quot;$&quot;#,##0.00\)"/>
    <numFmt numFmtId="171" formatCode="_(@_)"/>
    <numFmt numFmtId="172" formatCode="#,##0;[Red]\-#,##0;\-"/>
    <numFmt numFmtId="173" formatCode="&quot;$&quot;#,##0.0;[Red]\-&quot;$&quot;#,##0.0;\-"/>
  </numFmts>
  <fonts count="6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b/>
      <sz val="10"/>
      <color theme="1"/>
      <name val="Calibri"/>
      <family val="2"/>
      <scheme val="minor"/>
    </font>
    <font>
      <sz val="10"/>
      <color theme="0" tint="-0.499984740745262"/>
      <name val="Calibri"/>
      <family val="2"/>
      <scheme val="minor"/>
    </font>
    <font>
      <sz val="8"/>
      <color theme="1"/>
      <name val="Calibri"/>
      <family val="2"/>
      <scheme val="minor"/>
    </font>
    <font>
      <b/>
      <i/>
      <sz val="10"/>
      <color theme="1"/>
      <name val="Calibri"/>
      <family val="2"/>
      <scheme val="minor"/>
    </font>
    <font>
      <i/>
      <sz val="8"/>
      <color theme="1"/>
      <name val="Calibri"/>
      <family val="2"/>
      <scheme val="minor"/>
    </font>
    <font>
      <b/>
      <sz val="20"/>
      <color theme="2"/>
      <name val="Calibri"/>
      <family val="2"/>
      <scheme val="minor"/>
    </font>
    <font>
      <b/>
      <sz val="20"/>
      <color theme="5"/>
      <name val="Calibri"/>
      <family val="2"/>
      <scheme val="minor"/>
    </font>
    <font>
      <sz val="11"/>
      <name val="Calibri"/>
      <family val="2"/>
      <scheme val="minor"/>
    </font>
    <font>
      <sz val="11"/>
      <color theme="5"/>
      <name val="Calibri"/>
      <family val="2"/>
      <scheme val="minor"/>
    </font>
    <font>
      <u/>
      <sz val="11"/>
      <color theme="10"/>
      <name val="Calibri"/>
      <family val="2"/>
    </font>
    <font>
      <vertAlign val="superscript"/>
      <sz val="11"/>
      <color theme="1"/>
      <name val="Calibri"/>
      <family val="2"/>
    </font>
    <font>
      <b/>
      <sz val="10"/>
      <color theme="1"/>
      <name val="Calibri"/>
      <family val="2"/>
    </font>
    <font>
      <vertAlign val="subscript"/>
      <sz val="11"/>
      <color theme="1"/>
      <name val="Calibri"/>
      <family val="2"/>
    </font>
    <font>
      <vertAlign val="subscript"/>
      <sz val="11"/>
      <color theme="1"/>
      <name val="Calibri"/>
      <family val="2"/>
      <scheme val="minor"/>
    </font>
    <font>
      <i/>
      <sz val="11"/>
      <color rgb="FFFF0000"/>
      <name val="Calibri"/>
      <family val="2"/>
      <scheme val="minor"/>
    </font>
    <font>
      <vertAlign val="subscript"/>
      <sz val="11"/>
      <color rgb="FFFF0000"/>
      <name val="Calibri"/>
      <family val="2"/>
    </font>
    <font>
      <vertAlign val="subscript"/>
      <sz val="11"/>
      <color rgb="FFFF0000"/>
      <name val="Calibri"/>
      <family val="2"/>
      <scheme val="minor"/>
    </font>
    <font>
      <sz val="9"/>
      <color indexed="81"/>
      <name val="Tahoma"/>
      <family val="2"/>
    </font>
    <font>
      <b/>
      <sz val="9"/>
      <color indexed="81"/>
      <name val="Tahoma"/>
      <family val="2"/>
    </font>
    <font>
      <vertAlign val="subscript"/>
      <sz val="9"/>
      <color indexed="81"/>
      <name val="Tahoma"/>
      <family val="2"/>
    </font>
    <font>
      <i/>
      <sz val="11"/>
      <color rgb="FFFF0000"/>
      <name val="Calibri"/>
      <family val="2"/>
    </font>
    <font>
      <b/>
      <sz val="24"/>
      <color theme="5"/>
      <name val="Calibri"/>
      <family val="2"/>
      <scheme val="minor"/>
    </font>
    <font>
      <sz val="24"/>
      <color theme="5"/>
      <name val="Calibri"/>
      <family val="2"/>
      <scheme val="minor"/>
    </font>
    <font>
      <b/>
      <sz val="18"/>
      <color theme="5"/>
      <name val="Calibri"/>
      <family val="2"/>
      <scheme val="minor"/>
    </font>
    <font>
      <sz val="18"/>
      <color theme="5"/>
      <name val="Calibri"/>
      <family val="2"/>
      <scheme val="minor"/>
    </font>
    <font>
      <b/>
      <sz val="14"/>
      <color theme="5"/>
      <name val="Calibri"/>
      <family val="2"/>
      <scheme val="minor"/>
    </font>
    <font>
      <sz val="14"/>
      <color theme="5"/>
      <name val="Calibri"/>
      <family val="2"/>
      <scheme val="minor"/>
    </font>
    <font>
      <sz val="12"/>
      <color theme="1"/>
      <name val="Calibri"/>
      <family val="2"/>
      <scheme val="minor"/>
    </font>
    <font>
      <i/>
      <sz val="10"/>
      <color theme="1"/>
      <name val="Calibri"/>
      <family val="2"/>
      <scheme val="minor"/>
    </font>
    <font>
      <u/>
      <sz val="12"/>
      <color theme="4"/>
      <name val="Calibri"/>
      <family val="2"/>
      <scheme val="minor"/>
    </font>
    <font>
      <strike/>
      <sz val="11"/>
      <color theme="1"/>
      <name val="Calibri"/>
      <family val="2"/>
      <scheme val="minor"/>
    </font>
    <font>
      <strike/>
      <sz val="11"/>
      <color rgb="FFFF0000"/>
      <name val="Calibri"/>
      <family val="2"/>
      <scheme val="minor"/>
    </font>
    <font>
      <i/>
      <strike/>
      <sz val="11"/>
      <color rgb="FFFF0000"/>
      <name val="Calibri"/>
      <family val="2"/>
      <scheme val="minor"/>
    </font>
    <font>
      <strike/>
      <vertAlign val="subscript"/>
      <sz val="11"/>
      <color rgb="FFFF0000"/>
      <name val="Calibri"/>
      <family val="2"/>
      <scheme val="minor"/>
    </font>
    <font>
      <strike/>
      <vertAlign val="subscript"/>
      <sz val="11"/>
      <color rgb="FFFF0000"/>
      <name val="Calibri"/>
      <family val="2"/>
    </font>
    <font>
      <u/>
      <sz val="11"/>
      <color theme="11"/>
      <name val="Calibri"/>
      <family val="2"/>
      <scheme val="minor"/>
    </font>
    <font>
      <u/>
      <sz val="12"/>
      <color theme="10"/>
      <name val="Calibri"/>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249977111117893"/>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2"/>
        <bgColor indexed="64"/>
      </patternFill>
    </fill>
    <fill>
      <patternFill patternType="solid">
        <fgColor theme="0" tint="-0.14999847407452621"/>
        <bgColor indexed="64"/>
      </patternFill>
    </fill>
  </fills>
  <borders count="7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auto="1"/>
      </right>
      <top/>
      <bottom/>
      <diagonal/>
    </border>
    <border>
      <left/>
      <right/>
      <top style="thin">
        <color indexed="64"/>
      </top>
      <bottom/>
      <diagonal/>
    </border>
    <border>
      <left style="dotted">
        <color indexed="64"/>
      </left>
      <right/>
      <top/>
      <bottom/>
      <diagonal/>
    </border>
    <border>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right style="dotted">
        <color auto="1"/>
      </right>
      <top/>
      <bottom style="thin">
        <color theme="0" tint="-0.499984740745262"/>
      </bottom>
      <diagonal/>
    </border>
    <border>
      <left/>
      <right/>
      <top/>
      <bottom style="hair">
        <color auto="1"/>
      </bottom>
      <diagonal/>
    </border>
    <border>
      <left/>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right/>
      <top/>
      <bottom style="thin">
        <color theme="0" tint="-0.499984740745262"/>
      </bottom>
      <diagonal/>
    </border>
    <border>
      <left style="dotted">
        <color indexed="64"/>
      </left>
      <right/>
      <top/>
      <bottom style="thin">
        <color theme="0" tint="-0.499984740745262"/>
      </bottom>
      <diagonal/>
    </border>
    <border>
      <left/>
      <right style="dotted">
        <color theme="1"/>
      </right>
      <top/>
      <bottom/>
      <diagonal/>
    </border>
    <border>
      <left style="dotted">
        <color theme="1"/>
      </left>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hair">
        <color indexed="64"/>
      </top>
      <bottom/>
      <diagonal/>
    </border>
    <border>
      <left style="thin">
        <color indexed="64"/>
      </left>
      <right/>
      <top style="hair">
        <color indexed="64"/>
      </top>
      <bottom/>
      <diagonal/>
    </border>
    <border>
      <left/>
      <right style="thin">
        <color auto="1"/>
      </right>
      <top style="hair">
        <color indexed="64"/>
      </top>
      <bottom/>
      <diagonal/>
    </border>
    <border>
      <left style="thin">
        <color indexed="64"/>
      </left>
      <right style="thin">
        <color auto="1"/>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dotted">
        <color theme="1"/>
      </left>
      <right/>
      <top style="thin">
        <color auto="1"/>
      </top>
      <bottom/>
      <diagonal/>
    </border>
    <border>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tint="-0.34998626667073579"/>
      </bottom>
      <diagonal/>
    </border>
    <border>
      <left/>
      <right/>
      <top style="hair">
        <color auto="1"/>
      </top>
      <bottom/>
      <diagonal/>
    </border>
    <border>
      <left/>
      <right/>
      <top style="medium">
        <color auto="1"/>
      </top>
      <bottom/>
      <diagonal/>
    </border>
    <border>
      <left/>
      <right style="dotted">
        <color theme="1"/>
      </right>
      <top style="thin">
        <color indexed="64"/>
      </top>
      <bottom/>
      <diagonal/>
    </border>
    <border>
      <left/>
      <right style="hair">
        <color indexed="64"/>
      </right>
      <top style="thin">
        <color indexed="64"/>
      </top>
      <bottom style="thin">
        <color indexed="64"/>
      </bottom>
      <diagonal/>
    </border>
    <border>
      <left/>
      <right style="hair">
        <color indexed="64"/>
      </right>
      <top/>
      <bottom/>
      <diagonal/>
    </border>
    <border>
      <left/>
      <right/>
      <top style="hair">
        <color auto="1"/>
      </top>
      <bottom style="hair">
        <color auto="1"/>
      </bottom>
      <diagonal/>
    </border>
    <border>
      <left style="dotted">
        <color indexed="64"/>
      </left>
      <right style="dotted">
        <color indexed="64"/>
      </right>
      <top style="thin">
        <color indexed="64"/>
      </top>
      <bottom/>
      <diagonal/>
    </border>
    <border>
      <left/>
      <right style="dotted">
        <color indexed="64"/>
      </right>
      <top style="hair">
        <color auto="1"/>
      </top>
      <bottom style="hair">
        <color auto="1"/>
      </bottom>
      <diagonal/>
    </border>
    <border>
      <left/>
      <right style="dotted">
        <color indexed="64"/>
      </right>
      <top/>
      <bottom style="hair">
        <color auto="1"/>
      </bottom>
      <diagonal/>
    </border>
    <border>
      <left/>
      <right style="dotted">
        <color indexed="64"/>
      </right>
      <top style="thin">
        <color indexed="64"/>
      </top>
      <bottom style="thin">
        <color indexed="64"/>
      </bottom>
      <diagonal/>
    </border>
    <border>
      <left style="dotted">
        <color indexed="64"/>
      </left>
      <right/>
      <top style="hair">
        <color auto="1"/>
      </top>
      <bottom style="hair">
        <color auto="1"/>
      </bottom>
      <diagonal/>
    </border>
    <border>
      <left style="dotted">
        <color indexed="64"/>
      </left>
      <right/>
      <top/>
      <bottom style="hair">
        <color auto="1"/>
      </bottom>
      <diagonal/>
    </border>
    <border>
      <left style="dotted">
        <color indexed="64"/>
      </left>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style="thin">
        <color theme="0" tint="-0.499984740745262"/>
      </top>
      <bottom style="thin">
        <color theme="0" tint="-0.499984740745262"/>
      </bottom>
      <diagonal/>
    </border>
    <border>
      <left style="dotted">
        <color indexed="64"/>
      </left>
      <right style="dotted">
        <color indexed="64"/>
      </right>
      <top/>
      <bottom style="thin">
        <color theme="0" tint="-0.499984740745262"/>
      </bottom>
      <diagonal/>
    </border>
    <border>
      <left style="dotted">
        <color indexed="64"/>
      </left>
      <right style="dotted">
        <color indexed="64"/>
      </right>
      <top style="hair">
        <color indexed="64"/>
      </top>
      <bottom/>
      <diagonal/>
    </border>
    <border>
      <left style="dotted">
        <color indexed="64"/>
      </left>
      <right style="dotted">
        <color indexed="64"/>
      </right>
      <top style="hair">
        <color auto="1"/>
      </top>
      <bottom style="hair">
        <color auto="1"/>
      </bottom>
      <diagonal/>
    </border>
    <border>
      <left style="dotted">
        <color indexed="64"/>
      </left>
      <right style="dotted">
        <color indexed="64"/>
      </right>
      <top/>
      <bottom style="hair">
        <color auto="1"/>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s>
  <cellStyleXfs count="52">
    <xf numFmtId="0" fontId="0" fillId="0" borderId="0"/>
    <xf numFmtId="9" fontId="1" fillId="0" borderId="0" applyFont="0" applyFill="0" applyBorder="0" applyAlignment="0" applyProtection="0"/>
    <xf numFmtId="168" fontId="1" fillId="0" borderId="0" applyFont="0" applyFill="0" applyBorder="0" applyAlignment="0" applyProtection="0"/>
    <xf numFmtId="171" fontId="28" fillId="0" borderId="0" applyFill="0" applyAlignment="0"/>
    <xf numFmtId="0" fontId="30" fillId="0" borderId="0" applyFont="0"/>
    <xf numFmtId="0" fontId="32" fillId="0" borderId="0" applyNumberFormat="0" applyFill="0" applyBorder="0" applyAlignment="0" applyProtection="0">
      <alignment vertical="top"/>
      <protection locked="0"/>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58" fillId="0" borderId="0" applyNumberFormat="0" applyFill="0" applyBorder="0" applyAlignment="0" applyProtection="0"/>
  </cellStyleXfs>
  <cellXfs count="437">
    <xf numFmtId="0" fontId="0" fillId="0" borderId="0" xfId="0"/>
    <xf numFmtId="9" fontId="20" fillId="33" borderId="0" xfId="1" applyFont="1" applyFill="1" applyBorder="1"/>
    <xf numFmtId="0" fontId="0" fillId="0" borderId="0" xfId="0" applyAlignment="1">
      <alignment horizontal="center"/>
    </xf>
    <xf numFmtId="0" fontId="0" fillId="33" borderId="12" xfId="0" applyFill="1" applyBorder="1" applyAlignment="1">
      <alignment horizontal="center" wrapText="1"/>
    </xf>
    <xf numFmtId="0" fontId="0" fillId="33" borderId="13" xfId="0" applyFill="1" applyBorder="1" applyAlignment="1">
      <alignment horizontal="center" wrapText="1"/>
    </xf>
    <xf numFmtId="0" fontId="0" fillId="33" borderId="36" xfId="0" applyFill="1" applyBorder="1" applyAlignment="1">
      <alignment horizontal="center" wrapText="1"/>
    </xf>
    <xf numFmtId="0" fontId="0" fillId="33" borderId="14" xfId="0" applyFill="1" applyBorder="1" applyAlignment="1">
      <alignment horizontal="center" wrapText="1"/>
    </xf>
    <xf numFmtId="0" fontId="0" fillId="0" borderId="0" xfId="0" applyAlignment="1">
      <alignment wrapText="1"/>
    </xf>
    <xf numFmtId="0" fontId="0" fillId="33" borderId="30" xfId="0" applyFill="1" applyBorder="1" applyAlignment="1">
      <alignment horizontal="center" vertical="top" wrapText="1"/>
    </xf>
    <xf numFmtId="0" fontId="0" fillId="33" borderId="16" xfId="0" applyFill="1" applyBorder="1" applyAlignment="1">
      <alignment vertical="top" wrapText="1"/>
    </xf>
    <xf numFmtId="0" fontId="0" fillId="33" borderId="16" xfId="0" applyFill="1" applyBorder="1" applyAlignment="1">
      <alignment horizontal="center" vertical="top" wrapText="1"/>
    </xf>
    <xf numFmtId="0" fontId="0" fillId="33" borderId="37" xfId="0" applyFill="1" applyBorder="1" applyAlignment="1">
      <alignment horizontal="center" vertical="top"/>
    </xf>
    <xf numFmtId="0" fontId="0" fillId="33" borderId="30" xfId="0" applyFill="1" applyBorder="1" applyAlignment="1">
      <alignment horizontal="center" vertical="top"/>
    </xf>
    <xf numFmtId="0" fontId="0" fillId="33" borderId="16" xfId="0" applyFill="1" applyBorder="1" applyAlignment="1">
      <alignment horizontal="center" vertical="top"/>
    </xf>
    <xf numFmtId="0" fontId="0" fillId="33" borderId="31" xfId="0" applyFill="1" applyBorder="1" applyAlignment="1">
      <alignment horizontal="center" vertical="top"/>
    </xf>
    <xf numFmtId="0" fontId="0" fillId="0" borderId="0" xfId="0" applyAlignment="1">
      <alignment vertical="top"/>
    </xf>
    <xf numFmtId="0" fontId="0" fillId="33" borderId="32" xfId="0" applyFill="1" applyBorder="1" applyAlignment="1">
      <alignment horizontal="center"/>
    </xf>
    <xf numFmtId="0" fontId="0" fillId="33" borderId="0" xfId="0" applyFill="1" applyBorder="1"/>
    <xf numFmtId="0" fontId="0" fillId="33" borderId="33" xfId="0" applyFill="1" applyBorder="1" applyAlignment="1">
      <alignment horizontal="center"/>
    </xf>
    <xf numFmtId="0" fontId="0" fillId="33" borderId="37" xfId="0" applyFill="1" applyBorder="1" applyAlignment="1">
      <alignment horizontal="center"/>
    </xf>
    <xf numFmtId="0" fontId="0" fillId="33" borderId="0" xfId="0" applyFill="1" applyBorder="1" applyAlignment="1">
      <alignment horizontal="center"/>
    </xf>
    <xf numFmtId="0" fontId="0" fillId="33" borderId="38" xfId="0" applyFill="1" applyBorder="1" applyAlignment="1">
      <alignment horizontal="center"/>
    </xf>
    <xf numFmtId="0" fontId="0" fillId="33" borderId="39" xfId="0" applyFill="1" applyBorder="1" applyAlignment="1">
      <alignment horizontal="center"/>
    </xf>
    <xf numFmtId="0" fontId="0" fillId="33" borderId="23" xfId="0" quotePrefix="1" applyFill="1" applyBorder="1" applyAlignment="1">
      <alignment horizontal="center"/>
    </xf>
    <xf numFmtId="0" fontId="0" fillId="33" borderId="40" xfId="0" quotePrefix="1" applyFill="1" applyBorder="1" applyAlignment="1">
      <alignment horizontal="center"/>
    </xf>
    <xf numFmtId="0" fontId="0" fillId="0" borderId="0" xfId="0" applyBorder="1"/>
    <xf numFmtId="0" fontId="0" fillId="33" borderId="0" xfId="0" quotePrefix="1" applyFill="1" applyBorder="1" applyAlignment="1">
      <alignment horizontal="center"/>
    </xf>
    <xf numFmtId="0" fontId="0" fillId="33" borderId="34" xfId="0" applyFill="1" applyBorder="1" applyAlignment="1">
      <alignment horizontal="center"/>
    </xf>
    <xf numFmtId="0" fontId="0" fillId="33" borderId="10" xfId="0" applyFill="1" applyBorder="1"/>
    <xf numFmtId="0" fontId="0" fillId="33" borderId="35" xfId="0" applyFill="1" applyBorder="1" applyAlignment="1">
      <alignment horizontal="center"/>
    </xf>
    <xf numFmtId="0" fontId="0" fillId="33" borderId="41" xfId="0" applyFill="1" applyBorder="1" applyAlignment="1">
      <alignment horizontal="center"/>
    </xf>
    <xf numFmtId="0" fontId="0" fillId="33" borderId="34" xfId="0" quotePrefix="1" applyFill="1" applyBorder="1" applyAlignment="1">
      <alignment horizontal="center"/>
    </xf>
    <xf numFmtId="0" fontId="0" fillId="33" borderId="10" xfId="0" applyFill="1" applyBorder="1" applyAlignment="1">
      <alignment horizontal="center"/>
    </xf>
    <xf numFmtId="0" fontId="0" fillId="33" borderId="42" xfId="0" applyFill="1" applyBorder="1" applyAlignment="1">
      <alignment horizontal="center"/>
    </xf>
    <xf numFmtId="0" fontId="0" fillId="33" borderId="43" xfId="0" applyFill="1" applyBorder="1"/>
    <xf numFmtId="0" fontId="0" fillId="33" borderId="44" xfId="0" applyFill="1" applyBorder="1" applyAlignment="1">
      <alignment horizontal="center"/>
    </xf>
    <xf numFmtId="0" fontId="0" fillId="33" borderId="45" xfId="0" applyFill="1" applyBorder="1" applyAlignment="1">
      <alignment horizontal="center"/>
    </xf>
    <xf numFmtId="0" fontId="0" fillId="33" borderId="42" xfId="0" quotePrefix="1" applyFill="1" applyBorder="1" applyAlignment="1">
      <alignment horizontal="center"/>
    </xf>
    <xf numFmtId="0" fontId="0" fillId="33" borderId="43" xfId="0" applyFill="1" applyBorder="1" applyAlignment="1">
      <alignment horizontal="center"/>
    </xf>
    <xf numFmtId="0" fontId="0" fillId="33" borderId="32" xfId="0" applyFill="1" applyBorder="1" applyAlignment="1">
      <alignment horizontal="center" vertical="top" wrapText="1"/>
    </xf>
    <xf numFmtId="0" fontId="0" fillId="33" borderId="0" xfId="0" applyFill="1" applyBorder="1" applyAlignment="1">
      <alignment vertical="top" wrapText="1"/>
    </xf>
    <xf numFmtId="0" fontId="0" fillId="33" borderId="0" xfId="0" applyFill="1" applyBorder="1" applyAlignment="1">
      <alignment horizontal="center" vertical="top" wrapText="1"/>
    </xf>
    <xf numFmtId="0" fontId="32" fillId="33" borderId="33" xfId="5" applyFill="1" applyBorder="1" applyAlignment="1" applyProtection="1">
      <alignment horizontal="center" vertical="top" wrapText="1"/>
    </xf>
    <xf numFmtId="0" fontId="0" fillId="33" borderId="32" xfId="0" applyFill="1" applyBorder="1" applyAlignment="1">
      <alignment horizontal="center" vertical="top"/>
    </xf>
    <xf numFmtId="0" fontId="0" fillId="33" borderId="0" xfId="0" applyFill="1" applyBorder="1" applyAlignment="1">
      <alignment horizontal="center" vertical="top"/>
    </xf>
    <xf numFmtId="0" fontId="0" fillId="33" borderId="33" xfId="0" applyFill="1" applyBorder="1" applyAlignment="1">
      <alignment horizontal="center" vertical="top"/>
    </xf>
    <xf numFmtId="0" fontId="0" fillId="0" borderId="0" xfId="0" applyBorder="1" applyAlignment="1">
      <alignment horizontal="center"/>
    </xf>
    <xf numFmtId="0" fontId="32" fillId="33" borderId="16" xfId="5" applyFill="1" applyBorder="1" applyAlignment="1" applyProtection="1">
      <alignment horizontal="center" vertical="top" wrapText="1"/>
    </xf>
    <xf numFmtId="0" fontId="32" fillId="33" borderId="0" xfId="5" applyFill="1" applyBorder="1" applyAlignment="1" applyProtection="1">
      <alignment horizontal="center" vertical="top" wrapText="1"/>
    </xf>
    <xf numFmtId="0" fontId="0" fillId="33" borderId="33" xfId="0" quotePrefix="1" applyFill="1" applyBorder="1" applyAlignment="1">
      <alignment horizontal="center"/>
    </xf>
    <xf numFmtId="0" fontId="0" fillId="33" borderId="32" xfId="0" quotePrefix="1" applyFill="1" applyBorder="1" applyAlignment="1">
      <alignment horizontal="center"/>
    </xf>
    <xf numFmtId="0" fontId="0" fillId="33" borderId="38" xfId="0" applyFill="1" applyBorder="1" applyAlignment="1">
      <alignment horizontal="center" vertical="top"/>
    </xf>
    <xf numFmtId="0" fontId="0" fillId="33" borderId="39" xfId="0" applyFill="1" applyBorder="1" applyAlignment="1">
      <alignment horizontal="center" vertical="top"/>
    </xf>
    <xf numFmtId="0" fontId="0" fillId="33" borderId="23" xfId="0" applyFill="1" applyBorder="1" applyAlignment="1">
      <alignment horizontal="center" vertical="top"/>
    </xf>
    <xf numFmtId="0" fontId="0" fillId="33" borderId="40" xfId="0" applyFill="1" applyBorder="1" applyAlignment="1">
      <alignment horizontal="center" vertical="top"/>
    </xf>
    <xf numFmtId="0" fontId="0" fillId="33" borderId="32" xfId="0" applyFill="1" applyBorder="1"/>
    <xf numFmtId="0" fontId="0" fillId="33" borderId="34" xfId="0" applyFill="1" applyBorder="1"/>
    <xf numFmtId="1" fontId="24" fillId="33" borderId="46" xfId="0" applyNumberFormat="1" applyFont="1" applyFill="1" applyBorder="1" applyAlignment="1"/>
    <xf numFmtId="1" fontId="24" fillId="33" borderId="47" xfId="0" applyNumberFormat="1" applyFont="1" applyFill="1" applyBorder="1" applyAlignment="1"/>
    <xf numFmtId="0" fontId="0" fillId="0" borderId="13" xfId="0" applyBorder="1" applyAlignment="1">
      <alignment horizontal="center"/>
    </xf>
    <xf numFmtId="0" fontId="0" fillId="0" borderId="0" xfId="0" quotePrefix="1"/>
    <xf numFmtId="0" fontId="0" fillId="0" borderId="0" xfId="0" applyAlignment="1">
      <alignment horizontal="center" wrapText="1"/>
    </xf>
    <xf numFmtId="0" fontId="0" fillId="0" borderId="13" xfId="0" applyBorder="1"/>
    <xf numFmtId="0" fontId="0" fillId="0" borderId="46" xfId="0" applyBorder="1" applyAlignment="1">
      <alignment horizontal="center"/>
    </xf>
    <xf numFmtId="0" fontId="0" fillId="0" borderId="10" xfId="0" applyBorder="1" applyAlignment="1">
      <alignment horizontal="center"/>
    </xf>
    <xf numFmtId="0" fontId="16" fillId="0" borderId="0" xfId="0" applyFont="1"/>
    <xf numFmtId="0" fontId="16" fillId="0" borderId="0" xfId="0" applyFont="1" applyAlignment="1">
      <alignment horizontal="center"/>
    </xf>
    <xf numFmtId="0" fontId="0" fillId="0" borderId="0" xfId="0" quotePrefix="1" applyAlignment="1">
      <alignment horizontal="left" indent="1"/>
    </xf>
    <xf numFmtId="0" fontId="0" fillId="0" borderId="0" xfId="0" applyAlignment="1">
      <alignment horizontal="left" indent="1"/>
    </xf>
    <xf numFmtId="0" fontId="32" fillId="0" borderId="46" xfId="5" applyBorder="1" applyAlignment="1" applyProtection="1">
      <alignment horizontal="center"/>
    </xf>
    <xf numFmtId="0" fontId="32" fillId="0" borderId="0" xfId="5" applyBorder="1" applyAlignment="1" applyProtection="1">
      <alignment horizontal="center"/>
    </xf>
    <xf numFmtId="0" fontId="32" fillId="0" borderId="10" xfId="5" applyBorder="1" applyAlignment="1" applyProtection="1">
      <alignment horizontal="center"/>
    </xf>
    <xf numFmtId="0" fontId="14" fillId="0" borderId="0" xfId="0" quotePrefix="1" applyFont="1" applyAlignment="1">
      <alignment horizontal="left" indent="1"/>
    </xf>
    <xf numFmtId="1" fontId="24" fillId="33" borderId="50" xfId="0" applyNumberFormat="1" applyFont="1" applyFill="1" applyBorder="1" applyAlignment="1"/>
    <xf numFmtId="0" fontId="32" fillId="0" borderId="0" xfId="5" applyAlignment="1" applyProtection="1">
      <alignment horizontal="center"/>
    </xf>
    <xf numFmtId="0" fontId="0" fillId="0" borderId="0" xfId="0" applyFill="1" applyAlignment="1">
      <alignment horizontal="center"/>
    </xf>
    <xf numFmtId="0" fontId="0" fillId="0" borderId="0" xfId="0" quotePrefix="1" applyFill="1" applyAlignment="1">
      <alignment horizontal="center"/>
    </xf>
    <xf numFmtId="0" fontId="32" fillId="0" borderId="0" xfId="5" applyFill="1" applyAlignment="1" applyProtection="1">
      <alignment horizontal="center"/>
    </xf>
    <xf numFmtId="0" fontId="0" fillId="0" borderId="0" xfId="0" applyFill="1" applyBorder="1" applyAlignment="1">
      <alignment horizontal="center"/>
    </xf>
    <xf numFmtId="0" fontId="0" fillId="0" borderId="10" xfId="0" applyFill="1" applyBorder="1" applyAlignment="1">
      <alignment horizontal="center"/>
    </xf>
    <xf numFmtId="0" fontId="32" fillId="0" borderId="10" xfId="5" applyFill="1" applyBorder="1" applyAlignment="1" applyProtection="1">
      <alignment horizontal="center"/>
    </xf>
    <xf numFmtId="0" fontId="0" fillId="0" borderId="52" xfId="0" applyBorder="1" applyAlignment="1">
      <alignment horizontal="center" wrapText="1"/>
    </xf>
    <xf numFmtId="0" fontId="0" fillId="0" borderId="53" xfId="0" applyBorder="1" applyAlignment="1">
      <alignment horizontal="center" wrapText="1"/>
    </xf>
    <xf numFmtId="0" fontId="0" fillId="0" borderId="12" xfId="0" quotePrefix="1" applyBorder="1" applyAlignment="1">
      <alignment horizontal="center"/>
    </xf>
    <xf numFmtId="0" fontId="0" fillId="0" borderId="14" xfId="0" quotePrefix="1" applyBorder="1" applyAlignment="1">
      <alignment horizontal="center"/>
    </xf>
    <xf numFmtId="0" fontId="0" fillId="0" borderId="52" xfId="0" applyBorder="1" applyAlignment="1">
      <alignment horizontal="center"/>
    </xf>
    <xf numFmtId="0" fontId="0" fillId="0" borderId="53" xfId="0" quotePrefix="1"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2" xfId="0" applyFill="1" applyBorder="1" applyAlignment="1">
      <alignment horizontal="center"/>
    </xf>
    <xf numFmtId="0" fontId="0" fillId="0" borderId="33" xfId="0" applyFill="1" applyBorder="1" applyAlignment="1">
      <alignment horizontal="center"/>
    </xf>
    <xf numFmtId="0" fontId="0" fillId="0" borderId="33" xfId="0" quotePrefix="1" applyFill="1" applyBorder="1" applyAlignment="1">
      <alignment horizontal="center"/>
    </xf>
    <xf numFmtId="0" fontId="0" fillId="0" borderId="34" xfId="0" applyFill="1" applyBorder="1" applyAlignment="1">
      <alignment horizontal="center"/>
    </xf>
    <xf numFmtId="0" fontId="0" fillId="0" borderId="35" xfId="0" quotePrefix="1" applyFill="1" applyBorder="1" applyAlignment="1">
      <alignment horizontal="center"/>
    </xf>
    <xf numFmtId="0" fontId="0" fillId="0" borderId="33" xfId="0" quotePrefix="1" applyBorder="1" applyAlignment="1">
      <alignment horizontal="center"/>
    </xf>
    <xf numFmtId="0" fontId="0" fillId="0" borderId="35" xfId="0" quotePrefix="1" applyBorder="1" applyAlignment="1">
      <alignment horizontal="center"/>
    </xf>
    <xf numFmtId="0" fontId="0" fillId="0" borderId="35" xfId="0" applyFill="1" applyBorder="1" applyAlignment="1">
      <alignment horizontal="center"/>
    </xf>
    <xf numFmtId="0" fontId="0" fillId="0" borderId="52" xfId="0" quotePrefix="1" applyBorder="1" applyAlignment="1">
      <alignment horizontal="center"/>
    </xf>
    <xf numFmtId="0" fontId="0" fillId="0" borderId="32" xfId="0" quotePrefix="1" applyBorder="1" applyAlignment="1">
      <alignment horizontal="center"/>
    </xf>
    <xf numFmtId="0" fontId="0" fillId="0" borderId="34" xfId="0" quotePrefix="1" applyBorder="1" applyAlignment="1">
      <alignment horizontal="center"/>
    </xf>
    <xf numFmtId="0" fontId="0" fillId="0" borderId="34" xfId="0" quotePrefix="1" applyFill="1" applyBorder="1" applyAlignment="1">
      <alignment horizontal="center"/>
    </xf>
    <xf numFmtId="0" fontId="0" fillId="0" borderId="53" xfId="0" applyBorder="1" applyAlignment="1">
      <alignment horizontal="center"/>
    </xf>
    <xf numFmtId="0" fontId="0" fillId="0" borderId="0" xfId="0" applyAlignment="1">
      <alignment horizontal="right"/>
    </xf>
    <xf numFmtId="0" fontId="0" fillId="37" borderId="0" xfId="0" applyFill="1" applyAlignment="1">
      <alignment horizontal="center"/>
    </xf>
    <xf numFmtId="0" fontId="0" fillId="37" borderId="32" xfId="0" applyFill="1" applyBorder="1" applyAlignment="1">
      <alignment horizontal="center"/>
    </xf>
    <xf numFmtId="0" fontId="0" fillId="37" borderId="33" xfId="0" quotePrefix="1" applyFill="1" applyBorder="1" applyAlignment="1">
      <alignment horizontal="center"/>
    </xf>
    <xf numFmtId="0" fontId="0" fillId="37" borderId="33" xfId="0" applyFill="1" applyBorder="1" applyAlignment="1">
      <alignment horizontal="center"/>
    </xf>
    <xf numFmtId="0" fontId="32" fillId="37" borderId="0" xfId="5" applyFill="1" applyAlignment="1" applyProtection="1">
      <alignment horizontal="center"/>
    </xf>
    <xf numFmtId="49" fontId="44" fillId="33" borderId="0" xfId="3" applyNumberFormat="1" applyFont="1" applyFill="1" applyBorder="1" applyAlignment="1">
      <alignment vertical="top"/>
    </xf>
    <xf numFmtId="0" fontId="45" fillId="33" borderId="0" xfId="4" applyFont="1" applyFill="1" applyBorder="1" applyAlignment="1">
      <alignment vertical="top"/>
    </xf>
    <xf numFmtId="0" fontId="45" fillId="33" borderId="0" xfId="4" applyFont="1" applyFill="1" applyBorder="1" applyAlignment="1">
      <alignment horizontal="left" vertical="top"/>
    </xf>
    <xf numFmtId="49" fontId="29" fillId="33" borderId="0" xfId="3" applyNumberFormat="1" applyFont="1" applyFill="1" applyBorder="1" applyAlignment="1"/>
    <xf numFmtId="0" fontId="31" fillId="33" borderId="0" xfId="4" applyFont="1" applyFill="1" applyBorder="1" applyAlignment="1"/>
    <xf numFmtId="0" fontId="31" fillId="33" borderId="0" xfId="4" applyFont="1" applyFill="1" applyBorder="1" applyAlignment="1">
      <alignment horizontal="left"/>
    </xf>
    <xf numFmtId="49" fontId="46" fillId="38" borderId="0" xfId="3" applyNumberFormat="1" applyFont="1" applyFill="1" applyBorder="1" applyAlignment="1">
      <alignment vertical="center"/>
    </xf>
    <xf numFmtId="0" fontId="47" fillId="33" borderId="0" xfId="4" applyFont="1" applyFill="1" applyBorder="1" applyAlignment="1">
      <alignment vertical="center"/>
    </xf>
    <xf numFmtId="0" fontId="48" fillId="38" borderId="0" xfId="0" applyFont="1" applyFill="1" applyAlignment="1">
      <alignment horizontal="left" vertical="center" wrapText="1"/>
    </xf>
    <xf numFmtId="0" fontId="49" fillId="33" borderId="0" xfId="0" applyFont="1" applyFill="1" applyBorder="1" applyAlignment="1">
      <alignment horizontal="center" vertical="center" wrapText="1"/>
    </xf>
    <xf numFmtId="0" fontId="49" fillId="33" borderId="0" xfId="0" applyFont="1" applyFill="1" applyBorder="1" applyAlignment="1">
      <alignment vertical="center" wrapText="1"/>
    </xf>
    <xf numFmtId="0" fontId="49" fillId="33" borderId="0" xfId="0" applyFont="1" applyFill="1" applyAlignment="1">
      <alignment vertical="center" wrapText="1"/>
    </xf>
    <xf numFmtId="0" fontId="50" fillId="38" borderId="46" xfId="0" applyFont="1" applyFill="1" applyBorder="1" applyAlignment="1">
      <alignment horizontal="left" vertical="top"/>
    </xf>
    <xf numFmtId="0" fontId="50" fillId="33" borderId="0" xfId="0" applyFont="1" applyFill="1" applyBorder="1" applyAlignment="1">
      <alignment horizontal="center" vertical="top"/>
    </xf>
    <xf numFmtId="0" fontId="50" fillId="33" borderId="0" xfId="0" applyFont="1" applyFill="1" applyBorder="1" applyAlignment="1">
      <alignment vertical="top"/>
    </xf>
    <xf numFmtId="0" fontId="50" fillId="38" borderId="0" xfId="0" applyFont="1" applyFill="1" applyBorder="1" applyAlignment="1">
      <alignment vertical="top"/>
    </xf>
    <xf numFmtId="0" fontId="50" fillId="38" borderId="22" xfId="0" applyFont="1" applyFill="1" applyBorder="1" applyAlignment="1">
      <alignment vertical="top"/>
    </xf>
    <xf numFmtId="0" fontId="50" fillId="38" borderId="22" xfId="0" applyFont="1" applyFill="1" applyBorder="1" applyAlignment="1">
      <alignment horizontal="left" vertical="top"/>
    </xf>
    <xf numFmtId="0" fontId="50" fillId="33" borderId="22" xfId="0" applyFont="1" applyFill="1" applyBorder="1" applyAlignment="1">
      <alignment vertical="top"/>
    </xf>
    <xf numFmtId="0" fontId="0" fillId="33" borderId="0" xfId="0" applyFill="1"/>
    <xf numFmtId="0" fontId="0" fillId="33" borderId="0" xfId="0" applyFill="1" applyAlignment="1">
      <alignment horizontal="left"/>
    </xf>
    <xf numFmtId="0" fontId="52" fillId="38" borderId="0" xfId="0" applyFont="1" applyFill="1" applyBorder="1" applyAlignment="1">
      <alignment horizontal="left" vertical="top"/>
    </xf>
    <xf numFmtId="0" fontId="50" fillId="38" borderId="0" xfId="0" applyFont="1" applyFill="1" applyBorder="1" applyAlignment="1">
      <alignment horizontal="left" vertical="top"/>
    </xf>
    <xf numFmtId="0" fontId="50" fillId="38" borderId="55" xfId="0" applyFont="1" applyFill="1" applyBorder="1" applyAlignment="1">
      <alignment horizontal="left" vertical="top"/>
    </xf>
    <xf numFmtId="0" fontId="0" fillId="0" borderId="0" xfId="0" applyAlignment="1">
      <alignment horizontal="left"/>
    </xf>
    <xf numFmtId="0" fontId="50" fillId="0" borderId="0" xfId="0" applyFont="1" applyAlignment="1">
      <alignment horizontal="left"/>
    </xf>
    <xf numFmtId="0" fontId="0" fillId="37" borderId="0" xfId="0" applyFill="1"/>
    <xf numFmtId="0" fontId="14" fillId="37" borderId="0" xfId="0" quotePrefix="1" applyFont="1" applyFill="1" applyAlignment="1">
      <alignment horizontal="left" indent="1"/>
    </xf>
    <xf numFmtId="0" fontId="50" fillId="37" borderId="0" xfId="0" applyFont="1" applyFill="1" applyAlignment="1">
      <alignment horizontal="left"/>
    </xf>
    <xf numFmtId="0" fontId="53" fillId="37" borderId="0" xfId="0" applyFont="1" applyFill="1" applyAlignment="1">
      <alignment horizontal="center"/>
    </xf>
    <xf numFmtId="0" fontId="53" fillId="37" borderId="0" xfId="0" applyFont="1" applyFill="1" applyAlignment="1">
      <alignment horizontal="left"/>
    </xf>
    <xf numFmtId="0" fontId="54" fillId="37" borderId="0" xfId="0" quotePrefix="1" applyFont="1" applyFill="1" applyAlignment="1">
      <alignment horizontal="left" indent="1"/>
    </xf>
    <xf numFmtId="0" fontId="0" fillId="37" borderId="0" xfId="0" applyFill="1" applyAlignment="1">
      <alignment horizontal="left"/>
    </xf>
    <xf numFmtId="0" fontId="53" fillId="0" borderId="0" xfId="0" applyFont="1" applyAlignment="1">
      <alignment horizontal="center"/>
    </xf>
    <xf numFmtId="0" fontId="53" fillId="0" borderId="0" xfId="0" applyFont="1" applyAlignment="1">
      <alignment horizontal="left"/>
    </xf>
    <xf numFmtId="0" fontId="54" fillId="0" borderId="0" xfId="0" quotePrefix="1" applyFont="1" applyAlignment="1">
      <alignment horizontal="left" indent="1"/>
    </xf>
    <xf numFmtId="0" fontId="53" fillId="0" borderId="0" xfId="0" applyFont="1"/>
    <xf numFmtId="0" fontId="16" fillId="0" borderId="56" xfId="0" applyFont="1" applyBorder="1" applyAlignment="1">
      <alignment horizontal="center"/>
    </xf>
    <xf numFmtId="0" fontId="0" fillId="0" borderId="56" xfId="0" applyBorder="1"/>
    <xf numFmtId="0" fontId="0" fillId="0" borderId="56" xfId="0" applyBorder="1" applyAlignment="1">
      <alignment horizontal="left"/>
    </xf>
    <xf numFmtId="0" fontId="0" fillId="0" borderId="56" xfId="0" applyBorder="1" applyAlignment="1">
      <alignment horizontal="center"/>
    </xf>
    <xf numFmtId="0" fontId="0" fillId="0" borderId="56" xfId="0" applyBorder="1" applyAlignment="1">
      <alignment horizontal="right"/>
    </xf>
    <xf numFmtId="9" fontId="20" fillId="33" borderId="0" xfId="1" applyFont="1" applyFill="1"/>
    <xf numFmtId="0" fontId="18" fillId="33" borderId="0" xfId="0" quotePrefix="1" applyFont="1" applyFill="1"/>
    <xf numFmtId="0" fontId="18" fillId="33" borderId="0" xfId="0" applyFont="1" applyFill="1"/>
    <xf numFmtId="0" fontId="19" fillId="33" borderId="0" xfId="0" applyFont="1" applyFill="1"/>
    <xf numFmtId="0" fontId="19" fillId="33" borderId="0" xfId="0" applyFont="1" applyFill="1" applyBorder="1"/>
    <xf numFmtId="0" fontId="13" fillId="34" borderId="0" xfId="0" applyFont="1" applyFill="1"/>
    <xf numFmtId="0" fontId="17" fillId="34" borderId="0" xfId="0" applyFont="1" applyFill="1"/>
    <xf numFmtId="0" fontId="0" fillId="34" borderId="0" xfId="0" applyFont="1" applyFill="1"/>
    <xf numFmtId="0" fontId="0" fillId="33" borderId="0" xfId="0" applyFont="1" applyFill="1" applyBorder="1"/>
    <xf numFmtId="0" fontId="20" fillId="33" borderId="0" xfId="0" applyFont="1" applyFill="1"/>
    <xf numFmtId="0" fontId="20" fillId="33" borderId="0" xfId="0" applyFont="1" applyFill="1" applyBorder="1"/>
    <xf numFmtId="0" fontId="0" fillId="33" borderId="0" xfId="0" applyFont="1" applyFill="1"/>
    <xf numFmtId="0" fontId="20" fillId="33" borderId="0" xfId="0" applyFont="1" applyFill="1" applyAlignment="1">
      <alignment horizontal="left"/>
    </xf>
    <xf numFmtId="37" fontId="20" fillId="33" borderId="0" xfId="0" applyNumberFormat="1" applyFont="1" applyFill="1" applyAlignment="1">
      <alignment horizontal="center"/>
    </xf>
    <xf numFmtId="9" fontId="20" fillId="33" borderId="0" xfId="0" applyNumberFormat="1" applyFont="1" applyFill="1" applyAlignment="1">
      <alignment horizontal="center"/>
    </xf>
    <xf numFmtId="0" fontId="21" fillId="34" borderId="0" xfId="0" applyFont="1" applyFill="1"/>
    <xf numFmtId="0" fontId="22" fillId="34" borderId="0" xfId="0" applyFont="1" applyFill="1"/>
    <xf numFmtId="0" fontId="20" fillId="34" borderId="0" xfId="0" applyFont="1" applyFill="1"/>
    <xf numFmtId="0" fontId="13" fillId="33" borderId="0" xfId="0" applyFont="1" applyFill="1"/>
    <xf numFmtId="0" fontId="21" fillId="33" borderId="0" xfId="0" applyFont="1" applyFill="1"/>
    <xf numFmtId="0" fontId="22" fillId="33" borderId="0" xfId="0" applyFont="1" applyFill="1"/>
    <xf numFmtId="0" fontId="20" fillId="33" borderId="0" xfId="0" applyFont="1" applyFill="1" applyAlignment="1">
      <alignment horizontal="left" indent="1"/>
    </xf>
    <xf numFmtId="165" fontId="20" fillId="33" borderId="0" xfId="0" applyNumberFormat="1" applyFont="1" applyFill="1" applyBorder="1"/>
    <xf numFmtId="165" fontId="20" fillId="33" borderId="0" xfId="0" applyNumberFormat="1" applyFont="1" applyFill="1"/>
    <xf numFmtId="165" fontId="20" fillId="33" borderId="0" xfId="0" applyNumberFormat="1" applyFont="1" applyFill="1" applyAlignment="1">
      <alignment horizontal="left" indent="1"/>
    </xf>
    <xf numFmtId="10" fontId="20" fillId="35" borderId="11" xfId="1" applyNumberFormat="1" applyFont="1" applyFill="1" applyBorder="1"/>
    <xf numFmtId="0" fontId="13" fillId="34" borderId="0" xfId="0" applyFont="1" applyFill="1" applyBorder="1"/>
    <xf numFmtId="0" fontId="21" fillId="34" borderId="0" xfId="0" applyFont="1" applyFill="1" applyBorder="1"/>
    <xf numFmtId="0" fontId="22" fillId="34" borderId="0" xfId="0" applyFont="1" applyFill="1" applyBorder="1"/>
    <xf numFmtId="0" fontId="20" fillId="33" borderId="0" xfId="0" applyFont="1" applyFill="1" applyBorder="1" applyAlignment="1">
      <alignment horizontal="left" indent="1"/>
    </xf>
    <xf numFmtId="9" fontId="23" fillId="33" borderId="0" xfId="1" applyFont="1" applyFill="1" applyBorder="1"/>
    <xf numFmtId="0" fontId="20" fillId="33" borderId="0" xfId="0" applyFont="1" applyFill="1" applyAlignment="1">
      <alignment horizontal="center"/>
    </xf>
    <xf numFmtId="164" fontId="20" fillId="33" borderId="12" xfId="0" applyNumberFormat="1" applyFont="1" applyFill="1" applyBorder="1" applyAlignment="1">
      <alignment horizontal="center"/>
    </xf>
    <xf numFmtId="164" fontId="20" fillId="33" borderId="13" xfId="0" applyNumberFormat="1" applyFont="1" applyFill="1" applyBorder="1" applyAlignment="1">
      <alignment horizontal="center"/>
    </xf>
    <xf numFmtId="164" fontId="20" fillId="33" borderId="14" xfId="0" applyNumberFormat="1" applyFont="1" applyFill="1" applyBorder="1" applyAlignment="1">
      <alignment horizontal="center"/>
    </xf>
    <xf numFmtId="0" fontId="24" fillId="33" borderId="0" xfId="0" applyFont="1" applyFill="1" applyBorder="1" applyAlignment="1">
      <alignment horizontal="left" indent="1"/>
    </xf>
    <xf numFmtId="166" fontId="24" fillId="33" borderId="0" xfId="0" applyNumberFormat="1" applyFont="1" applyFill="1" applyBorder="1" applyAlignment="1">
      <alignment horizontal="center"/>
    </xf>
    <xf numFmtId="0" fontId="24" fillId="33" borderId="0" xfId="0" applyFont="1" applyFill="1" applyBorder="1"/>
    <xf numFmtId="167" fontId="24" fillId="33" borderId="0" xfId="0" applyNumberFormat="1" applyFont="1" applyFill="1" applyBorder="1" applyAlignment="1"/>
    <xf numFmtId="167" fontId="24" fillId="33" borderId="17" xfId="0" applyNumberFormat="1" applyFont="1" applyFill="1" applyBorder="1" applyAlignment="1"/>
    <xf numFmtId="167" fontId="24" fillId="33" borderId="28" xfId="0" applyNumberFormat="1" applyFont="1" applyFill="1" applyBorder="1" applyAlignment="1"/>
    <xf numFmtId="167" fontId="24" fillId="33" borderId="29" xfId="0" applyNumberFormat="1" applyFont="1" applyFill="1" applyBorder="1" applyAlignment="1"/>
    <xf numFmtId="167" fontId="24" fillId="33" borderId="0" xfId="0" applyNumberFormat="1" applyFont="1" applyFill="1" applyBorder="1" applyAlignment="1">
      <alignment horizontal="center"/>
    </xf>
    <xf numFmtId="167" fontId="20" fillId="33" borderId="0" xfId="0" applyNumberFormat="1" applyFont="1" applyFill="1" applyBorder="1" applyAlignment="1">
      <alignment horizontal="center"/>
    </xf>
    <xf numFmtId="167" fontId="20" fillId="33" borderId="17" xfId="0" applyNumberFormat="1" applyFont="1" applyFill="1" applyBorder="1" applyAlignment="1">
      <alignment horizontal="center"/>
    </xf>
    <xf numFmtId="167" fontId="20" fillId="33" borderId="15" xfId="0" applyNumberFormat="1" applyFont="1" applyFill="1" applyBorder="1" applyAlignment="1">
      <alignment horizontal="center"/>
    </xf>
    <xf numFmtId="165" fontId="20" fillId="33" borderId="0" xfId="0" applyNumberFormat="1" applyFont="1" applyFill="1" applyBorder="1" applyAlignment="1">
      <alignment horizontal="right"/>
    </xf>
    <xf numFmtId="169" fontId="20" fillId="33" borderId="0" xfId="2" applyNumberFormat="1" applyFont="1" applyFill="1" applyBorder="1"/>
    <xf numFmtId="0" fontId="21" fillId="33" borderId="0" xfId="0" applyFont="1" applyFill="1" applyBorder="1"/>
    <xf numFmtId="170" fontId="20" fillId="33" borderId="0" xfId="0" applyNumberFormat="1" applyFont="1" applyFill="1"/>
    <xf numFmtId="0" fontId="27" fillId="33" borderId="0" xfId="0" applyFont="1" applyFill="1" applyBorder="1" applyAlignment="1">
      <alignment horizontal="center"/>
    </xf>
    <xf numFmtId="0" fontId="50" fillId="38" borderId="10" xfId="0" applyFont="1" applyFill="1" applyBorder="1" applyAlignment="1">
      <alignment vertical="top"/>
    </xf>
    <xf numFmtId="0" fontId="50" fillId="38" borderId="10" xfId="0" applyFont="1" applyFill="1" applyBorder="1" applyAlignment="1">
      <alignment horizontal="left" vertical="top"/>
    </xf>
    <xf numFmtId="0" fontId="0" fillId="33" borderId="0" xfId="0" applyFill="1" applyAlignment="1">
      <alignment horizontal="left" indent="2"/>
    </xf>
    <xf numFmtId="0" fontId="50" fillId="33" borderId="55" xfId="0" applyFont="1" applyFill="1" applyBorder="1" applyAlignment="1">
      <alignment vertical="top"/>
    </xf>
    <xf numFmtId="1" fontId="24" fillId="33" borderId="57" xfId="0" applyNumberFormat="1" applyFont="1" applyFill="1" applyBorder="1" applyAlignment="1"/>
    <xf numFmtId="165" fontId="20" fillId="33" borderId="0" xfId="0" applyNumberFormat="1" applyFont="1" applyFill="1" applyBorder="1"/>
    <xf numFmtId="165" fontId="20" fillId="33" borderId="0" xfId="0" applyNumberFormat="1" applyFont="1" applyFill="1" applyBorder="1" applyAlignment="1">
      <alignment horizontal="right"/>
    </xf>
    <xf numFmtId="165" fontId="20" fillId="33" borderId="0" xfId="0" applyNumberFormat="1" applyFont="1" applyFill="1" applyBorder="1" applyAlignment="1">
      <alignment horizontal="center"/>
    </xf>
    <xf numFmtId="164" fontId="20" fillId="33" borderId="58" xfId="0" applyNumberFormat="1" applyFont="1" applyFill="1" applyBorder="1" applyAlignment="1">
      <alignment horizontal="center"/>
    </xf>
    <xf numFmtId="9" fontId="21" fillId="41" borderId="11" xfId="1" applyNumberFormat="1" applyFont="1" applyFill="1" applyBorder="1" applyAlignment="1">
      <alignment horizontal="center"/>
    </xf>
    <xf numFmtId="0" fontId="18" fillId="33" borderId="0" xfId="0" quotePrefix="1" applyFont="1" applyFill="1"/>
    <xf numFmtId="0" fontId="18" fillId="33" borderId="0" xfId="0" applyFont="1" applyFill="1"/>
    <xf numFmtId="0" fontId="19" fillId="33" borderId="0" xfId="0" applyFont="1" applyFill="1"/>
    <xf numFmtId="0" fontId="19" fillId="33" borderId="0" xfId="0" applyFont="1" applyFill="1" applyBorder="1"/>
    <xf numFmtId="0" fontId="13" fillId="34" borderId="0" xfId="0" applyFont="1" applyFill="1"/>
    <xf numFmtId="0" fontId="17" fillId="34" borderId="0" xfId="0" applyFont="1" applyFill="1"/>
    <xf numFmtId="0" fontId="0" fillId="34" borderId="0" xfId="0" applyFont="1" applyFill="1"/>
    <xf numFmtId="0" fontId="0" fillId="33" borderId="0" xfId="0" applyFont="1" applyFill="1" applyBorder="1"/>
    <xf numFmtId="0" fontId="20" fillId="33" borderId="0" xfId="0" applyFont="1" applyFill="1"/>
    <xf numFmtId="0" fontId="20" fillId="33" borderId="0" xfId="0" applyFont="1" applyFill="1" applyBorder="1"/>
    <xf numFmtId="0" fontId="0" fillId="33" borderId="0" xfId="0" applyFont="1" applyFill="1"/>
    <xf numFmtId="0" fontId="21" fillId="34" borderId="0" xfId="0" applyFont="1" applyFill="1"/>
    <xf numFmtId="0" fontId="22" fillId="34" borderId="0" xfId="0" applyFont="1" applyFill="1"/>
    <xf numFmtId="0" fontId="20" fillId="34" borderId="0" xfId="0" applyFont="1" applyFill="1"/>
    <xf numFmtId="0" fontId="13" fillId="33" borderId="0" xfId="0" applyFont="1" applyFill="1"/>
    <xf numFmtId="0" fontId="21" fillId="33" borderId="0" xfId="0" applyFont="1" applyFill="1"/>
    <xf numFmtId="0" fontId="22" fillId="33" borderId="0" xfId="0" applyFont="1" applyFill="1"/>
    <xf numFmtId="0" fontId="20" fillId="33" borderId="0" xfId="0" applyFont="1" applyFill="1" applyAlignment="1">
      <alignment horizontal="left" indent="1"/>
    </xf>
    <xf numFmtId="165" fontId="20" fillId="35" borderId="11" xfId="0" applyNumberFormat="1" applyFont="1" applyFill="1" applyBorder="1"/>
    <xf numFmtId="165" fontId="20" fillId="33" borderId="0" xfId="0" applyNumberFormat="1" applyFont="1" applyFill="1"/>
    <xf numFmtId="10" fontId="20" fillId="35" borderId="11" xfId="1" applyNumberFormat="1" applyFont="1" applyFill="1" applyBorder="1"/>
    <xf numFmtId="165" fontId="20" fillId="33" borderId="0" xfId="0" applyNumberFormat="1" applyFont="1" applyFill="1" applyAlignment="1">
      <alignment horizontal="left" indent="1"/>
    </xf>
    <xf numFmtId="165" fontId="20" fillId="33" borderId="0" xfId="0" applyNumberFormat="1" applyFont="1" applyFill="1" applyBorder="1"/>
    <xf numFmtId="0" fontId="13" fillId="34" borderId="0" xfId="0" applyFont="1" applyFill="1" applyBorder="1"/>
    <xf numFmtId="0" fontId="21" fillId="34" borderId="0" xfId="0" applyFont="1" applyFill="1" applyBorder="1"/>
    <xf numFmtId="0" fontId="22" fillId="34" borderId="0" xfId="0" applyFont="1" applyFill="1" applyBorder="1"/>
    <xf numFmtId="0" fontId="20" fillId="33" borderId="0" xfId="0" applyFont="1" applyFill="1" applyBorder="1" applyAlignment="1">
      <alignment horizontal="left" indent="1"/>
    </xf>
    <xf numFmtId="9" fontId="23" fillId="33" borderId="0" xfId="1" applyFont="1" applyFill="1" applyBorder="1"/>
    <xf numFmtId="0" fontId="20" fillId="33" borderId="0" xfId="0" applyFont="1" applyFill="1" applyAlignment="1">
      <alignment horizontal="center"/>
    </xf>
    <xf numFmtId="164" fontId="20" fillId="33" borderId="12" xfId="0" applyNumberFormat="1" applyFont="1" applyFill="1" applyBorder="1" applyAlignment="1">
      <alignment horizontal="center"/>
    </xf>
    <xf numFmtId="164" fontId="20" fillId="33" borderId="13" xfId="0" applyNumberFormat="1" applyFont="1" applyFill="1" applyBorder="1" applyAlignment="1">
      <alignment horizontal="center"/>
    </xf>
    <xf numFmtId="164" fontId="20" fillId="33" borderId="14" xfId="0" applyNumberFormat="1" applyFont="1" applyFill="1" applyBorder="1" applyAlignment="1">
      <alignment horizontal="center"/>
    </xf>
    <xf numFmtId="0" fontId="24" fillId="33" borderId="0" xfId="0" applyFont="1" applyFill="1" applyBorder="1" applyAlignment="1">
      <alignment horizontal="left" indent="1"/>
    </xf>
    <xf numFmtId="1" fontId="24" fillId="33" borderId="0" xfId="0" applyNumberFormat="1" applyFont="1" applyFill="1" applyBorder="1" applyAlignment="1"/>
    <xf numFmtId="1" fontId="24" fillId="33" borderId="46" xfId="0" applyNumberFormat="1" applyFont="1" applyFill="1" applyBorder="1" applyAlignment="1"/>
    <xf numFmtId="166" fontId="24" fillId="33" borderId="0" xfId="0" applyNumberFormat="1" applyFont="1" applyFill="1" applyBorder="1" applyAlignment="1">
      <alignment horizontal="center"/>
    </xf>
    <xf numFmtId="0" fontId="24" fillId="33" borderId="0" xfId="0" applyFont="1" applyFill="1" applyBorder="1"/>
    <xf numFmtId="167" fontId="24" fillId="33" borderId="0" xfId="0" applyNumberFormat="1" applyFont="1" applyFill="1" applyBorder="1" applyAlignment="1"/>
    <xf numFmtId="167" fontId="24" fillId="33" borderId="0" xfId="0" applyNumberFormat="1" applyFont="1" applyFill="1" applyBorder="1" applyAlignment="1">
      <alignment horizontal="center"/>
    </xf>
    <xf numFmtId="167" fontId="20" fillId="33" borderId="0" xfId="0" applyNumberFormat="1" applyFont="1" applyFill="1" applyBorder="1" applyAlignment="1">
      <alignment horizontal="center"/>
    </xf>
    <xf numFmtId="167" fontId="20" fillId="33" borderId="0" xfId="0" applyNumberFormat="1" applyFont="1" applyFill="1"/>
    <xf numFmtId="167" fontId="20" fillId="33" borderId="0" xfId="0" applyNumberFormat="1" applyFont="1" applyFill="1" applyAlignment="1">
      <alignment horizontal="center"/>
    </xf>
    <xf numFmtId="0" fontId="20" fillId="33" borderId="0" xfId="0" applyFont="1" applyFill="1" applyAlignment="1">
      <alignment horizontal="left"/>
    </xf>
    <xf numFmtId="165" fontId="20" fillId="33" borderId="0" xfId="0" applyNumberFormat="1" applyFont="1" applyFill="1" applyBorder="1" applyAlignment="1">
      <alignment horizontal="right"/>
    </xf>
    <xf numFmtId="169" fontId="20" fillId="33" borderId="0" xfId="2" applyNumberFormat="1" applyFont="1" applyFill="1" applyBorder="1"/>
    <xf numFmtId="0" fontId="21" fillId="33" borderId="0" xfId="0" applyFont="1" applyFill="1" applyBorder="1"/>
    <xf numFmtId="170" fontId="20" fillId="33" borderId="0" xfId="0" applyNumberFormat="1" applyFont="1" applyFill="1"/>
    <xf numFmtId="0" fontId="27" fillId="33" borderId="0" xfId="0" applyFont="1" applyFill="1" applyBorder="1" applyAlignment="1">
      <alignment horizontal="center"/>
    </xf>
    <xf numFmtId="9" fontId="20" fillId="33" borderId="0" xfId="0" applyNumberFormat="1" applyFont="1" applyFill="1" applyAlignment="1">
      <alignment horizontal="center"/>
    </xf>
    <xf numFmtId="37" fontId="20" fillId="33" borderId="0" xfId="0" applyNumberFormat="1" applyFont="1" applyFill="1" applyAlignment="1">
      <alignment horizontal="center"/>
    </xf>
    <xf numFmtId="10" fontId="21" fillId="41" borderId="11" xfId="1" applyNumberFormat="1" applyFont="1" applyFill="1" applyBorder="1" applyAlignment="1">
      <alignment horizontal="center"/>
    </xf>
    <xf numFmtId="10" fontId="21" fillId="41" borderId="11" xfId="1" applyNumberFormat="1" applyFont="1" applyFill="1" applyBorder="1"/>
    <xf numFmtId="172" fontId="23" fillId="33" borderId="0" xfId="0" applyNumberFormat="1" applyFont="1" applyFill="1" applyBorder="1" applyAlignment="1">
      <alignment horizontal="left"/>
    </xf>
    <xf numFmtId="172" fontId="23" fillId="33" borderId="0" xfId="0" applyNumberFormat="1" applyFont="1" applyFill="1" applyBorder="1" applyAlignment="1">
      <alignment horizontal="left" indent="1"/>
    </xf>
    <xf numFmtId="172" fontId="23" fillId="33" borderId="0" xfId="0" applyNumberFormat="1" applyFont="1" applyFill="1" applyBorder="1"/>
    <xf numFmtId="172" fontId="23" fillId="33" borderId="17" xfId="0" applyNumberFormat="1" applyFont="1" applyFill="1" applyBorder="1" applyAlignment="1">
      <alignment horizontal="center"/>
    </xf>
    <xf numFmtId="172" fontId="23" fillId="33" borderId="0" xfId="0" applyNumberFormat="1" applyFont="1" applyFill="1" applyBorder="1" applyAlignment="1">
      <alignment horizontal="center"/>
    </xf>
    <xf numFmtId="172" fontId="23" fillId="33" borderId="0" xfId="0" applyNumberFormat="1" applyFont="1" applyFill="1"/>
    <xf numFmtId="172" fontId="23" fillId="33" borderId="0" xfId="0" applyNumberFormat="1" applyFont="1" applyFill="1" applyAlignment="1">
      <alignment horizontal="center"/>
    </xf>
    <xf numFmtId="172" fontId="23" fillId="33" borderId="15" xfId="0" applyNumberFormat="1" applyFont="1" applyFill="1" applyBorder="1" applyAlignment="1">
      <alignment horizontal="center"/>
    </xf>
    <xf numFmtId="172" fontId="23" fillId="33" borderId="18" xfId="0" applyNumberFormat="1" applyFont="1" applyFill="1" applyBorder="1" applyAlignment="1">
      <alignment horizontal="left"/>
    </xf>
    <xf numFmtId="172" fontId="23" fillId="33" borderId="18" xfId="0" applyNumberFormat="1" applyFont="1" applyFill="1" applyBorder="1" applyAlignment="1">
      <alignment horizontal="left" indent="1"/>
    </xf>
    <xf numFmtId="172" fontId="23" fillId="33" borderId="18" xfId="0" applyNumberFormat="1" applyFont="1" applyFill="1" applyBorder="1"/>
    <xf numFmtId="172" fontId="23" fillId="33" borderId="19" xfId="0" applyNumberFormat="1" applyFont="1" applyFill="1" applyBorder="1"/>
    <xf numFmtId="172" fontId="23" fillId="33" borderId="20" xfId="0" applyNumberFormat="1" applyFont="1" applyFill="1" applyBorder="1" applyAlignment="1">
      <alignment horizontal="center"/>
    </xf>
    <xf numFmtId="172" fontId="23" fillId="33" borderId="18" xfId="0" applyNumberFormat="1" applyFont="1" applyFill="1" applyBorder="1" applyAlignment="1">
      <alignment horizontal="center"/>
    </xf>
    <xf numFmtId="172" fontId="23" fillId="33" borderId="19" xfId="0" applyNumberFormat="1" applyFont="1" applyFill="1" applyBorder="1" applyAlignment="1">
      <alignment horizontal="center"/>
    </xf>
    <xf numFmtId="172" fontId="20" fillId="33" borderId="0" xfId="0" applyNumberFormat="1" applyFont="1" applyFill="1" applyBorder="1" applyAlignment="1">
      <alignment horizontal="left"/>
    </xf>
    <xf numFmtId="172" fontId="20" fillId="33" borderId="0" xfId="0" applyNumberFormat="1" applyFont="1" applyFill="1" applyBorder="1" applyAlignment="1">
      <alignment horizontal="left" indent="1"/>
    </xf>
    <xf numFmtId="172" fontId="20" fillId="33" borderId="0" xfId="0" applyNumberFormat="1" applyFont="1" applyFill="1" applyBorder="1"/>
    <xf numFmtId="172" fontId="20" fillId="33" borderId="17" xfId="0" applyNumberFormat="1" applyFont="1" applyFill="1" applyBorder="1"/>
    <xf numFmtId="172" fontId="20" fillId="33" borderId="15" xfId="0" applyNumberFormat="1" applyFont="1" applyFill="1" applyBorder="1"/>
    <xf numFmtId="172" fontId="20" fillId="33" borderId="0" xfId="0" applyNumberFormat="1" applyFont="1" applyFill="1" applyBorder="1" applyAlignment="1">
      <alignment horizontal="center"/>
    </xf>
    <xf numFmtId="172" fontId="20" fillId="33" borderId="0" xfId="0" applyNumberFormat="1" applyFont="1" applyFill="1" applyAlignment="1">
      <alignment horizontal="left"/>
    </xf>
    <xf numFmtId="172" fontId="20" fillId="36" borderId="17" xfId="0" applyNumberFormat="1" applyFont="1" applyFill="1" applyBorder="1"/>
    <xf numFmtId="172" fontId="20" fillId="33" borderId="18" xfId="0" applyNumberFormat="1" applyFont="1" applyFill="1" applyBorder="1" applyAlignment="1">
      <alignment horizontal="left"/>
    </xf>
    <xf numFmtId="172" fontId="20" fillId="33" borderId="18" xfId="0" applyNumberFormat="1" applyFont="1" applyFill="1" applyBorder="1" applyAlignment="1">
      <alignment horizontal="left" indent="1"/>
    </xf>
    <xf numFmtId="172" fontId="20" fillId="33" borderId="18" xfId="0" applyNumberFormat="1" applyFont="1" applyFill="1" applyBorder="1"/>
    <xf numFmtId="172" fontId="20" fillId="33" borderId="20" xfId="0" applyNumberFormat="1" applyFont="1" applyFill="1" applyBorder="1"/>
    <xf numFmtId="172" fontId="20" fillId="33" borderId="19" xfId="0" applyNumberFormat="1" applyFont="1" applyFill="1" applyBorder="1"/>
    <xf numFmtId="172" fontId="23" fillId="33" borderId="0" xfId="0" applyNumberFormat="1" applyFont="1" applyFill="1" applyAlignment="1">
      <alignment horizontal="left"/>
    </xf>
    <xf numFmtId="172" fontId="23" fillId="33" borderId="17" xfId="0" applyNumberFormat="1" applyFont="1" applyFill="1" applyBorder="1" applyAlignment="1">
      <alignment horizontal="right"/>
    </xf>
    <xf numFmtId="172" fontId="23" fillId="33" borderId="0" xfId="0" applyNumberFormat="1" applyFont="1" applyFill="1" applyBorder="1" applyAlignment="1">
      <alignment horizontal="right"/>
    </xf>
    <xf numFmtId="172" fontId="23" fillId="33" borderId="15" xfId="0" applyNumberFormat="1" applyFont="1" applyFill="1" applyBorder="1" applyAlignment="1">
      <alignment horizontal="right"/>
    </xf>
    <xf numFmtId="172" fontId="23" fillId="36" borderId="17" xfId="0" applyNumberFormat="1" applyFont="1" applyFill="1" applyBorder="1"/>
    <xf numFmtId="172" fontId="23" fillId="33" borderId="17" xfId="0" applyNumberFormat="1" applyFont="1" applyFill="1" applyBorder="1"/>
    <xf numFmtId="172" fontId="23" fillId="33" borderId="15" xfId="0" applyNumberFormat="1" applyFont="1" applyFill="1" applyBorder="1"/>
    <xf numFmtId="172" fontId="23" fillId="33" borderId="27" xfId="0" applyNumberFormat="1" applyFont="1" applyFill="1" applyBorder="1" applyAlignment="1">
      <alignment horizontal="right"/>
    </xf>
    <xf numFmtId="172" fontId="23" fillId="33" borderId="26" xfId="0" applyNumberFormat="1" applyFont="1" applyFill="1" applyBorder="1" applyAlignment="1">
      <alignment horizontal="right"/>
    </xf>
    <xf numFmtId="172" fontId="23" fillId="33" borderId="21" xfId="0" applyNumberFormat="1" applyFont="1" applyFill="1" applyBorder="1" applyAlignment="1">
      <alignment horizontal="right"/>
    </xf>
    <xf numFmtId="172" fontId="23" fillId="33" borderId="20" xfId="0" applyNumberFormat="1" applyFont="1" applyFill="1" applyBorder="1"/>
    <xf numFmtId="172" fontId="23" fillId="33" borderId="0" xfId="0" applyNumberFormat="1" applyFont="1" applyFill="1" applyAlignment="1">
      <alignment horizontal="right"/>
    </xf>
    <xf numFmtId="172" fontId="20" fillId="33" borderId="0" xfId="0" applyNumberFormat="1" applyFont="1" applyFill="1" applyBorder="1" applyAlignment="1">
      <alignment horizontal="left" indent="2"/>
    </xf>
    <xf numFmtId="172" fontId="26" fillId="33" borderId="0" xfId="0" applyNumberFormat="1" applyFont="1" applyFill="1" applyBorder="1" applyAlignment="1">
      <alignment horizontal="left" indent="1"/>
    </xf>
    <xf numFmtId="172" fontId="26" fillId="33" borderId="0" xfId="0" applyNumberFormat="1" applyFont="1" applyFill="1" applyBorder="1" applyAlignment="1">
      <alignment horizontal="right"/>
    </xf>
    <xf numFmtId="172" fontId="26" fillId="33" borderId="0" xfId="0" applyNumberFormat="1" applyFont="1" applyFill="1" applyAlignment="1">
      <alignment horizontal="right"/>
    </xf>
    <xf numFmtId="172" fontId="26" fillId="33" borderId="17" xfId="0" applyNumberFormat="1" applyFont="1" applyFill="1" applyBorder="1" applyAlignment="1">
      <alignment horizontal="right"/>
    </xf>
    <xf numFmtId="172" fontId="26" fillId="33" borderId="15" xfId="0" applyNumberFormat="1" applyFont="1" applyFill="1" applyBorder="1" applyAlignment="1">
      <alignment horizontal="right"/>
    </xf>
    <xf numFmtId="172" fontId="26" fillId="33" borderId="0" xfId="0" applyNumberFormat="1" applyFont="1" applyFill="1" applyBorder="1"/>
    <xf numFmtId="172" fontId="26" fillId="33" borderId="15" xfId="0" applyNumberFormat="1" applyFont="1" applyFill="1" applyBorder="1"/>
    <xf numFmtId="172" fontId="26" fillId="42" borderId="0" xfId="0" applyNumberFormat="1" applyFont="1" applyFill="1" applyBorder="1"/>
    <xf numFmtId="172" fontId="26" fillId="42" borderId="17" xfId="0" applyNumberFormat="1" applyFont="1" applyFill="1" applyBorder="1" applyAlignment="1">
      <alignment horizontal="right"/>
    </xf>
    <xf numFmtId="172" fontId="26" fillId="42" borderId="0" xfId="0" applyNumberFormat="1" applyFont="1" applyFill="1" applyBorder="1" applyAlignment="1">
      <alignment horizontal="right"/>
    </xf>
    <xf numFmtId="172" fontId="26" fillId="42" borderId="0" xfId="0" applyNumberFormat="1" applyFont="1" applyFill="1" applyAlignment="1">
      <alignment horizontal="right"/>
    </xf>
    <xf numFmtId="172" fontId="26" fillId="42" borderId="15" xfId="0" applyNumberFormat="1" applyFont="1" applyFill="1" applyBorder="1"/>
    <xf numFmtId="172" fontId="26" fillId="33" borderId="46" xfId="0" applyNumberFormat="1" applyFont="1" applyFill="1" applyBorder="1"/>
    <xf numFmtId="172" fontId="26" fillId="33" borderId="47" xfId="0" applyNumberFormat="1" applyFont="1" applyFill="1" applyBorder="1"/>
    <xf numFmtId="172" fontId="26" fillId="33" borderId="48" xfId="0" applyNumberFormat="1" applyFont="1" applyFill="1" applyBorder="1"/>
    <xf numFmtId="172" fontId="26" fillId="33" borderId="17" xfId="0" applyNumberFormat="1" applyFont="1" applyFill="1" applyBorder="1"/>
    <xf numFmtId="172" fontId="20" fillId="33" borderId="55" xfId="0" applyNumberFormat="1" applyFont="1" applyFill="1" applyBorder="1" applyAlignment="1">
      <alignment horizontal="left" indent="2"/>
    </xf>
    <xf numFmtId="172" fontId="26" fillId="33" borderId="55" xfId="0" applyNumberFormat="1" applyFont="1" applyFill="1" applyBorder="1" applyAlignment="1">
      <alignment horizontal="left" indent="1"/>
    </xf>
    <xf numFmtId="172" fontId="26" fillId="33" borderId="55" xfId="0" applyNumberFormat="1" applyFont="1" applyFill="1" applyBorder="1"/>
    <xf numFmtId="172" fontId="26" fillId="33" borderId="25" xfId="0" applyNumberFormat="1" applyFont="1" applyFill="1" applyBorder="1"/>
    <xf numFmtId="172" fontId="26" fillId="33" borderId="24" xfId="0" applyNumberFormat="1" applyFont="1" applyFill="1" applyBorder="1"/>
    <xf numFmtId="172" fontId="20" fillId="33" borderId="22" xfId="0" applyNumberFormat="1" applyFont="1" applyFill="1" applyBorder="1" applyAlignment="1">
      <alignment horizontal="left" indent="2"/>
    </xf>
    <xf numFmtId="172" fontId="26" fillId="33" borderId="22" xfId="0" applyNumberFormat="1" applyFont="1" applyFill="1" applyBorder="1" applyAlignment="1">
      <alignment horizontal="left" indent="1"/>
    </xf>
    <xf numFmtId="172" fontId="23" fillId="33" borderId="0" xfId="0" applyNumberFormat="1" applyFont="1" applyFill="1" applyBorder="1" applyAlignment="1">
      <alignment horizontal="left" indent="2"/>
    </xf>
    <xf numFmtId="172" fontId="23" fillId="42" borderId="0" xfId="0" applyNumberFormat="1" applyFont="1" applyFill="1" applyBorder="1"/>
    <xf numFmtId="172" fontId="23" fillId="42" borderId="17" xfId="0" applyNumberFormat="1" applyFont="1" applyFill="1" applyBorder="1"/>
    <xf numFmtId="172" fontId="23" fillId="42" borderId="15" xfId="0" applyNumberFormat="1" applyFont="1" applyFill="1" applyBorder="1"/>
    <xf numFmtId="172" fontId="20" fillId="33" borderId="17" xfId="0" applyNumberFormat="1" applyFont="1" applyFill="1" applyBorder="1" applyAlignment="1">
      <alignment horizontal="right"/>
    </xf>
    <xf numFmtId="172" fontId="20" fillId="33" borderId="0" xfId="0" applyNumberFormat="1" applyFont="1" applyFill="1" applyBorder="1" applyAlignment="1">
      <alignment horizontal="right"/>
    </xf>
    <xf numFmtId="172" fontId="20" fillId="33" borderId="0" xfId="0" applyNumberFormat="1" applyFont="1" applyFill="1" applyAlignment="1">
      <alignment horizontal="right"/>
    </xf>
    <xf numFmtId="172" fontId="20" fillId="33" borderId="0" xfId="0" applyNumberFormat="1" applyFont="1" applyFill="1"/>
    <xf numFmtId="172" fontId="20" fillId="33" borderId="0" xfId="6" applyNumberFormat="1" applyFont="1" applyFill="1" applyBorder="1"/>
    <xf numFmtId="172" fontId="20" fillId="33" borderId="17" xfId="6" applyNumberFormat="1" applyFont="1" applyFill="1" applyBorder="1" applyAlignment="1">
      <alignment horizontal="right"/>
    </xf>
    <xf numFmtId="172" fontId="20" fillId="33" borderId="0" xfId="6" applyNumberFormat="1" applyFont="1" applyFill="1" applyBorder="1" applyAlignment="1">
      <alignment horizontal="right"/>
    </xf>
    <xf numFmtId="172" fontId="20" fillId="33" borderId="15" xfId="6" applyNumberFormat="1" applyFont="1" applyFill="1" applyBorder="1" applyAlignment="1">
      <alignment horizontal="right"/>
    </xf>
    <xf numFmtId="172" fontId="20" fillId="33" borderId="10" xfId="6" applyNumberFormat="1" applyFont="1" applyFill="1" applyBorder="1"/>
    <xf numFmtId="172" fontId="20" fillId="33" borderId="49" xfId="6" applyNumberFormat="1" applyFont="1" applyFill="1" applyBorder="1" applyAlignment="1">
      <alignment horizontal="right"/>
    </xf>
    <xf numFmtId="172" fontId="20" fillId="33" borderId="10" xfId="6" applyNumberFormat="1" applyFont="1" applyFill="1" applyBorder="1" applyAlignment="1">
      <alignment horizontal="right"/>
    </xf>
    <xf numFmtId="172" fontId="20" fillId="33" borderId="51" xfId="6" applyNumberFormat="1" applyFont="1" applyFill="1" applyBorder="1" applyAlignment="1">
      <alignment horizontal="right"/>
    </xf>
    <xf numFmtId="172" fontId="20" fillId="33" borderId="0" xfId="6" applyNumberFormat="1" applyFont="1" applyFill="1" applyAlignment="1">
      <alignment horizontal="right"/>
    </xf>
    <xf numFmtId="172" fontId="20" fillId="33" borderId="15" xfId="0" applyNumberFormat="1" applyFont="1" applyFill="1" applyBorder="1" applyAlignment="1">
      <alignment horizontal="right"/>
    </xf>
    <xf numFmtId="172" fontId="23" fillId="43" borderId="17" xfId="0" applyNumberFormat="1" applyFont="1" applyFill="1" applyBorder="1"/>
    <xf numFmtId="172" fontId="23" fillId="43" borderId="0" xfId="0" applyNumberFormat="1" applyFont="1" applyFill="1" applyBorder="1"/>
    <xf numFmtId="172" fontId="23" fillId="43" borderId="59" xfId="0" applyNumberFormat="1" applyFont="1" applyFill="1" applyBorder="1"/>
    <xf numFmtId="172" fontId="26" fillId="33" borderId="25" xfId="0" applyNumberFormat="1" applyFont="1" applyFill="1" applyBorder="1" applyAlignment="1">
      <alignment horizontal="right"/>
    </xf>
    <xf numFmtId="172" fontId="26" fillId="33" borderId="55" xfId="0" applyNumberFormat="1" applyFont="1" applyFill="1" applyBorder="1" applyAlignment="1">
      <alignment horizontal="right"/>
    </xf>
    <xf numFmtId="172" fontId="26" fillId="33" borderId="24" xfId="0" applyNumberFormat="1" applyFont="1" applyFill="1" applyBorder="1" applyAlignment="1">
      <alignment horizontal="right"/>
    </xf>
    <xf numFmtId="172" fontId="26" fillId="42" borderId="15" xfId="0" applyNumberFormat="1" applyFont="1" applyFill="1" applyBorder="1" applyAlignment="1">
      <alignment horizontal="right"/>
    </xf>
    <xf numFmtId="172" fontId="23" fillId="42" borderId="0" xfId="0" applyNumberFormat="1" applyFont="1" applyFill="1" applyAlignment="1">
      <alignment horizontal="left"/>
    </xf>
    <xf numFmtId="172" fontId="23" fillId="42" borderId="0" xfId="0" applyNumberFormat="1" applyFont="1" applyFill="1" applyBorder="1" applyAlignment="1">
      <alignment horizontal="left" indent="2"/>
    </xf>
    <xf numFmtId="172" fontId="51" fillId="33" borderId="0" xfId="0" applyNumberFormat="1" applyFont="1" applyFill="1" applyBorder="1" applyAlignment="1">
      <alignment horizontal="right"/>
    </xf>
    <xf numFmtId="172" fontId="23" fillId="40" borderId="17" xfId="0" applyNumberFormat="1" applyFont="1" applyFill="1" applyBorder="1"/>
    <xf numFmtId="172" fontId="23" fillId="36" borderId="0" xfId="0" applyNumberFormat="1" applyFont="1" applyFill="1" applyBorder="1"/>
    <xf numFmtId="172" fontId="26" fillId="33" borderId="60" xfId="0" applyNumberFormat="1" applyFont="1" applyFill="1" applyBorder="1" applyAlignment="1">
      <alignment horizontal="left" indent="1"/>
    </xf>
    <xf numFmtId="172" fontId="26" fillId="33" borderId="60" xfId="0" applyNumberFormat="1" applyFont="1" applyFill="1" applyBorder="1"/>
    <xf numFmtId="172" fontId="26" fillId="33" borderId="22" xfId="0" applyNumberFormat="1" applyFont="1" applyFill="1" applyBorder="1"/>
    <xf numFmtId="172" fontId="26" fillId="33" borderId="22" xfId="0" applyNumberFormat="1" applyFont="1" applyFill="1" applyBorder="1" applyAlignment="1">
      <alignment horizontal="right"/>
    </xf>
    <xf numFmtId="172" fontId="26" fillId="33" borderId="13" xfId="0" applyNumberFormat="1" applyFont="1" applyFill="1" applyBorder="1"/>
    <xf numFmtId="172" fontId="26" fillId="33" borderId="10" xfId="0" applyNumberFormat="1" applyFont="1" applyFill="1" applyBorder="1"/>
    <xf numFmtId="172" fontId="20" fillId="33" borderId="46" xfId="0" applyNumberFormat="1" applyFont="1" applyFill="1" applyBorder="1"/>
    <xf numFmtId="172" fontId="20" fillId="33" borderId="48" xfId="0" applyNumberFormat="1" applyFont="1" applyFill="1" applyBorder="1"/>
    <xf numFmtId="172" fontId="20" fillId="39" borderId="17" xfId="0" applyNumberFormat="1" applyFont="1" applyFill="1" applyBorder="1"/>
    <xf numFmtId="172" fontId="51" fillId="33" borderId="17" xfId="0" applyNumberFormat="1" applyFont="1" applyFill="1" applyBorder="1" applyAlignment="1">
      <alignment horizontal="right"/>
    </xf>
    <xf numFmtId="172" fontId="26" fillId="42" borderId="17" xfId="0" applyNumberFormat="1" applyFont="1" applyFill="1" applyBorder="1"/>
    <xf numFmtId="173" fontId="20" fillId="33" borderId="0" xfId="2" applyNumberFormat="1" applyFont="1" applyFill="1" applyBorder="1"/>
    <xf numFmtId="0" fontId="32" fillId="38" borderId="55" xfId="5" applyFill="1" applyBorder="1" applyAlignment="1" applyProtection="1">
      <alignment horizontal="left" vertical="top"/>
    </xf>
    <xf numFmtId="0" fontId="59" fillId="38" borderId="46" xfId="5" applyFont="1" applyFill="1" applyBorder="1" applyAlignment="1" applyProtection="1">
      <alignment horizontal="left" vertical="top"/>
    </xf>
    <xf numFmtId="0" fontId="59" fillId="38" borderId="55" xfId="5" applyFont="1" applyFill="1" applyBorder="1" applyAlignment="1" applyProtection="1">
      <alignment horizontal="left" vertical="top"/>
    </xf>
    <xf numFmtId="172" fontId="20" fillId="36" borderId="0" xfId="0" applyNumberFormat="1" applyFont="1" applyFill="1" applyBorder="1"/>
    <xf numFmtId="1" fontId="24" fillId="33" borderId="48" xfId="0" applyNumberFormat="1" applyFont="1" applyFill="1" applyBorder="1" applyAlignment="1"/>
    <xf numFmtId="167" fontId="24" fillId="33" borderId="15" xfId="0" applyNumberFormat="1" applyFont="1" applyFill="1" applyBorder="1" applyAlignment="1"/>
    <xf numFmtId="172" fontId="20" fillId="33" borderId="15" xfId="6" applyNumberFormat="1" applyFont="1" applyFill="1" applyBorder="1"/>
    <xf numFmtId="172" fontId="20" fillId="33" borderId="51" xfId="6" applyNumberFormat="1" applyFont="1" applyFill="1" applyBorder="1"/>
    <xf numFmtId="167" fontId="20" fillId="33" borderId="0" xfId="0" applyNumberFormat="1" applyFont="1" applyFill="1" applyBorder="1"/>
    <xf numFmtId="172" fontId="23" fillId="43" borderId="15" xfId="0" applyNumberFormat="1" applyFont="1" applyFill="1" applyBorder="1"/>
    <xf numFmtId="172" fontId="20" fillId="33" borderId="47" xfId="0" applyNumberFormat="1" applyFont="1" applyFill="1" applyBorder="1"/>
    <xf numFmtId="172" fontId="20" fillId="33" borderId="10" xfId="0" applyNumberFormat="1" applyFont="1" applyFill="1" applyBorder="1" applyAlignment="1">
      <alignment horizontal="right"/>
    </xf>
    <xf numFmtId="172" fontId="23" fillId="42" borderId="0" xfId="0" applyNumberFormat="1" applyFont="1" applyFill="1" applyBorder="1" applyAlignment="1">
      <alignment horizontal="left"/>
    </xf>
    <xf numFmtId="172" fontId="20" fillId="40" borderId="0" xfId="0" applyNumberFormat="1" applyFont="1" applyFill="1" applyBorder="1"/>
    <xf numFmtId="172" fontId="26" fillId="33" borderId="62" xfId="0" applyNumberFormat="1" applyFont="1" applyFill="1" applyBorder="1"/>
    <xf numFmtId="172" fontId="26" fillId="33" borderId="63" xfId="0" applyNumberFormat="1" applyFont="1" applyFill="1" applyBorder="1"/>
    <xf numFmtId="172" fontId="26" fillId="33" borderId="64" xfId="0" applyNumberFormat="1" applyFont="1" applyFill="1" applyBorder="1"/>
    <xf numFmtId="172" fontId="23" fillId="40" borderId="15" xfId="0" applyNumberFormat="1" applyFont="1" applyFill="1" applyBorder="1"/>
    <xf numFmtId="172" fontId="23" fillId="36" borderId="15" xfId="0" applyNumberFormat="1" applyFont="1" applyFill="1" applyBorder="1"/>
    <xf numFmtId="172" fontId="20" fillId="0" borderId="17" xfId="0" applyNumberFormat="1" applyFont="1" applyFill="1" applyBorder="1"/>
    <xf numFmtId="172" fontId="26" fillId="33" borderId="65" xfId="0" applyNumberFormat="1" applyFont="1" applyFill="1" applyBorder="1"/>
    <xf numFmtId="172" fontId="26" fillId="33" borderId="66" xfId="0" applyNumberFormat="1" applyFont="1" applyFill="1" applyBorder="1"/>
    <xf numFmtId="172" fontId="26" fillId="33" borderId="67" xfId="0" applyNumberFormat="1" applyFont="1" applyFill="1" applyBorder="1"/>
    <xf numFmtId="172" fontId="26" fillId="33" borderId="51" xfId="0" applyNumberFormat="1" applyFont="1" applyFill="1" applyBorder="1"/>
    <xf numFmtId="172" fontId="51" fillId="42" borderId="17" xfId="0" applyNumberFormat="1" applyFont="1" applyFill="1" applyBorder="1" applyAlignment="1">
      <alignment horizontal="right"/>
    </xf>
    <xf numFmtId="172" fontId="23" fillId="42" borderId="17" xfId="0" applyNumberFormat="1" applyFont="1" applyFill="1" applyBorder="1" applyAlignment="1">
      <alignment horizontal="left"/>
    </xf>
    <xf numFmtId="172" fontId="23" fillId="33" borderId="17" xfId="0" applyNumberFormat="1" applyFont="1" applyFill="1" applyBorder="1" applyAlignment="1">
      <alignment horizontal="left"/>
    </xf>
    <xf numFmtId="1" fontId="24" fillId="33" borderId="61" xfId="0" applyNumberFormat="1" applyFont="1" applyFill="1" applyBorder="1" applyAlignment="1"/>
    <xf numFmtId="167" fontId="24" fillId="33" borderId="68" xfId="0" applyNumberFormat="1" applyFont="1" applyFill="1" applyBorder="1" applyAlignment="1"/>
    <xf numFmtId="167" fontId="20" fillId="33" borderId="68" xfId="0" applyNumberFormat="1" applyFont="1" applyFill="1" applyBorder="1" applyAlignment="1">
      <alignment horizontal="center"/>
    </xf>
    <xf numFmtId="172" fontId="23" fillId="33" borderId="68" xfId="0" applyNumberFormat="1" applyFont="1" applyFill="1" applyBorder="1" applyAlignment="1">
      <alignment horizontal="center"/>
    </xf>
    <xf numFmtId="172" fontId="23" fillId="33" borderId="69" xfId="0" applyNumberFormat="1" applyFont="1" applyFill="1" applyBorder="1" applyAlignment="1">
      <alignment horizontal="center"/>
    </xf>
    <xf numFmtId="172" fontId="20" fillId="33" borderId="68" xfId="0" applyNumberFormat="1" applyFont="1" applyFill="1" applyBorder="1"/>
    <xf numFmtId="172" fontId="23" fillId="36" borderId="68" xfId="0" applyNumberFormat="1" applyFont="1" applyFill="1" applyBorder="1"/>
    <xf numFmtId="172" fontId="20" fillId="33" borderId="69" xfId="0" applyNumberFormat="1" applyFont="1" applyFill="1" applyBorder="1"/>
    <xf numFmtId="172" fontId="23" fillId="33" borderId="68" xfId="0" applyNumberFormat="1" applyFont="1" applyFill="1" applyBorder="1" applyAlignment="1">
      <alignment horizontal="right"/>
    </xf>
    <xf numFmtId="172" fontId="23" fillId="33" borderId="68" xfId="0" applyNumberFormat="1" applyFont="1" applyFill="1" applyBorder="1"/>
    <xf numFmtId="172" fontId="23" fillId="33" borderId="70" xfId="0" applyNumberFormat="1" applyFont="1" applyFill="1" applyBorder="1" applyAlignment="1">
      <alignment horizontal="right"/>
    </xf>
    <xf numFmtId="172" fontId="23" fillId="33" borderId="69" xfId="0" applyNumberFormat="1" applyFont="1" applyFill="1" applyBorder="1"/>
    <xf numFmtId="172" fontId="26" fillId="33" borderId="68" xfId="0" applyNumberFormat="1" applyFont="1" applyFill="1" applyBorder="1" applyAlignment="1">
      <alignment horizontal="right"/>
    </xf>
    <xf numFmtId="172" fontId="26" fillId="33" borderId="68" xfId="0" applyNumberFormat="1" applyFont="1" applyFill="1" applyBorder="1"/>
    <xf numFmtId="172" fontId="26" fillId="42" borderId="68" xfId="0" applyNumberFormat="1" applyFont="1" applyFill="1" applyBorder="1" applyAlignment="1">
      <alignment horizontal="right"/>
    </xf>
    <xf numFmtId="172" fontId="26" fillId="33" borderId="61" xfId="0" applyNumberFormat="1" applyFont="1" applyFill="1" applyBorder="1"/>
    <xf numFmtId="172" fontId="26" fillId="33" borderId="71" xfId="0" applyNumberFormat="1" applyFont="1" applyFill="1" applyBorder="1"/>
    <xf numFmtId="172" fontId="26" fillId="33" borderId="72" xfId="0" applyNumberFormat="1" applyFont="1" applyFill="1" applyBorder="1"/>
    <xf numFmtId="172" fontId="26" fillId="33" borderId="73" xfId="0" applyNumberFormat="1" applyFont="1" applyFill="1" applyBorder="1" applyAlignment="1">
      <alignment horizontal="right"/>
    </xf>
    <xf numFmtId="172" fontId="23" fillId="42" borderId="68" xfId="0" applyNumberFormat="1" applyFont="1" applyFill="1" applyBorder="1"/>
    <xf numFmtId="172" fontId="20" fillId="33" borderId="68" xfId="0" applyNumberFormat="1" applyFont="1" applyFill="1" applyBorder="1" applyAlignment="1">
      <alignment horizontal="right"/>
    </xf>
    <xf numFmtId="172" fontId="20" fillId="33" borderId="68" xfId="6" applyNumberFormat="1" applyFont="1" applyFill="1" applyBorder="1" applyAlignment="1">
      <alignment horizontal="right"/>
    </xf>
    <xf numFmtId="172" fontId="20" fillId="33" borderId="74" xfId="6" applyNumberFormat="1" applyFont="1" applyFill="1" applyBorder="1" applyAlignment="1">
      <alignment horizontal="right"/>
    </xf>
    <xf numFmtId="172" fontId="23" fillId="40" borderId="68" xfId="0" applyNumberFormat="1" applyFont="1" applyFill="1" applyBorder="1"/>
    <xf numFmtId="172" fontId="26" fillId="33" borderId="66" xfId="0" applyNumberFormat="1" applyFont="1" applyFill="1" applyBorder="1" applyAlignment="1">
      <alignment horizontal="right"/>
    </xf>
    <xf numFmtId="172" fontId="26" fillId="33" borderId="63" xfId="0" applyNumberFormat="1" applyFont="1" applyFill="1" applyBorder="1" applyAlignment="1">
      <alignment horizontal="right"/>
    </xf>
    <xf numFmtId="172" fontId="23" fillId="33" borderId="13" xfId="0" applyNumberFormat="1" applyFont="1" applyFill="1" applyBorder="1" applyAlignment="1">
      <alignment horizontal="left"/>
    </xf>
    <xf numFmtId="172" fontId="23" fillId="33" borderId="13" xfId="0" applyNumberFormat="1" applyFont="1" applyFill="1" applyBorder="1" applyAlignment="1">
      <alignment horizontal="left" indent="1"/>
    </xf>
    <xf numFmtId="172" fontId="23" fillId="33" borderId="13" xfId="0" applyNumberFormat="1" applyFont="1" applyFill="1" applyBorder="1"/>
    <xf numFmtId="172" fontId="23" fillId="33" borderId="64" xfId="0" applyNumberFormat="1" applyFont="1" applyFill="1" applyBorder="1"/>
    <xf numFmtId="172" fontId="23" fillId="33" borderId="67" xfId="0" applyNumberFormat="1" applyFont="1" applyFill="1" applyBorder="1"/>
    <xf numFmtId="172" fontId="23" fillId="33" borderId="75" xfId="0" applyNumberFormat="1" applyFont="1" applyFill="1" applyBorder="1"/>
    <xf numFmtId="172" fontId="23" fillId="39" borderId="17" xfId="0" applyNumberFormat="1" applyFont="1" applyFill="1" applyBorder="1"/>
    <xf numFmtId="164" fontId="23" fillId="33" borderId="0" xfId="0" applyNumberFormat="1" applyFont="1" applyFill="1" applyBorder="1" applyAlignment="1">
      <alignment horizontal="center"/>
    </xf>
    <xf numFmtId="9" fontId="20" fillId="33" borderId="0" xfId="1" applyFont="1" applyFill="1" applyBorder="1" applyAlignment="1">
      <alignment horizontal="right"/>
    </xf>
    <xf numFmtId="0" fontId="46" fillId="38" borderId="54" xfId="4"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cellXfs>
  <cellStyles count="52">
    <cellStyle name="20% - Accent1" xfId="28" builtinId="30" hidden="1"/>
    <cellStyle name="20% - Accent2" xfId="32" builtinId="34" hidden="1"/>
    <cellStyle name="20% - Accent3" xfId="36" builtinId="38" hidden="1"/>
    <cellStyle name="20% - Accent4" xfId="40" builtinId="42" hidden="1"/>
    <cellStyle name="20% - Accent5" xfId="44" builtinId="46" hidden="1"/>
    <cellStyle name="20% - Accent6" xfId="48" builtinId="50" hidden="1"/>
    <cellStyle name="40% - Accent1" xfId="29" builtinId="31" hidden="1"/>
    <cellStyle name="40% - Accent2" xfId="33" builtinId="35" hidden="1"/>
    <cellStyle name="40% - Accent3" xfId="37" builtinId="39" hidden="1"/>
    <cellStyle name="40% - Accent4" xfId="41" builtinId="43" hidden="1"/>
    <cellStyle name="40% - Accent5" xfId="45" builtinId="47" hidden="1"/>
    <cellStyle name="40% - Accent6" xfId="49" builtinId="51" hidden="1"/>
    <cellStyle name="60% - Accent1" xfId="30" builtinId="32" hidden="1"/>
    <cellStyle name="60% - Accent2" xfId="34" builtinId="36" hidden="1"/>
    <cellStyle name="60% - Accent3" xfId="38" builtinId="40" hidden="1"/>
    <cellStyle name="60% - Accent4" xfId="42" builtinId="44" hidden="1"/>
    <cellStyle name="60% - Accent5" xfId="46" builtinId="48" hidden="1"/>
    <cellStyle name="60% - Accent6" xfId="50" builtinId="52" hidden="1"/>
    <cellStyle name="Accent1" xfId="27" builtinId="29" hidden="1"/>
    <cellStyle name="Accent2" xfId="31" builtinId="33" hidden="1"/>
    <cellStyle name="Accent3" xfId="35" builtinId="37" hidden="1"/>
    <cellStyle name="Accent4" xfId="39" builtinId="41" hidden="1"/>
    <cellStyle name="Accent5" xfId="43" builtinId="45" hidden="1"/>
    <cellStyle name="Accent6" xfId="47" builtinId="49" hidden="1"/>
    <cellStyle name="Bad" xfId="16" builtinId="27" hidden="1"/>
    <cellStyle name="Calculation" xfId="20" builtinId="22" hidden="1"/>
    <cellStyle name="Check Cell" xfId="22" builtinId="23" hidden="1"/>
    <cellStyle name="Comma" xfId="6" builtinId="3"/>
    <cellStyle name="Comma [0]" xfId="7" builtinId="6" hidden="1"/>
    <cellStyle name="Currency" xfId="8" builtinId="4" hidden="1"/>
    <cellStyle name="Currency [0]" xfId="9" builtinId="7" hidden="1"/>
    <cellStyle name="Currency 2" xfId="2"/>
    <cellStyle name="Explanatory Text" xfId="25" builtinId="53" hidden="1"/>
    <cellStyle name="Followed Hyperlink" xfId="51" builtinId="9" hidden="1"/>
    <cellStyle name="Good" xfId="15" builtinId="26" hidden="1"/>
    <cellStyle name="Heading 1" xfId="11" builtinId="16" hidden="1"/>
    <cellStyle name="Heading 2" xfId="12" builtinId="17" hidden="1"/>
    <cellStyle name="Heading 3" xfId="13" builtinId="18" hidden="1"/>
    <cellStyle name="Heading 4" xfId="14" builtinId="19" hidden="1"/>
    <cellStyle name="Hyperlink" xfId="5" builtinId="8"/>
    <cellStyle name="Input" xfId="18" builtinId="20" hidden="1"/>
    <cellStyle name="Linked Cell" xfId="21" builtinId="24" hidden="1"/>
    <cellStyle name="Neutral" xfId="17" builtinId="28" hidden="1"/>
    <cellStyle name="Normal" xfId="0" builtinId="0"/>
    <cellStyle name="Normal 69" xfId="4"/>
    <cellStyle name="Note" xfId="24" builtinId="10" hidden="1"/>
    <cellStyle name="Output" xfId="19" builtinId="21" hidden="1"/>
    <cellStyle name="Percent" xfId="1" builtinId="5"/>
    <cellStyle name="Title" xfId="10" builtinId="15" hidden="1"/>
    <cellStyle name="Title 9" xfId="3"/>
    <cellStyle name="Total" xfId="26" builtinId="25" hidden="1"/>
    <cellStyle name="Warning Text" xfId="23"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2</xdr:col>
      <xdr:colOff>847724</xdr:colOff>
      <xdr:row>0</xdr:row>
      <xdr:rowOff>1038225</xdr:rowOff>
    </xdr:from>
    <xdr:to>
      <xdr:col>6</xdr:col>
      <xdr:colOff>781049</xdr:colOff>
      <xdr:row>9</xdr:row>
      <xdr:rowOff>95250</xdr:rowOff>
    </xdr:to>
    <xdr:sp macro="" textlink="">
      <xdr:nvSpPr>
        <xdr:cNvPr id="2" name="Rounded Rectangle 1"/>
        <xdr:cNvSpPr/>
      </xdr:nvSpPr>
      <xdr:spPr>
        <a:xfrm>
          <a:off x="2038349" y="1038225"/>
          <a:ext cx="3857625" cy="191452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r>
            <a:rPr lang="en-NZ" sz="1100"/>
            <a:t>Note that this version of the Decision Table worksheet refers</a:t>
          </a:r>
          <a:r>
            <a:rPr lang="en-NZ" sz="1100" baseline="0"/>
            <a:t> to a version of the draft IMs  that was amended prior to being published on 11 July.</a:t>
          </a:r>
        </a:p>
        <a:p>
          <a:pPr algn="l"/>
          <a:r>
            <a:rPr lang="en-NZ" sz="1100" baseline="0"/>
            <a:t>The difference between this table and table 2 is in formula D (cl  3.3.8(1)(a)) and Formula E (cl 3.3.9) which effectively swapped around in the final draft IM's.  The table below shows the changes that were required to arrive at the final draft IMs.</a:t>
          </a:r>
          <a:endParaRPr lang="en-NZ"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0.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pageSetUpPr fitToPage="1"/>
  </sheetPr>
  <dimension ref="A1:AS104"/>
  <sheetViews>
    <sheetView tabSelected="1" view="pageBreakPreview" zoomScaleNormal="70" zoomScaleSheetLayoutView="100" workbookViewId="0"/>
  </sheetViews>
  <sheetFormatPr defaultColWidth="9.140625" defaultRowHeight="15" x14ac:dyDescent="0.25"/>
  <cols>
    <col min="1" max="1" width="21.42578125" style="129" customWidth="1"/>
    <col min="2" max="2" width="8.85546875" style="129" customWidth="1"/>
    <col min="3" max="3" width="33.7109375" style="129" customWidth="1"/>
    <col min="4" max="4" width="10.7109375" style="130" customWidth="1"/>
    <col min="5" max="5" width="34.7109375" style="130" bestFit="1" customWidth="1"/>
    <col min="6" max="6" width="15.28515625" style="130" customWidth="1"/>
    <col min="7" max="7" width="15.7109375" style="20" customWidth="1"/>
    <col min="8" max="9" width="15.7109375" style="17" customWidth="1"/>
    <col min="10" max="10" width="71.85546875" style="17" bestFit="1" customWidth="1"/>
    <col min="11" max="11" width="15.7109375" style="17" customWidth="1"/>
    <col min="12" max="45" width="9.140625" style="17"/>
    <col min="46" max="16384" width="9.140625" style="129"/>
  </cols>
  <sheetData>
    <row r="1" spans="1:45" s="111" customFormat="1" ht="31.5" x14ac:dyDescent="0.25">
      <c r="A1" s="110" t="s">
        <v>356</v>
      </c>
      <c r="B1" s="110"/>
      <c r="F1" s="112"/>
    </row>
    <row r="2" spans="1:45" s="114" customFormat="1" ht="39.950000000000003" customHeight="1" x14ac:dyDescent="0.4">
      <c r="A2" s="113" t="s">
        <v>307</v>
      </c>
      <c r="B2" s="113"/>
      <c r="F2" s="115"/>
    </row>
    <row r="3" spans="1:45" s="114" customFormat="1" ht="39.950000000000003" customHeight="1" x14ac:dyDescent="0.4">
      <c r="A3" s="113" t="s">
        <v>254</v>
      </c>
      <c r="B3" s="113"/>
      <c r="F3" s="115"/>
    </row>
    <row r="4" spans="1:45" x14ac:dyDescent="0.25">
      <c r="A4" s="129" t="s">
        <v>303</v>
      </c>
    </row>
    <row r="5" spans="1:45" s="114" customFormat="1" ht="39.950000000000003" customHeight="1" x14ac:dyDescent="0.4">
      <c r="A5" s="113" t="s">
        <v>217</v>
      </c>
      <c r="B5" s="113"/>
      <c r="F5" s="115"/>
    </row>
    <row r="6" spans="1:45" s="114" customFormat="1" ht="15" customHeight="1" x14ac:dyDescent="0.4">
      <c r="A6" s="113"/>
      <c r="B6" s="113"/>
      <c r="F6" s="115"/>
    </row>
    <row r="7" spans="1:45" s="117" customFormat="1" ht="35.25" customHeight="1" x14ac:dyDescent="0.25">
      <c r="A7" s="116"/>
      <c r="B7" s="433" t="s">
        <v>218</v>
      </c>
      <c r="C7" s="433"/>
      <c r="D7" s="433"/>
      <c r="E7" s="433"/>
      <c r="F7" s="433"/>
    </row>
    <row r="8" spans="1:45" s="121" customFormat="1" ht="30.75" customHeight="1" x14ac:dyDescent="0.25">
      <c r="A8" s="118" t="s">
        <v>219</v>
      </c>
      <c r="B8" s="118" t="s">
        <v>220</v>
      </c>
      <c r="C8" s="118" t="s">
        <v>221</v>
      </c>
      <c r="D8" s="118" t="s">
        <v>222</v>
      </c>
      <c r="E8" s="118" t="s">
        <v>223</v>
      </c>
      <c r="F8" s="118" t="s">
        <v>224</v>
      </c>
      <c r="G8" s="119"/>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row>
    <row r="9" spans="1:45" s="206" customFormat="1" ht="19.5" customHeight="1" x14ac:dyDescent="0.25">
      <c r="A9" s="372" t="s">
        <v>317</v>
      </c>
      <c r="B9" s="122" t="s">
        <v>225</v>
      </c>
      <c r="C9" s="122" t="s">
        <v>226</v>
      </c>
      <c r="D9" s="122" t="s">
        <v>227</v>
      </c>
      <c r="E9" s="122" t="s">
        <v>92</v>
      </c>
      <c r="F9" s="122" t="s">
        <v>228</v>
      </c>
      <c r="G9" s="123"/>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row>
    <row r="10" spans="1:45" s="128" customFormat="1" ht="19.5" customHeight="1" x14ac:dyDescent="0.25">
      <c r="A10" s="125"/>
      <c r="B10" s="126" t="s">
        <v>229</v>
      </c>
      <c r="C10" s="132" t="s">
        <v>226</v>
      </c>
      <c r="D10" s="132" t="s">
        <v>227</v>
      </c>
      <c r="E10" s="132" t="s">
        <v>92</v>
      </c>
      <c r="F10" s="132" t="s">
        <v>270</v>
      </c>
      <c r="G10" s="123"/>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row>
    <row r="11" spans="1:45" s="206" customFormat="1" ht="19.5" customHeight="1" x14ac:dyDescent="0.25">
      <c r="A11" s="373" t="s">
        <v>318</v>
      </c>
      <c r="B11" s="133" t="s">
        <v>225</v>
      </c>
      <c r="C11" s="133" t="s">
        <v>226</v>
      </c>
      <c r="D11" s="133" t="s">
        <v>227</v>
      </c>
      <c r="E11" s="133" t="s">
        <v>92</v>
      </c>
      <c r="F11" s="133" t="s">
        <v>228</v>
      </c>
      <c r="G11" s="123"/>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row>
    <row r="12" spans="1:45" s="128" customFormat="1" ht="19.5" customHeight="1" x14ac:dyDescent="0.25">
      <c r="A12" s="203"/>
      <c r="B12" s="203" t="s">
        <v>229</v>
      </c>
      <c r="C12" s="203" t="s">
        <v>226</v>
      </c>
      <c r="D12" s="204" t="s">
        <v>227</v>
      </c>
      <c r="E12" s="204" t="s">
        <v>92</v>
      </c>
      <c r="F12" s="204" t="s">
        <v>253</v>
      </c>
      <c r="G12" s="123"/>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row>
    <row r="13" spans="1:45" s="206" customFormat="1" ht="19.5" customHeight="1" x14ac:dyDescent="0.25">
      <c r="A13" s="372" t="s">
        <v>319</v>
      </c>
      <c r="B13" s="122" t="s">
        <v>225</v>
      </c>
      <c r="C13" s="122" t="s">
        <v>226</v>
      </c>
      <c r="D13" s="122" t="s">
        <v>227</v>
      </c>
      <c r="E13" s="122" t="s">
        <v>92</v>
      </c>
      <c r="F13" s="122" t="s">
        <v>228</v>
      </c>
      <c r="G13" s="123"/>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row>
    <row r="14" spans="1:45" s="128" customFormat="1" ht="19.5" customHeight="1" x14ac:dyDescent="0.25">
      <c r="A14" s="125"/>
      <c r="B14" s="126" t="s">
        <v>229</v>
      </c>
      <c r="C14" s="126" t="s">
        <v>226</v>
      </c>
      <c r="D14" s="127" t="s">
        <v>227</v>
      </c>
      <c r="E14" s="127" t="s">
        <v>344</v>
      </c>
      <c r="F14" s="127" t="s">
        <v>270</v>
      </c>
      <c r="G14" s="123"/>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row>
    <row r="15" spans="1:45" s="206" customFormat="1" ht="19.5" customHeight="1" x14ac:dyDescent="0.25">
      <c r="A15" s="373" t="s">
        <v>320</v>
      </c>
      <c r="B15" s="133" t="s">
        <v>225</v>
      </c>
      <c r="C15" s="133" t="s">
        <v>226</v>
      </c>
      <c r="D15" s="133" t="s">
        <v>227</v>
      </c>
      <c r="E15" s="133" t="s">
        <v>92</v>
      </c>
      <c r="F15" s="133" t="s">
        <v>228</v>
      </c>
      <c r="G15" s="123"/>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row>
    <row r="16" spans="1:45" s="128" customFormat="1" ht="19.5" customHeight="1" x14ac:dyDescent="0.25">
      <c r="A16" s="203"/>
      <c r="B16" s="203" t="s">
        <v>229</v>
      </c>
      <c r="C16" s="203" t="s">
        <v>226</v>
      </c>
      <c r="D16" s="204" t="s">
        <v>227</v>
      </c>
      <c r="E16" s="204" t="s">
        <v>344</v>
      </c>
      <c r="F16" s="204" t="s">
        <v>253</v>
      </c>
      <c r="G16" s="123"/>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row>
    <row r="17" spans="1:45" s="206" customFormat="1" ht="19.5" customHeight="1" x14ac:dyDescent="0.25">
      <c r="A17" s="372" t="s">
        <v>321</v>
      </c>
      <c r="B17" s="122" t="s">
        <v>225</v>
      </c>
      <c r="C17" s="122" t="s">
        <v>226</v>
      </c>
      <c r="D17" s="122" t="s">
        <v>227</v>
      </c>
      <c r="E17" s="122" t="s">
        <v>92</v>
      </c>
      <c r="F17" s="122" t="s">
        <v>228</v>
      </c>
      <c r="G17" s="123"/>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row>
    <row r="18" spans="1:45" s="128" customFormat="1" ht="19.5" customHeight="1" x14ac:dyDescent="0.25">
      <c r="A18" s="125"/>
      <c r="B18" s="126" t="s">
        <v>229</v>
      </c>
      <c r="C18" s="126" t="s">
        <v>308</v>
      </c>
      <c r="D18" s="127" t="s">
        <v>227</v>
      </c>
      <c r="E18" s="127" t="s">
        <v>83</v>
      </c>
      <c r="F18" s="127" t="s">
        <v>270</v>
      </c>
      <c r="G18" s="123"/>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row>
    <row r="19" spans="1:45" s="206" customFormat="1" ht="19.5" customHeight="1" x14ac:dyDescent="0.25">
      <c r="A19" s="373" t="s">
        <v>322</v>
      </c>
      <c r="B19" s="133" t="s">
        <v>225</v>
      </c>
      <c r="C19" s="133" t="s">
        <v>226</v>
      </c>
      <c r="D19" s="133" t="s">
        <v>227</v>
      </c>
      <c r="E19" s="133" t="s">
        <v>92</v>
      </c>
      <c r="F19" s="133" t="s">
        <v>228</v>
      </c>
      <c r="G19" s="123"/>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row>
    <row r="20" spans="1:45" s="128" customFormat="1" ht="19.5" customHeight="1" x14ac:dyDescent="0.25">
      <c r="A20" s="203"/>
      <c r="B20" s="203" t="s">
        <v>229</v>
      </c>
      <c r="C20" s="203" t="s">
        <v>308</v>
      </c>
      <c r="D20" s="204" t="s">
        <v>227</v>
      </c>
      <c r="E20" s="204" t="s">
        <v>83</v>
      </c>
      <c r="F20" s="204" t="s">
        <v>253</v>
      </c>
      <c r="G20" s="123"/>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row>
    <row r="21" spans="1:45" s="206" customFormat="1" ht="19.5" customHeight="1" x14ac:dyDescent="0.25">
      <c r="A21" s="372" t="s">
        <v>323</v>
      </c>
      <c r="B21" s="122" t="s">
        <v>225</v>
      </c>
      <c r="C21" s="122" t="s">
        <v>308</v>
      </c>
      <c r="D21" s="122" t="s">
        <v>227</v>
      </c>
      <c r="E21" s="122" t="s">
        <v>83</v>
      </c>
      <c r="F21" s="122" t="s">
        <v>228</v>
      </c>
      <c r="G21" s="123"/>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row>
    <row r="22" spans="1:45" s="124" customFormat="1" ht="19.5" customHeight="1" x14ac:dyDescent="0.25">
      <c r="A22" s="131"/>
      <c r="B22" s="132" t="s">
        <v>229</v>
      </c>
      <c r="C22" s="132" t="s">
        <v>226</v>
      </c>
      <c r="D22" s="132" t="s">
        <v>309</v>
      </c>
      <c r="E22" s="132" t="s">
        <v>92</v>
      </c>
      <c r="F22" s="132" t="s">
        <v>270</v>
      </c>
      <c r="G22" s="123"/>
    </row>
    <row r="23" spans="1:45" s="128" customFormat="1" ht="19.5" customHeight="1" x14ac:dyDescent="0.25">
      <c r="A23" s="125"/>
      <c r="B23" s="126" t="s">
        <v>305</v>
      </c>
      <c r="C23" s="126" t="s">
        <v>226</v>
      </c>
      <c r="D23" s="127" t="s">
        <v>227</v>
      </c>
      <c r="E23" s="127" t="s">
        <v>92</v>
      </c>
      <c r="F23" s="127" t="s">
        <v>270</v>
      </c>
      <c r="G23" s="123"/>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row>
    <row r="24" spans="1:45" s="206" customFormat="1" ht="19.5" customHeight="1" x14ac:dyDescent="0.25">
      <c r="A24" s="373" t="s">
        <v>324</v>
      </c>
      <c r="B24" s="133" t="s">
        <v>225</v>
      </c>
      <c r="C24" s="133" t="s">
        <v>308</v>
      </c>
      <c r="D24" s="133" t="s">
        <v>227</v>
      </c>
      <c r="E24" s="133" t="s">
        <v>83</v>
      </c>
      <c r="F24" s="133" t="s">
        <v>228</v>
      </c>
      <c r="G24" s="123"/>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row>
    <row r="25" spans="1:45" s="124" customFormat="1" ht="19.5" customHeight="1" x14ac:dyDescent="0.25">
      <c r="A25" s="131"/>
      <c r="B25" s="132" t="s">
        <v>229</v>
      </c>
      <c r="C25" s="132" t="s">
        <v>226</v>
      </c>
      <c r="D25" s="132" t="s">
        <v>309</v>
      </c>
      <c r="E25" s="132" t="s">
        <v>92</v>
      </c>
      <c r="F25" s="132" t="s">
        <v>270</v>
      </c>
      <c r="G25" s="123"/>
    </row>
    <row r="26" spans="1:45" s="128" customFormat="1" ht="19.5" customHeight="1" x14ac:dyDescent="0.25">
      <c r="A26" s="203"/>
      <c r="B26" s="203" t="s">
        <v>305</v>
      </c>
      <c r="C26" s="203" t="s">
        <v>226</v>
      </c>
      <c r="D26" s="204" t="s">
        <v>227</v>
      </c>
      <c r="E26" s="204" t="s">
        <v>92</v>
      </c>
      <c r="F26" s="204" t="s">
        <v>270</v>
      </c>
      <c r="G26" s="123"/>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row>
    <row r="27" spans="1:45" s="206" customFormat="1" ht="19.5" customHeight="1" x14ac:dyDescent="0.25">
      <c r="A27" s="372" t="s">
        <v>325</v>
      </c>
      <c r="B27" s="122" t="s">
        <v>225</v>
      </c>
      <c r="C27" s="122" t="s">
        <v>308</v>
      </c>
      <c r="D27" s="122" t="s">
        <v>227</v>
      </c>
      <c r="E27" s="122" t="s">
        <v>83</v>
      </c>
      <c r="F27" s="122" t="s">
        <v>228</v>
      </c>
      <c r="G27" s="123"/>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row>
    <row r="28" spans="1:45" s="124" customFormat="1" ht="19.5" customHeight="1" x14ac:dyDescent="0.25">
      <c r="A28" s="131"/>
      <c r="B28" s="132" t="s">
        <v>229</v>
      </c>
      <c r="C28" s="132" t="s">
        <v>226</v>
      </c>
      <c r="D28" s="132" t="s">
        <v>309</v>
      </c>
      <c r="E28" s="132" t="s">
        <v>92</v>
      </c>
      <c r="F28" s="132" t="s">
        <v>270</v>
      </c>
      <c r="G28" s="123"/>
    </row>
    <row r="29" spans="1:45" s="128" customFormat="1" ht="19.5" customHeight="1" x14ac:dyDescent="0.25">
      <c r="A29" s="125"/>
      <c r="B29" s="126" t="s">
        <v>305</v>
      </c>
      <c r="C29" s="126" t="s">
        <v>226</v>
      </c>
      <c r="D29" s="127" t="s">
        <v>227</v>
      </c>
      <c r="E29" s="127" t="s">
        <v>344</v>
      </c>
      <c r="F29" s="127" t="s">
        <v>270</v>
      </c>
      <c r="G29" s="123"/>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row>
    <row r="30" spans="1:45" s="206" customFormat="1" ht="19.5" customHeight="1" x14ac:dyDescent="0.25">
      <c r="A30" s="373" t="s">
        <v>326</v>
      </c>
      <c r="B30" s="133" t="s">
        <v>225</v>
      </c>
      <c r="C30" s="133" t="s">
        <v>308</v>
      </c>
      <c r="D30" s="133" t="s">
        <v>227</v>
      </c>
      <c r="E30" s="133" t="s">
        <v>83</v>
      </c>
      <c r="F30" s="133" t="s">
        <v>228</v>
      </c>
      <c r="G30" s="123"/>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row>
    <row r="31" spans="1:45" s="124" customFormat="1" ht="19.5" customHeight="1" x14ac:dyDescent="0.25">
      <c r="A31" s="131"/>
      <c r="B31" s="132" t="s">
        <v>229</v>
      </c>
      <c r="C31" s="132" t="s">
        <v>226</v>
      </c>
      <c r="D31" s="132" t="s">
        <v>309</v>
      </c>
      <c r="E31" s="132" t="s">
        <v>92</v>
      </c>
      <c r="F31" s="132" t="s">
        <v>270</v>
      </c>
      <c r="G31" s="123"/>
    </row>
    <row r="32" spans="1:45" s="128" customFormat="1" ht="19.5" customHeight="1" x14ac:dyDescent="0.25">
      <c r="A32" s="203"/>
      <c r="B32" s="203" t="s">
        <v>305</v>
      </c>
      <c r="C32" s="203" t="s">
        <v>226</v>
      </c>
      <c r="D32" s="204" t="s">
        <v>227</v>
      </c>
      <c r="E32" s="204" t="s">
        <v>344</v>
      </c>
      <c r="F32" s="204" t="s">
        <v>270</v>
      </c>
      <c r="G32" s="123"/>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row>
    <row r="33" spans="1:45" s="206" customFormat="1" ht="19.5" customHeight="1" x14ac:dyDescent="0.25">
      <c r="A33" s="372" t="s">
        <v>327</v>
      </c>
      <c r="B33" s="122" t="s">
        <v>225</v>
      </c>
      <c r="C33" s="122" t="s">
        <v>308</v>
      </c>
      <c r="D33" s="122" t="s">
        <v>227</v>
      </c>
      <c r="E33" s="122" t="s">
        <v>83</v>
      </c>
      <c r="F33" s="122" t="s">
        <v>228</v>
      </c>
      <c r="G33" s="123"/>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row>
    <row r="34" spans="1:45" s="124" customFormat="1" ht="19.5" customHeight="1" x14ac:dyDescent="0.25">
      <c r="A34" s="131"/>
      <c r="B34" s="132" t="s">
        <v>229</v>
      </c>
      <c r="C34" s="132" t="s">
        <v>226</v>
      </c>
      <c r="D34" s="132" t="s">
        <v>309</v>
      </c>
      <c r="E34" s="132" t="s">
        <v>344</v>
      </c>
      <c r="F34" s="132" t="s">
        <v>270</v>
      </c>
      <c r="G34" s="123"/>
    </row>
    <row r="35" spans="1:45" s="128" customFormat="1" ht="19.5" customHeight="1" x14ac:dyDescent="0.25">
      <c r="A35" s="125"/>
      <c r="B35" s="126" t="s">
        <v>305</v>
      </c>
      <c r="C35" s="126" t="s">
        <v>226</v>
      </c>
      <c r="D35" s="127" t="s">
        <v>227</v>
      </c>
      <c r="E35" s="127" t="s">
        <v>92</v>
      </c>
      <c r="F35" s="127" t="s">
        <v>270</v>
      </c>
      <c r="G35" s="123"/>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row>
    <row r="36" spans="1:45" s="206" customFormat="1" ht="19.5" customHeight="1" x14ac:dyDescent="0.25">
      <c r="A36" s="373" t="s">
        <v>328</v>
      </c>
      <c r="B36" s="133" t="s">
        <v>225</v>
      </c>
      <c r="C36" s="133" t="s">
        <v>308</v>
      </c>
      <c r="D36" s="133" t="s">
        <v>227</v>
      </c>
      <c r="E36" s="133" t="s">
        <v>83</v>
      </c>
      <c r="F36" s="133" t="s">
        <v>228</v>
      </c>
      <c r="G36" s="123"/>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row>
    <row r="37" spans="1:45" s="124" customFormat="1" ht="19.5" customHeight="1" x14ac:dyDescent="0.25">
      <c r="A37" s="131"/>
      <c r="B37" s="132" t="s">
        <v>229</v>
      </c>
      <c r="C37" s="132" t="s">
        <v>226</v>
      </c>
      <c r="D37" s="132" t="s">
        <v>309</v>
      </c>
      <c r="E37" s="132" t="s">
        <v>344</v>
      </c>
      <c r="F37" s="132" t="s">
        <v>270</v>
      </c>
      <c r="G37" s="123"/>
    </row>
    <row r="38" spans="1:45" s="128" customFormat="1" ht="19.5" customHeight="1" x14ac:dyDescent="0.25">
      <c r="A38" s="203"/>
      <c r="B38" s="203" t="s">
        <v>305</v>
      </c>
      <c r="C38" s="203" t="s">
        <v>226</v>
      </c>
      <c r="D38" s="204" t="s">
        <v>227</v>
      </c>
      <c r="E38" s="204" t="s">
        <v>92</v>
      </c>
      <c r="F38" s="204" t="s">
        <v>270</v>
      </c>
      <c r="G38" s="123"/>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row>
    <row r="39" spans="1:45" s="206" customFormat="1" ht="19.5" customHeight="1" x14ac:dyDescent="0.25">
      <c r="A39" s="372" t="s">
        <v>329</v>
      </c>
      <c r="B39" s="122" t="s">
        <v>225</v>
      </c>
      <c r="C39" s="122" t="s">
        <v>308</v>
      </c>
      <c r="D39" s="122" t="s">
        <v>227</v>
      </c>
      <c r="E39" s="122" t="s">
        <v>83</v>
      </c>
      <c r="F39" s="122" t="s">
        <v>228</v>
      </c>
      <c r="G39" s="123"/>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row>
    <row r="40" spans="1:45" s="124" customFormat="1" ht="19.5" customHeight="1" x14ac:dyDescent="0.25">
      <c r="A40" s="131"/>
      <c r="B40" s="132" t="s">
        <v>229</v>
      </c>
      <c r="C40" s="132" t="s">
        <v>226</v>
      </c>
      <c r="D40" s="132" t="s">
        <v>309</v>
      </c>
      <c r="E40" s="132" t="s">
        <v>344</v>
      </c>
      <c r="F40" s="132" t="s">
        <v>270</v>
      </c>
      <c r="G40" s="123"/>
    </row>
    <row r="41" spans="1:45" s="128" customFormat="1" ht="19.5" customHeight="1" x14ac:dyDescent="0.25">
      <c r="A41" s="125"/>
      <c r="B41" s="126" t="s">
        <v>305</v>
      </c>
      <c r="C41" s="126" t="s">
        <v>226</v>
      </c>
      <c r="D41" s="127" t="s">
        <v>227</v>
      </c>
      <c r="E41" s="127" t="s">
        <v>344</v>
      </c>
      <c r="F41" s="127" t="s">
        <v>270</v>
      </c>
      <c r="G41" s="123"/>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row>
    <row r="42" spans="1:45" s="206" customFormat="1" ht="19.5" customHeight="1" x14ac:dyDescent="0.25">
      <c r="A42" s="373" t="s">
        <v>330</v>
      </c>
      <c r="B42" s="133" t="s">
        <v>225</v>
      </c>
      <c r="C42" s="133" t="s">
        <v>308</v>
      </c>
      <c r="D42" s="133" t="s">
        <v>227</v>
      </c>
      <c r="E42" s="133" t="s">
        <v>83</v>
      </c>
      <c r="F42" s="133" t="s">
        <v>228</v>
      </c>
      <c r="G42" s="123"/>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row>
    <row r="43" spans="1:45" s="124" customFormat="1" ht="19.5" customHeight="1" x14ac:dyDescent="0.25">
      <c r="A43" s="131"/>
      <c r="B43" s="132" t="s">
        <v>229</v>
      </c>
      <c r="C43" s="132" t="s">
        <v>226</v>
      </c>
      <c r="D43" s="132" t="s">
        <v>309</v>
      </c>
      <c r="E43" s="132" t="s">
        <v>344</v>
      </c>
      <c r="F43" s="132" t="s">
        <v>270</v>
      </c>
      <c r="G43" s="123"/>
    </row>
    <row r="44" spans="1:45" s="128" customFormat="1" ht="19.5" customHeight="1" x14ac:dyDescent="0.25">
      <c r="A44" s="203"/>
      <c r="B44" s="203" t="s">
        <v>305</v>
      </c>
      <c r="C44" s="203" t="s">
        <v>226</v>
      </c>
      <c r="D44" s="204" t="s">
        <v>227</v>
      </c>
      <c r="E44" s="204" t="s">
        <v>344</v>
      </c>
      <c r="F44" s="204" t="s">
        <v>270</v>
      </c>
      <c r="G44" s="123"/>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row>
    <row r="45" spans="1:45" s="206" customFormat="1" ht="19.5" customHeight="1" x14ac:dyDescent="0.25">
      <c r="A45" s="372" t="s">
        <v>331</v>
      </c>
      <c r="B45" s="122" t="s">
        <v>225</v>
      </c>
      <c r="C45" s="122" t="s">
        <v>308</v>
      </c>
      <c r="D45" s="122" t="s">
        <v>227</v>
      </c>
      <c r="E45" s="122" t="s">
        <v>83</v>
      </c>
      <c r="F45" s="122" t="s">
        <v>228</v>
      </c>
      <c r="G45" s="123"/>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row>
    <row r="46" spans="1:45" s="124" customFormat="1" ht="19.5" customHeight="1" x14ac:dyDescent="0.25">
      <c r="A46" s="131"/>
      <c r="B46" s="132" t="s">
        <v>229</v>
      </c>
      <c r="C46" s="132" t="s">
        <v>226</v>
      </c>
      <c r="D46" s="132" t="s">
        <v>309</v>
      </c>
      <c r="E46" s="132" t="s">
        <v>92</v>
      </c>
      <c r="F46" s="132" t="s">
        <v>270</v>
      </c>
      <c r="G46" s="123"/>
    </row>
    <row r="47" spans="1:45" s="128" customFormat="1" ht="19.5" customHeight="1" x14ac:dyDescent="0.25">
      <c r="A47" s="125"/>
      <c r="B47" s="126" t="s">
        <v>305</v>
      </c>
      <c r="C47" s="126" t="s">
        <v>308</v>
      </c>
      <c r="D47" s="127" t="s">
        <v>227</v>
      </c>
      <c r="E47" s="127" t="s">
        <v>83</v>
      </c>
      <c r="F47" s="127" t="s">
        <v>270</v>
      </c>
      <c r="G47" s="123"/>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row>
    <row r="48" spans="1:45" s="206" customFormat="1" ht="19.5" customHeight="1" x14ac:dyDescent="0.25">
      <c r="A48" s="373" t="s">
        <v>332</v>
      </c>
      <c r="B48" s="133" t="s">
        <v>225</v>
      </c>
      <c r="C48" s="133" t="s">
        <v>308</v>
      </c>
      <c r="D48" s="133" t="s">
        <v>227</v>
      </c>
      <c r="E48" s="133" t="s">
        <v>83</v>
      </c>
      <c r="F48" s="133" t="s">
        <v>228</v>
      </c>
      <c r="G48" s="123"/>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row>
    <row r="49" spans="1:45" s="124" customFormat="1" ht="19.5" customHeight="1" x14ac:dyDescent="0.25">
      <c r="A49" s="131"/>
      <c r="B49" s="132" t="s">
        <v>229</v>
      </c>
      <c r="C49" s="132" t="s">
        <v>226</v>
      </c>
      <c r="D49" s="132" t="s">
        <v>309</v>
      </c>
      <c r="E49" s="132" t="s">
        <v>92</v>
      </c>
      <c r="F49" s="132" t="s">
        <v>270</v>
      </c>
      <c r="G49" s="123"/>
    </row>
    <row r="50" spans="1:45" s="128" customFormat="1" ht="19.5" customHeight="1" x14ac:dyDescent="0.25">
      <c r="A50" s="203"/>
      <c r="B50" s="203" t="s">
        <v>305</v>
      </c>
      <c r="C50" s="203" t="s">
        <v>308</v>
      </c>
      <c r="D50" s="204" t="s">
        <v>227</v>
      </c>
      <c r="E50" s="204" t="s">
        <v>83</v>
      </c>
      <c r="F50" s="204" t="s">
        <v>270</v>
      </c>
      <c r="G50" s="123"/>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row>
    <row r="51" spans="1:45" s="206" customFormat="1" ht="19.5" customHeight="1" x14ac:dyDescent="0.25">
      <c r="A51" s="372" t="s">
        <v>333</v>
      </c>
      <c r="B51" s="122" t="s">
        <v>225</v>
      </c>
      <c r="C51" s="122" t="s">
        <v>308</v>
      </c>
      <c r="D51" s="122" t="s">
        <v>227</v>
      </c>
      <c r="E51" s="122" t="s">
        <v>83</v>
      </c>
      <c r="F51" s="122" t="s">
        <v>228</v>
      </c>
      <c r="G51" s="123"/>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row>
    <row r="52" spans="1:45" s="124" customFormat="1" ht="19.5" customHeight="1" x14ac:dyDescent="0.25">
      <c r="A52" s="131"/>
      <c r="B52" s="132" t="s">
        <v>229</v>
      </c>
      <c r="C52" s="132" t="s">
        <v>226</v>
      </c>
      <c r="D52" s="132" t="s">
        <v>309</v>
      </c>
      <c r="E52" s="132" t="s">
        <v>344</v>
      </c>
      <c r="F52" s="132" t="s">
        <v>270</v>
      </c>
      <c r="G52" s="123"/>
    </row>
    <row r="53" spans="1:45" s="128" customFormat="1" ht="19.5" customHeight="1" x14ac:dyDescent="0.25">
      <c r="A53" s="125"/>
      <c r="B53" s="126" t="s">
        <v>305</v>
      </c>
      <c r="C53" s="126" t="s">
        <v>308</v>
      </c>
      <c r="D53" s="127" t="s">
        <v>227</v>
      </c>
      <c r="E53" s="127" t="s">
        <v>83</v>
      </c>
      <c r="F53" s="127" t="s">
        <v>270</v>
      </c>
      <c r="G53" s="123"/>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row>
    <row r="54" spans="1:45" s="206" customFormat="1" ht="19.5" customHeight="1" x14ac:dyDescent="0.25">
      <c r="A54" s="373" t="s">
        <v>334</v>
      </c>
      <c r="B54" s="133" t="s">
        <v>225</v>
      </c>
      <c r="C54" s="133" t="s">
        <v>308</v>
      </c>
      <c r="D54" s="133" t="s">
        <v>227</v>
      </c>
      <c r="E54" s="133" t="s">
        <v>83</v>
      </c>
      <c r="F54" s="133" t="s">
        <v>228</v>
      </c>
      <c r="G54" s="123"/>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row>
    <row r="55" spans="1:45" s="124" customFormat="1" ht="19.5" customHeight="1" x14ac:dyDescent="0.25">
      <c r="A55" s="131"/>
      <c r="B55" s="132" t="s">
        <v>229</v>
      </c>
      <c r="C55" s="132" t="s">
        <v>226</v>
      </c>
      <c r="D55" s="132" t="s">
        <v>309</v>
      </c>
      <c r="E55" s="132" t="s">
        <v>344</v>
      </c>
      <c r="F55" s="132" t="s">
        <v>270</v>
      </c>
      <c r="G55" s="123"/>
    </row>
    <row r="56" spans="1:45" s="128" customFormat="1" ht="19.5" customHeight="1" x14ac:dyDescent="0.25">
      <c r="A56" s="203"/>
      <c r="B56" s="203" t="s">
        <v>305</v>
      </c>
      <c r="C56" s="203" t="s">
        <v>308</v>
      </c>
      <c r="D56" s="204" t="s">
        <v>227</v>
      </c>
      <c r="E56" s="204" t="s">
        <v>83</v>
      </c>
      <c r="F56" s="204" t="s">
        <v>270</v>
      </c>
      <c r="G56" s="123"/>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row>
    <row r="57" spans="1:45" s="206" customFormat="1" ht="19.5" customHeight="1" x14ac:dyDescent="0.25">
      <c r="A57" s="372" t="s">
        <v>335</v>
      </c>
      <c r="B57" s="122" t="s">
        <v>225</v>
      </c>
      <c r="C57" s="133" t="s">
        <v>308</v>
      </c>
      <c r="D57" s="133" t="s">
        <v>227</v>
      </c>
      <c r="E57" s="133" t="s">
        <v>83</v>
      </c>
      <c r="F57" s="133" t="s">
        <v>228</v>
      </c>
      <c r="G57" s="123"/>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row>
    <row r="58" spans="1:45" s="124" customFormat="1" ht="19.5" customHeight="1" x14ac:dyDescent="0.25">
      <c r="A58" s="131"/>
      <c r="B58" s="132" t="s">
        <v>229</v>
      </c>
      <c r="C58" s="132" t="s">
        <v>226</v>
      </c>
      <c r="D58" s="132" t="s">
        <v>309</v>
      </c>
      <c r="E58" s="132" t="s">
        <v>92</v>
      </c>
      <c r="F58" s="132" t="s">
        <v>270</v>
      </c>
      <c r="G58" s="123"/>
    </row>
    <row r="59" spans="1:45" s="124" customFormat="1" ht="19.5" customHeight="1" x14ac:dyDescent="0.25">
      <c r="A59" s="131"/>
      <c r="B59" s="132" t="s">
        <v>305</v>
      </c>
      <c r="C59" s="132" t="s">
        <v>226</v>
      </c>
      <c r="D59" s="132" t="s">
        <v>309</v>
      </c>
      <c r="E59" s="132" t="s">
        <v>92</v>
      </c>
      <c r="F59" s="132" t="s">
        <v>270</v>
      </c>
      <c r="G59" s="123"/>
    </row>
    <row r="60" spans="1:45" s="128" customFormat="1" ht="19.5" customHeight="1" x14ac:dyDescent="0.25">
      <c r="A60" s="125"/>
      <c r="B60" s="126" t="s">
        <v>306</v>
      </c>
      <c r="C60" s="126" t="s">
        <v>308</v>
      </c>
      <c r="D60" s="127" t="s">
        <v>227</v>
      </c>
      <c r="E60" s="127" t="s">
        <v>83</v>
      </c>
      <c r="F60" s="127" t="s">
        <v>270</v>
      </c>
      <c r="G60" s="123"/>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row>
    <row r="61" spans="1:45" s="206" customFormat="1" ht="19.5" customHeight="1" x14ac:dyDescent="0.25">
      <c r="A61" s="373" t="s">
        <v>336</v>
      </c>
      <c r="B61" s="133" t="s">
        <v>225</v>
      </c>
      <c r="C61" s="133" t="s">
        <v>308</v>
      </c>
      <c r="D61" s="133" t="s">
        <v>227</v>
      </c>
      <c r="E61" s="133" t="s">
        <v>83</v>
      </c>
      <c r="F61" s="133" t="s">
        <v>228</v>
      </c>
      <c r="G61" s="123"/>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row>
    <row r="62" spans="1:45" s="124" customFormat="1" ht="19.5" customHeight="1" x14ac:dyDescent="0.25">
      <c r="A62" s="131"/>
      <c r="B62" s="132" t="s">
        <v>229</v>
      </c>
      <c r="C62" s="132" t="s">
        <v>226</v>
      </c>
      <c r="D62" s="132" t="s">
        <v>309</v>
      </c>
      <c r="E62" s="132" t="s">
        <v>92</v>
      </c>
      <c r="F62" s="132" t="s">
        <v>270</v>
      </c>
      <c r="G62" s="123"/>
    </row>
    <row r="63" spans="1:45" s="124" customFormat="1" ht="19.5" customHeight="1" x14ac:dyDescent="0.25">
      <c r="A63" s="131"/>
      <c r="B63" s="132" t="s">
        <v>305</v>
      </c>
      <c r="C63" s="132" t="s">
        <v>226</v>
      </c>
      <c r="D63" s="132" t="s">
        <v>309</v>
      </c>
      <c r="E63" s="132" t="s">
        <v>92</v>
      </c>
      <c r="F63" s="132" t="s">
        <v>270</v>
      </c>
      <c r="G63" s="123"/>
    </row>
    <row r="64" spans="1:45" s="128" customFormat="1" ht="19.5" customHeight="1" x14ac:dyDescent="0.25">
      <c r="A64" s="203"/>
      <c r="B64" s="203" t="s">
        <v>306</v>
      </c>
      <c r="C64" s="203" t="s">
        <v>308</v>
      </c>
      <c r="D64" s="204" t="s">
        <v>227</v>
      </c>
      <c r="E64" s="204" t="s">
        <v>83</v>
      </c>
      <c r="F64" s="204" t="s">
        <v>270</v>
      </c>
      <c r="G64" s="123"/>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row>
    <row r="65" spans="1:45" s="206" customFormat="1" ht="19.5" customHeight="1" x14ac:dyDescent="0.25">
      <c r="A65" s="372" t="s">
        <v>337</v>
      </c>
      <c r="B65" s="122" t="s">
        <v>225</v>
      </c>
      <c r="C65" s="133" t="s">
        <v>308</v>
      </c>
      <c r="D65" s="133" t="s">
        <v>227</v>
      </c>
      <c r="E65" s="133" t="s">
        <v>83</v>
      </c>
      <c r="F65" s="133" t="s">
        <v>228</v>
      </c>
      <c r="G65" s="123"/>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row>
    <row r="66" spans="1:45" s="124" customFormat="1" ht="19.5" customHeight="1" x14ac:dyDescent="0.25">
      <c r="A66" s="131"/>
      <c r="B66" s="132" t="s">
        <v>229</v>
      </c>
      <c r="C66" s="132" t="s">
        <v>226</v>
      </c>
      <c r="D66" s="132" t="s">
        <v>309</v>
      </c>
      <c r="E66" s="132" t="s">
        <v>92</v>
      </c>
      <c r="F66" s="132" t="s">
        <v>270</v>
      </c>
      <c r="G66" s="123"/>
    </row>
    <row r="67" spans="1:45" s="124" customFormat="1" ht="19.5" customHeight="1" x14ac:dyDescent="0.25">
      <c r="A67" s="131"/>
      <c r="B67" s="132" t="s">
        <v>305</v>
      </c>
      <c r="C67" s="132" t="s">
        <v>226</v>
      </c>
      <c r="D67" s="132" t="s">
        <v>309</v>
      </c>
      <c r="E67" s="132" t="s">
        <v>344</v>
      </c>
      <c r="F67" s="132" t="s">
        <v>270</v>
      </c>
      <c r="G67" s="123"/>
    </row>
    <row r="68" spans="1:45" s="128" customFormat="1" ht="19.5" customHeight="1" x14ac:dyDescent="0.25">
      <c r="A68" s="125"/>
      <c r="B68" s="126" t="s">
        <v>306</v>
      </c>
      <c r="C68" s="126" t="s">
        <v>308</v>
      </c>
      <c r="D68" s="127" t="s">
        <v>227</v>
      </c>
      <c r="E68" s="127" t="s">
        <v>83</v>
      </c>
      <c r="F68" s="127" t="s">
        <v>270</v>
      </c>
      <c r="G68" s="123"/>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row>
    <row r="69" spans="1:45" s="206" customFormat="1" ht="19.5" customHeight="1" x14ac:dyDescent="0.25">
      <c r="A69" s="373" t="s">
        <v>338</v>
      </c>
      <c r="B69" s="133" t="s">
        <v>225</v>
      </c>
      <c r="C69" s="133" t="s">
        <v>308</v>
      </c>
      <c r="D69" s="133" t="s">
        <v>227</v>
      </c>
      <c r="E69" s="133" t="s">
        <v>83</v>
      </c>
      <c r="F69" s="133" t="s">
        <v>228</v>
      </c>
      <c r="G69" s="123"/>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row>
    <row r="70" spans="1:45" s="124" customFormat="1" ht="19.5" customHeight="1" x14ac:dyDescent="0.25">
      <c r="A70" s="131"/>
      <c r="B70" s="132" t="s">
        <v>229</v>
      </c>
      <c r="C70" s="132" t="s">
        <v>226</v>
      </c>
      <c r="D70" s="132" t="s">
        <v>309</v>
      </c>
      <c r="E70" s="132" t="s">
        <v>92</v>
      </c>
      <c r="F70" s="132" t="s">
        <v>270</v>
      </c>
      <c r="G70" s="123"/>
    </row>
    <row r="71" spans="1:45" s="124" customFormat="1" ht="19.5" customHeight="1" x14ac:dyDescent="0.25">
      <c r="A71" s="131"/>
      <c r="B71" s="132" t="s">
        <v>305</v>
      </c>
      <c r="C71" s="132" t="s">
        <v>226</v>
      </c>
      <c r="D71" s="132" t="s">
        <v>309</v>
      </c>
      <c r="E71" s="132" t="s">
        <v>344</v>
      </c>
      <c r="F71" s="132" t="s">
        <v>270</v>
      </c>
      <c r="G71" s="123"/>
    </row>
    <row r="72" spans="1:45" s="128" customFormat="1" ht="19.5" customHeight="1" x14ac:dyDescent="0.25">
      <c r="A72" s="203"/>
      <c r="B72" s="203" t="s">
        <v>306</v>
      </c>
      <c r="C72" s="203" t="s">
        <v>308</v>
      </c>
      <c r="D72" s="204" t="s">
        <v>227</v>
      </c>
      <c r="E72" s="204" t="s">
        <v>83</v>
      </c>
      <c r="F72" s="204" t="s">
        <v>270</v>
      </c>
      <c r="G72" s="123"/>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row>
    <row r="73" spans="1:45" s="206" customFormat="1" ht="19.5" customHeight="1" x14ac:dyDescent="0.25">
      <c r="A73" s="372" t="s">
        <v>339</v>
      </c>
      <c r="B73" s="122" t="s">
        <v>225</v>
      </c>
      <c r="C73" s="133" t="s">
        <v>308</v>
      </c>
      <c r="D73" s="133" t="s">
        <v>227</v>
      </c>
      <c r="E73" s="133" t="s">
        <v>83</v>
      </c>
      <c r="F73" s="133" t="s">
        <v>228</v>
      </c>
      <c r="G73" s="123"/>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row>
    <row r="74" spans="1:45" s="124" customFormat="1" ht="19.5" customHeight="1" x14ac:dyDescent="0.25">
      <c r="A74" s="131"/>
      <c r="B74" s="132" t="s">
        <v>229</v>
      </c>
      <c r="C74" s="132" t="s">
        <v>226</v>
      </c>
      <c r="D74" s="132" t="s">
        <v>309</v>
      </c>
      <c r="E74" s="132" t="s">
        <v>344</v>
      </c>
      <c r="F74" s="132" t="s">
        <v>270</v>
      </c>
      <c r="G74" s="123"/>
    </row>
    <row r="75" spans="1:45" s="124" customFormat="1" ht="19.5" customHeight="1" x14ac:dyDescent="0.25">
      <c r="A75" s="131"/>
      <c r="B75" s="132" t="s">
        <v>305</v>
      </c>
      <c r="C75" s="132" t="s">
        <v>226</v>
      </c>
      <c r="D75" s="132" t="s">
        <v>309</v>
      </c>
      <c r="E75" s="132" t="s">
        <v>92</v>
      </c>
      <c r="F75" s="132" t="s">
        <v>270</v>
      </c>
      <c r="G75" s="123"/>
    </row>
    <row r="76" spans="1:45" s="128" customFormat="1" ht="19.5" customHeight="1" x14ac:dyDescent="0.25">
      <c r="A76" s="125"/>
      <c r="B76" s="126" t="s">
        <v>306</v>
      </c>
      <c r="C76" s="126" t="s">
        <v>308</v>
      </c>
      <c r="D76" s="127" t="s">
        <v>227</v>
      </c>
      <c r="E76" s="127" t="s">
        <v>83</v>
      </c>
      <c r="F76" s="127" t="s">
        <v>270</v>
      </c>
      <c r="G76" s="123"/>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row>
    <row r="77" spans="1:45" s="206" customFormat="1" ht="19.5" customHeight="1" x14ac:dyDescent="0.25">
      <c r="A77" s="373" t="s">
        <v>340</v>
      </c>
      <c r="B77" s="133" t="s">
        <v>225</v>
      </c>
      <c r="C77" s="133" t="s">
        <v>308</v>
      </c>
      <c r="D77" s="133" t="s">
        <v>227</v>
      </c>
      <c r="E77" s="133" t="s">
        <v>83</v>
      </c>
      <c r="F77" s="133" t="s">
        <v>228</v>
      </c>
      <c r="G77" s="123"/>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row>
    <row r="78" spans="1:45" s="124" customFormat="1" ht="19.5" customHeight="1" x14ac:dyDescent="0.25">
      <c r="A78" s="131"/>
      <c r="B78" s="132" t="s">
        <v>229</v>
      </c>
      <c r="C78" s="132" t="s">
        <v>226</v>
      </c>
      <c r="D78" s="132" t="s">
        <v>309</v>
      </c>
      <c r="E78" s="132" t="s">
        <v>344</v>
      </c>
      <c r="F78" s="132" t="s">
        <v>270</v>
      </c>
      <c r="G78" s="123"/>
    </row>
    <row r="79" spans="1:45" s="124" customFormat="1" ht="19.5" customHeight="1" x14ac:dyDescent="0.25">
      <c r="A79" s="131"/>
      <c r="B79" s="132" t="s">
        <v>305</v>
      </c>
      <c r="C79" s="132" t="s">
        <v>226</v>
      </c>
      <c r="D79" s="132" t="s">
        <v>309</v>
      </c>
      <c r="E79" s="132" t="s">
        <v>92</v>
      </c>
      <c r="F79" s="132" t="s">
        <v>270</v>
      </c>
      <c r="G79" s="123"/>
    </row>
    <row r="80" spans="1:45" s="128" customFormat="1" ht="19.5" customHeight="1" x14ac:dyDescent="0.25">
      <c r="A80" s="203"/>
      <c r="B80" s="203" t="s">
        <v>306</v>
      </c>
      <c r="C80" s="203" t="s">
        <v>308</v>
      </c>
      <c r="D80" s="204" t="s">
        <v>227</v>
      </c>
      <c r="E80" s="204" t="s">
        <v>83</v>
      </c>
      <c r="F80" s="204" t="s">
        <v>270</v>
      </c>
      <c r="G80" s="123"/>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row>
    <row r="81" spans="1:45" s="206" customFormat="1" ht="19.5" customHeight="1" x14ac:dyDescent="0.25">
      <c r="A81" s="372" t="s">
        <v>341</v>
      </c>
      <c r="B81" s="122" t="s">
        <v>225</v>
      </c>
      <c r="C81" s="133" t="s">
        <v>308</v>
      </c>
      <c r="D81" s="133" t="s">
        <v>227</v>
      </c>
      <c r="E81" s="133" t="s">
        <v>83</v>
      </c>
      <c r="F81" s="133" t="s">
        <v>228</v>
      </c>
      <c r="G81" s="123"/>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row>
    <row r="82" spans="1:45" s="124" customFormat="1" ht="19.5" customHeight="1" x14ac:dyDescent="0.25">
      <c r="A82" s="131"/>
      <c r="B82" s="132" t="s">
        <v>229</v>
      </c>
      <c r="C82" s="132" t="s">
        <v>226</v>
      </c>
      <c r="D82" s="132" t="s">
        <v>309</v>
      </c>
      <c r="E82" s="132" t="s">
        <v>344</v>
      </c>
      <c r="F82" s="132" t="s">
        <v>270</v>
      </c>
      <c r="G82" s="123"/>
    </row>
    <row r="83" spans="1:45" s="124" customFormat="1" ht="19.5" customHeight="1" x14ac:dyDescent="0.25">
      <c r="A83" s="131"/>
      <c r="B83" s="132" t="s">
        <v>305</v>
      </c>
      <c r="C83" s="132" t="s">
        <v>226</v>
      </c>
      <c r="D83" s="132" t="s">
        <v>309</v>
      </c>
      <c r="E83" s="132" t="s">
        <v>344</v>
      </c>
      <c r="F83" s="132" t="s">
        <v>270</v>
      </c>
      <c r="G83" s="123"/>
    </row>
    <row r="84" spans="1:45" s="128" customFormat="1" ht="19.5" customHeight="1" x14ac:dyDescent="0.25">
      <c r="A84" s="125"/>
      <c r="B84" s="126" t="s">
        <v>306</v>
      </c>
      <c r="C84" s="126" t="s">
        <v>308</v>
      </c>
      <c r="D84" s="127" t="s">
        <v>227</v>
      </c>
      <c r="E84" s="127" t="s">
        <v>83</v>
      </c>
      <c r="F84" s="127" t="s">
        <v>270</v>
      </c>
      <c r="G84" s="123"/>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row>
    <row r="85" spans="1:45" s="206" customFormat="1" ht="19.5" customHeight="1" x14ac:dyDescent="0.25">
      <c r="A85" s="373" t="s">
        <v>316</v>
      </c>
      <c r="B85" s="133" t="s">
        <v>225</v>
      </c>
      <c r="C85" s="133" t="s">
        <v>308</v>
      </c>
      <c r="D85" s="133" t="s">
        <v>227</v>
      </c>
      <c r="E85" s="133" t="s">
        <v>83</v>
      </c>
      <c r="F85" s="133" t="s">
        <v>228</v>
      </c>
      <c r="G85" s="123"/>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row>
    <row r="86" spans="1:45" s="124" customFormat="1" ht="19.5" customHeight="1" x14ac:dyDescent="0.25">
      <c r="A86" s="131"/>
      <c r="B86" s="132" t="s">
        <v>229</v>
      </c>
      <c r="C86" s="132" t="s">
        <v>226</v>
      </c>
      <c r="D86" s="132" t="s">
        <v>309</v>
      </c>
      <c r="E86" s="132" t="s">
        <v>344</v>
      </c>
      <c r="F86" s="132" t="s">
        <v>270</v>
      </c>
      <c r="G86" s="123"/>
    </row>
    <row r="87" spans="1:45" s="124" customFormat="1" ht="19.5" customHeight="1" x14ac:dyDescent="0.25">
      <c r="A87" s="131"/>
      <c r="B87" s="132" t="s">
        <v>305</v>
      </c>
      <c r="C87" s="132" t="s">
        <v>226</v>
      </c>
      <c r="D87" s="132" t="s">
        <v>309</v>
      </c>
      <c r="E87" s="132" t="s">
        <v>344</v>
      </c>
      <c r="F87" s="132" t="s">
        <v>270</v>
      </c>
      <c r="G87" s="123"/>
    </row>
    <row r="88" spans="1:45" s="128" customFormat="1" ht="19.5" customHeight="1" x14ac:dyDescent="0.25">
      <c r="A88" s="203"/>
      <c r="B88" s="203" t="s">
        <v>306</v>
      </c>
      <c r="C88" s="203" t="s">
        <v>308</v>
      </c>
      <c r="D88" s="204" t="s">
        <v>227</v>
      </c>
      <c r="E88" s="204" t="s">
        <v>83</v>
      </c>
      <c r="F88" s="204" t="s">
        <v>270</v>
      </c>
      <c r="G88" s="123"/>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row>
    <row r="89" spans="1:45" s="206" customFormat="1" ht="19.5" customHeight="1" x14ac:dyDescent="0.25">
      <c r="A89" s="371" t="s">
        <v>342</v>
      </c>
      <c r="B89" s="133" t="s">
        <v>225</v>
      </c>
      <c r="C89" s="133" t="s">
        <v>226</v>
      </c>
      <c r="D89" s="133" t="s">
        <v>349</v>
      </c>
      <c r="E89" s="133" t="s">
        <v>92</v>
      </c>
      <c r="F89" s="133" t="s">
        <v>228</v>
      </c>
      <c r="G89" s="123"/>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row>
    <row r="90" spans="1:45" s="124" customFormat="1" ht="19.5" customHeight="1" x14ac:dyDescent="0.25">
      <c r="A90" s="131"/>
      <c r="B90" s="132" t="s">
        <v>229</v>
      </c>
      <c r="C90" s="132" t="s">
        <v>308</v>
      </c>
      <c r="D90" s="132" t="s">
        <v>227</v>
      </c>
      <c r="E90" s="132" t="s">
        <v>83</v>
      </c>
      <c r="F90" s="132" t="s">
        <v>270</v>
      </c>
      <c r="G90" s="123"/>
    </row>
    <row r="91" spans="1:45" s="124" customFormat="1" ht="19.5" customHeight="1" x14ac:dyDescent="0.25">
      <c r="A91" s="131"/>
      <c r="B91" s="132" t="s">
        <v>305</v>
      </c>
      <c r="C91" s="132" t="s">
        <v>226</v>
      </c>
      <c r="D91" s="132" t="s">
        <v>350</v>
      </c>
      <c r="E91" s="132" t="s">
        <v>92</v>
      </c>
      <c r="F91" s="132" t="s">
        <v>270</v>
      </c>
      <c r="G91" s="123"/>
    </row>
    <row r="92" spans="1:45" s="128" customFormat="1" ht="19.5" customHeight="1" x14ac:dyDescent="0.25">
      <c r="A92" s="203"/>
      <c r="B92" s="203" t="s">
        <v>306</v>
      </c>
      <c r="C92" s="203" t="s">
        <v>226</v>
      </c>
      <c r="D92" s="204" t="s">
        <v>227</v>
      </c>
      <c r="E92" s="204" t="s">
        <v>92</v>
      </c>
      <c r="F92" s="204" t="s">
        <v>270</v>
      </c>
      <c r="G92" s="123"/>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row>
    <row r="93" spans="1:45" s="114" customFormat="1" ht="39.950000000000003" customHeight="1" x14ac:dyDescent="0.4">
      <c r="A93" s="113" t="s">
        <v>264</v>
      </c>
      <c r="B93" s="113"/>
      <c r="F93" s="115"/>
      <c r="I93" s="123"/>
      <c r="J93" s="124"/>
      <c r="K93" s="124"/>
      <c r="L93" s="124"/>
      <c r="M93" s="124"/>
      <c r="N93" s="124"/>
    </row>
    <row r="94" spans="1:45" ht="15.75" x14ac:dyDescent="0.25">
      <c r="A94" s="129" t="s">
        <v>343</v>
      </c>
      <c r="I94" s="123"/>
      <c r="J94" s="124"/>
      <c r="K94" s="124"/>
      <c r="L94" s="124"/>
      <c r="M94" s="124"/>
      <c r="N94" s="124"/>
    </row>
    <row r="95" spans="1:45" ht="15.75" x14ac:dyDescent="0.25">
      <c r="A95" s="205" t="s">
        <v>313</v>
      </c>
      <c r="I95" s="20"/>
      <c r="K95" s="124"/>
      <c r="L95" s="124"/>
      <c r="M95" s="20"/>
    </row>
    <row r="96" spans="1:45" ht="15.75" x14ac:dyDescent="0.25">
      <c r="A96" s="205" t="s">
        <v>310</v>
      </c>
      <c r="I96" s="20"/>
      <c r="K96" s="124"/>
      <c r="L96" s="124"/>
      <c r="M96" s="20"/>
    </row>
    <row r="97" spans="1:2" x14ac:dyDescent="0.25">
      <c r="A97" s="205" t="s">
        <v>314</v>
      </c>
    </row>
    <row r="98" spans="1:2" x14ac:dyDescent="0.25">
      <c r="A98" s="205" t="s">
        <v>311</v>
      </c>
    </row>
    <row r="99" spans="1:2" x14ac:dyDescent="0.25">
      <c r="A99" s="205" t="s">
        <v>312</v>
      </c>
    </row>
    <row r="100" spans="1:2" x14ac:dyDescent="0.25">
      <c r="A100" s="205"/>
    </row>
    <row r="101" spans="1:2" x14ac:dyDescent="0.25">
      <c r="A101" s="129" t="s">
        <v>353</v>
      </c>
    </row>
    <row r="102" spans="1:2" x14ac:dyDescent="0.25">
      <c r="A102" s="205" t="s">
        <v>92</v>
      </c>
      <c r="B102" s="129" t="s">
        <v>354</v>
      </c>
    </row>
    <row r="103" spans="1:2" x14ac:dyDescent="0.25">
      <c r="A103" s="205" t="s">
        <v>344</v>
      </c>
      <c r="B103" s="129" t="s">
        <v>355</v>
      </c>
    </row>
    <row r="104" spans="1:2" x14ac:dyDescent="0.25">
      <c r="A104" s="205" t="s">
        <v>83</v>
      </c>
      <c r="B104" s="129" t="s">
        <v>308</v>
      </c>
    </row>
  </sheetData>
  <hyperlinks>
    <hyperlink ref="A11" location="'Scenario1a(i)'!A1" display="Sceanrio 1a(i)"/>
    <hyperlink ref="A15" location="'Scenario2a(i)'!A1" display="Sceanrio 2a(i)"/>
    <hyperlink ref="A19" location="'Scenario3a(i)'!A1" display="Sceanrio 3a(i)"/>
    <hyperlink ref="A24" location="'Scenario4a(i)'!A1" display="Sceanrio 4a(i)"/>
    <hyperlink ref="A30" location="'Scenario4b(i)'!A1" display="Sceanrio 4b(i)"/>
    <hyperlink ref="A36" location="'Scenario4c(i)'!Print_Area" display="Sceanrio 4c(i)"/>
    <hyperlink ref="A42" location="'Scenario4d(i)'!A1" display="Sceanrio 4d(i)"/>
    <hyperlink ref="A48" location="'Scenario5a(i)'!A1" display="Sceanrio 5a(i)"/>
    <hyperlink ref="A54" location="'Scenario5b(i)'!A1" display="Sceanrio 5b(i)"/>
    <hyperlink ref="A61" location="'Scenario6a(i)'!A1" display="Sceanrio 6a(i)"/>
    <hyperlink ref="A69" location="'Scenario6b(i)'!A1" display="Sceanrio 6b(i)"/>
    <hyperlink ref="A77" location="'Scenario6c(i)'!A1" display="Sceanrio 6c(i)"/>
    <hyperlink ref="A85" location="'Scenario6d(i)'!A1" display="Sceanrio 6d(i)"/>
    <hyperlink ref="A9" location="Scenario1a!A1" display="Sceanrio 1a"/>
    <hyperlink ref="A13" location="Scenario2a!A1" display="Sceanrio 2a"/>
    <hyperlink ref="A17" location="Scenario3a!A1" display="Sceanrio 3a"/>
    <hyperlink ref="A21" location="Scenario4a!A1" display="Sceanrio 4a"/>
    <hyperlink ref="A27" location="Scenario4b!A1" display="Sceanrio 4b"/>
    <hyperlink ref="A33" location="Scenario4c!A1" display="Sceanrio 4c"/>
    <hyperlink ref="A39" location="Scenario4d!A1" display="Sceanrio 4d"/>
    <hyperlink ref="A45" location="Scenario5a!A1" display="Sceanrio 5a"/>
    <hyperlink ref="A51" location="Scenario5b!A1" display="Sceanrio 5b"/>
    <hyperlink ref="A57" location="Scenario6a!A1" display="Sceanrio 6a"/>
    <hyperlink ref="A65" location="Scenario6b!A1" display="Sceanrio 6b"/>
    <hyperlink ref="A73" location="Scenario6c!A1" display="Sceanrio 6c"/>
    <hyperlink ref="A81" location="Scenario6d!A1" display="Sceanrio 6d"/>
    <hyperlink ref="A89" location="'Additional Scenario'!A1" display="Additional Scenario"/>
  </hyperlinks>
  <pageMargins left="0.7" right="0.7" top="0.75" bottom="0.75" header="0.3" footer="0.3"/>
  <pageSetup paperSize="9" scale="7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v>
      </c>
      <c r="Q3" s="221" t="s">
        <v>315</v>
      </c>
    </row>
    <row r="4" spans="1:25" ht="12.95" customHeight="1" x14ac:dyDescent="0.2">
      <c r="A4" s="221" t="s">
        <v>291</v>
      </c>
      <c r="R4" s="374"/>
      <c r="S4" s="221" t="s">
        <v>92</v>
      </c>
    </row>
    <row r="5" spans="1:25" ht="12.95" customHeight="1" x14ac:dyDescent="0.2">
      <c r="A5" s="221" t="s">
        <v>294</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RANDBETWEEN(80,120)</f>
        <v>94</v>
      </c>
      <c r="J13" s="231">
        <f t="shared" ref="J13:M13" ca="1" si="0">RANDBETWEEN(80,120)</f>
        <v>117</v>
      </c>
      <c r="K13" s="231">
        <f t="shared" ca="1" si="0"/>
        <v>109</v>
      </c>
      <c r="L13" s="231">
        <f t="shared" ca="1" si="0"/>
        <v>114</v>
      </c>
      <c r="M13" s="231">
        <f t="shared" ca="1" si="0"/>
        <v>100</v>
      </c>
      <c r="N13" s="229"/>
      <c r="O13" s="229"/>
    </row>
    <row r="14" spans="1:25" ht="12.95" customHeight="1" x14ac:dyDescent="0.2">
      <c r="A14" s="230" t="s">
        <v>280</v>
      </c>
      <c r="B14" s="230"/>
      <c r="C14" s="230"/>
      <c r="D14" s="230"/>
      <c r="E14" s="230"/>
      <c r="F14" s="230"/>
      <c r="I14" s="231">
        <f ca="1">RANDBETWEEN(-20,20)</f>
        <v>20</v>
      </c>
      <c r="J14" s="231">
        <f t="shared" ref="J14:Q15" ca="1" si="1">RANDBETWEEN(-20,20)</f>
        <v>5</v>
      </c>
      <c r="K14" s="231">
        <f t="shared" ca="1" si="1"/>
        <v>-13</v>
      </c>
      <c r="L14" s="231">
        <f t="shared" ca="1" si="1"/>
        <v>13</v>
      </c>
      <c r="M14" s="231">
        <f t="shared" ca="1" si="1"/>
        <v>16</v>
      </c>
      <c r="N14" s="231">
        <f t="shared" ca="1" si="1"/>
        <v>-2</v>
      </c>
      <c r="O14" s="231">
        <f t="shared" ca="1" si="1"/>
        <v>-18</v>
      </c>
      <c r="P14" s="231">
        <f t="shared" ca="1" si="1"/>
        <v>20</v>
      </c>
      <c r="Q14" s="231">
        <f t="shared" ca="1" si="1"/>
        <v>-13</v>
      </c>
    </row>
    <row r="15" spans="1:25" ht="12.95" customHeight="1" x14ac:dyDescent="0.2">
      <c r="A15" s="230" t="s">
        <v>277</v>
      </c>
      <c r="B15" s="230"/>
      <c r="C15" s="230"/>
      <c r="D15" s="230"/>
      <c r="E15" s="230"/>
      <c r="F15" s="230"/>
      <c r="I15" s="231">
        <f ca="1">RANDBETWEEN(-20,20)</f>
        <v>-5</v>
      </c>
      <c r="J15" s="231">
        <f t="shared" ca="1" si="1"/>
        <v>-11</v>
      </c>
      <c r="K15" s="231">
        <f t="shared" ca="1" si="1"/>
        <v>18</v>
      </c>
      <c r="L15" s="231">
        <f t="shared" ca="1" si="1"/>
        <v>17</v>
      </c>
      <c r="M15" s="231">
        <f t="shared" ca="1" si="1"/>
        <v>-8</v>
      </c>
      <c r="N15" s="231">
        <f t="shared" ca="1" si="1"/>
        <v>17</v>
      </c>
      <c r="O15" s="231">
        <f t="shared" ca="1" si="1"/>
        <v>-13</v>
      </c>
      <c r="P15" s="231">
        <f t="shared" ca="1" si="1"/>
        <v>-19</v>
      </c>
      <c r="Q15" s="231">
        <f t="shared" ca="1" si="1"/>
        <v>18</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0.34071320922610349</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3">
        <f t="shared" si="2"/>
        <v>8</v>
      </c>
      <c r="Q23" s="243">
        <f t="shared" si="2"/>
        <v>9</v>
      </c>
      <c r="R23" s="243">
        <f t="shared" si="2"/>
        <v>10</v>
      </c>
      <c r="S23" s="211">
        <f t="shared" si="2"/>
        <v>11</v>
      </c>
      <c r="T23" s="243">
        <f t="shared" si="2"/>
        <v>12</v>
      </c>
      <c r="U23" s="243">
        <f t="shared" si="2"/>
        <v>13</v>
      </c>
      <c r="V23" s="243">
        <f t="shared" si="2"/>
        <v>14</v>
      </c>
      <c r="W23" s="243">
        <f t="shared" si="2"/>
        <v>15</v>
      </c>
      <c r="X23" s="211">
        <f t="shared" si="2"/>
        <v>16</v>
      </c>
      <c r="Y23" s="243">
        <f t="shared" ref="O23:Y24" si="3">X23+1</f>
        <v>17</v>
      </c>
    </row>
    <row r="24" spans="1:118"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247">
        <f t="shared" si="3"/>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250">
        <f t="shared" si="5"/>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94</v>
      </c>
      <c r="J27" s="267">
        <f t="shared" ref="J27:M27" ca="1" si="6">J13</f>
        <v>117</v>
      </c>
      <c r="K27" s="267">
        <f t="shared" ca="1" si="6"/>
        <v>109</v>
      </c>
      <c r="L27" s="267">
        <f t="shared" ca="1" si="6"/>
        <v>114</v>
      </c>
      <c r="M27" s="299">
        <f t="shared" ca="1" si="6"/>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94</v>
      </c>
      <c r="J28" s="275">
        <f ca="1">J27</f>
        <v>117</v>
      </c>
      <c r="K28" s="275">
        <f ca="1">K27</f>
        <v>109</v>
      </c>
      <c r="L28" s="275">
        <f ca="1">L27</f>
        <v>114</v>
      </c>
      <c r="M28" s="276">
        <f ca="1">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94</v>
      </c>
      <c r="J30" s="282">
        <f t="shared" ref="J30:M30" ca="1" si="7">J13</f>
        <v>117</v>
      </c>
      <c r="K30" s="282">
        <f t="shared" ca="1" si="7"/>
        <v>109</v>
      </c>
      <c r="L30" s="282">
        <f t="shared" ca="1" si="7"/>
        <v>114</v>
      </c>
      <c r="M30" s="284">
        <f t="shared" ca="1" si="7"/>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 ca="1">L33</f>
        <v>114</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57">
        <f ca="1">N31</f>
        <v>114</v>
      </c>
      <c r="P32" s="282">
        <f ca="1">$O$32</f>
        <v>114</v>
      </c>
      <c r="Q32" s="282">
        <f t="shared" ref="Q32:S32" ca="1" si="8">$O$32</f>
        <v>114</v>
      </c>
      <c r="R32" s="282">
        <f t="shared" ca="1" si="8"/>
        <v>114</v>
      </c>
      <c r="S32" s="284">
        <f t="shared" ca="1" si="8"/>
        <v>114</v>
      </c>
      <c r="T32" s="297">
        <f ca="1">R33</f>
        <v>114</v>
      </c>
      <c r="U32" s="282">
        <f ca="1">$S$32</f>
        <v>114</v>
      </c>
      <c r="V32" s="282">
        <f ca="1">$S$32</f>
        <v>114</v>
      </c>
      <c r="W32" s="282">
        <f ca="1">$S$32</f>
        <v>114</v>
      </c>
      <c r="X32" s="284">
        <f ca="1">$S$32</f>
        <v>114</v>
      </c>
      <c r="Y32" s="358">
        <f ca="1">W33</f>
        <v>114</v>
      </c>
    </row>
    <row r="33" spans="1:25" s="282" customFormat="1" ht="12.95" customHeight="1" outlineLevel="1" x14ac:dyDescent="0.2">
      <c r="A33" s="286"/>
      <c r="B33" s="280" t="s">
        <v>195</v>
      </c>
      <c r="C33" s="281"/>
      <c r="D33" s="281"/>
      <c r="E33" s="281"/>
      <c r="F33" s="281"/>
      <c r="G33" s="281"/>
      <c r="H33" s="281"/>
      <c r="I33" s="282">
        <f ca="1">SUM(I30:I32)</f>
        <v>94</v>
      </c>
      <c r="J33" s="282">
        <f t="shared" ref="J33:Y33" ca="1" si="9">SUM(J30:J32)</f>
        <v>117</v>
      </c>
      <c r="K33" s="282">
        <f t="shared" ca="1" si="9"/>
        <v>109</v>
      </c>
      <c r="L33" s="282">
        <f t="shared" ca="1" si="9"/>
        <v>114</v>
      </c>
      <c r="M33" s="284">
        <f t="shared" ca="1" si="9"/>
        <v>100</v>
      </c>
      <c r="N33" s="284">
        <f t="shared" ca="1" si="9"/>
        <v>114</v>
      </c>
      <c r="O33" s="283">
        <f t="shared" ca="1" si="9"/>
        <v>114</v>
      </c>
      <c r="P33" s="282">
        <f t="shared" ca="1" si="9"/>
        <v>114</v>
      </c>
      <c r="Q33" s="282">
        <f t="shared" ca="1" si="9"/>
        <v>114</v>
      </c>
      <c r="R33" s="282">
        <f t="shared" ca="1" si="9"/>
        <v>114</v>
      </c>
      <c r="S33" s="284">
        <f ca="1">SUM(S30:S32)</f>
        <v>114</v>
      </c>
      <c r="T33" s="283">
        <f t="shared" ca="1" si="9"/>
        <v>114</v>
      </c>
      <c r="U33" s="282">
        <f t="shared" ca="1" si="9"/>
        <v>114</v>
      </c>
      <c r="V33" s="282">
        <f t="shared" ca="1" si="9"/>
        <v>114</v>
      </c>
      <c r="W33" s="282">
        <f t="shared" ca="1" si="9"/>
        <v>114</v>
      </c>
      <c r="X33" s="284">
        <f t="shared" ca="1" si="9"/>
        <v>114</v>
      </c>
      <c r="Y33" s="282">
        <f t="shared" ca="1" si="9"/>
        <v>114</v>
      </c>
    </row>
    <row r="34" spans="1:25" s="282" customFormat="1" ht="12.95" customHeight="1" outlineLevel="1" x14ac:dyDescent="0.2">
      <c r="A34" s="280"/>
      <c r="B34" s="288" t="s">
        <v>13</v>
      </c>
      <c r="C34" s="289"/>
      <c r="D34" s="289"/>
      <c r="E34" s="289"/>
      <c r="F34" s="289"/>
      <c r="G34" s="289"/>
      <c r="H34" s="289"/>
      <c r="I34" s="290">
        <f ca="1">I$30</f>
        <v>94</v>
      </c>
      <c r="J34" s="290">
        <f t="shared" ref="J34:M34" ca="1" si="10">J$30</f>
        <v>117</v>
      </c>
      <c r="K34" s="290">
        <f t="shared" ca="1" si="10"/>
        <v>109</v>
      </c>
      <c r="L34" s="290">
        <f t="shared" ca="1" si="10"/>
        <v>114</v>
      </c>
      <c r="M34" s="292">
        <f t="shared" ca="1" si="10"/>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114</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1">O$32</f>
        <v>114</v>
      </c>
      <c r="P36" s="290">
        <f t="shared" ca="1" si="11"/>
        <v>114</v>
      </c>
      <c r="Q36" s="290">
        <f t="shared" ca="1" si="11"/>
        <v>114</v>
      </c>
      <c r="R36" s="290">
        <f t="shared" ca="1" si="11"/>
        <v>114</v>
      </c>
      <c r="S36" s="292">
        <f t="shared" ca="1" si="11"/>
        <v>114</v>
      </c>
      <c r="T36" s="291">
        <f t="shared" ca="1" si="11"/>
        <v>114</v>
      </c>
      <c r="U36" s="290">
        <f t="shared" ca="1" si="11"/>
        <v>114</v>
      </c>
      <c r="V36" s="290">
        <f t="shared" ca="1" si="11"/>
        <v>114</v>
      </c>
      <c r="W36" s="290">
        <f t="shared" ca="1" si="11"/>
        <v>114</v>
      </c>
      <c r="X36" s="292">
        <f t="shared" ca="1" si="11"/>
        <v>114</v>
      </c>
      <c r="Y36" s="290">
        <f t="shared" ca="1" si="11"/>
        <v>114</v>
      </c>
    </row>
    <row r="37" spans="1:25" s="282" customFormat="1" ht="12.75" customHeight="1" outlineLevel="1" x14ac:dyDescent="0.3">
      <c r="A37" s="280"/>
      <c r="B37" s="288" t="s">
        <v>262</v>
      </c>
      <c r="C37" s="289"/>
      <c r="D37" s="289"/>
      <c r="E37" s="289"/>
      <c r="F37" s="289"/>
      <c r="G37" s="289"/>
      <c r="H37" s="289"/>
      <c r="I37" s="290">
        <f t="shared" ref="I37:Y37" ca="1" si="12">SUM(I34:I36)</f>
        <v>94</v>
      </c>
      <c r="J37" s="290">
        <f t="shared" ca="1" si="12"/>
        <v>117</v>
      </c>
      <c r="K37" s="290">
        <f t="shared" ca="1" si="12"/>
        <v>109</v>
      </c>
      <c r="L37" s="290">
        <f t="shared" ca="1" si="12"/>
        <v>114</v>
      </c>
      <c r="M37" s="292">
        <f t="shared" ca="1" si="12"/>
        <v>100</v>
      </c>
      <c r="N37" s="292">
        <f t="shared" ca="1" si="12"/>
        <v>114</v>
      </c>
      <c r="O37" s="291">
        <f t="shared" ca="1" si="12"/>
        <v>114</v>
      </c>
      <c r="P37" s="290">
        <f t="shared" ca="1" si="12"/>
        <v>114</v>
      </c>
      <c r="Q37" s="290">
        <f t="shared" ca="1" si="12"/>
        <v>114</v>
      </c>
      <c r="R37" s="290">
        <f t="shared" ca="1" si="12"/>
        <v>114</v>
      </c>
      <c r="S37" s="292">
        <f t="shared" ca="1" si="12"/>
        <v>114</v>
      </c>
      <c r="T37" s="291">
        <f t="shared" ca="1" si="12"/>
        <v>114</v>
      </c>
      <c r="U37" s="290">
        <f t="shared" ca="1" si="12"/>
        <v>114</v>
      </c>
      <c r="V37" s="290">
        <f t="shared" ca="1" si="12"/>
        <v>114</v>
      </c>
      <c r="W37" s="290">
        <f t="shared" ca="1" si="12"/>
        <v>114</v>
      </c>
      <c r="X37" s="292">
        <f t="shared" ca="1" si="12"/>
        <v>114</v>
      </c>
      <c r="Y37" s="290">
        <f t="shared" ca="1" si="12"/>
        <v>114</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94</v>
      </c>
      <c r="J39" s="267">
        <f t="shared" ref="J39:M39" ca="1" si="13">J13</f>
        <v>117</v>
      </c>
      <c r="K39" s="267">
        <f t="shared" ca="1" si="13"/>
        <v>109</v>
      </c>
      <c r="L39" s="267">
        <f t="shared" ca="1" si="13"/>
        <v>114</v>
      </c>
      <c r="M39" s="299">
        <f t="shared" ca="1" si="13"/>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72</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57">
        <f ca="1">N40</f>
        <v>72</v>
      </c>
      <c r="P41" s="267">
        <f ca="1">$O$41</f>
        <v>72</v>
      </c>
      <c r="Q41" s="267">
        <f t="shared" ref="Q41:S41" ca="1" si="14">$O$41</f>
        <v>72</v>
      </c>
      <c r="R41" s="267">
        <f t="shared" ca="1" si="14"/>
        <v>72</v>
      </c>
      <c r="S41" s="299">
        <f t="shared" ca="1" si="14"/>
        <v>72</v>
      </c>
      <c r="T41" s="297">
        <f ca="1">R42</f>
        <v>72</v>
      </c>
      <c r="U41" s="267">
        <f ca="1">$T$41</f>
        <v>72</v>
      </c>
      <c r="V41" s="267">
        <f t="shared" ref="V41:X41" ca="1" si="15">$T$41</f>
        <v>72</v>
      </c>
      <c r="W41" s="267">
        <f t="shared" ca="1" si="15"/>
        <v>72</v>
      </c>
      <c r="X41" s="299">
        <f t="shared" ca="1" si="15"/>
        <v>72</v>
      </c>
      <c r="Y41" s="358">
        <f ca="1">W42</f>
        <v>72</v>
      </c>
    </row>
    <row r="42" spans="1:25" s="267" customFormat="1" ht="12.95" customHeight="1" x14ac:dyDescent="0.3">
      <c r="A42" s="293"/>
      <c r="B42" s="265" t="s">
        <v>196</v>
      </c>
      <c r="C42" s="266"/>
      <c r="D42" s="266"/>
      <c r="E42" s="266"/>
      <c r="F42" s="266"/>
      <c r="G42" s="266"/>
      <c r="H42" s="266"/>
      <c r="I42" s="267">
        <f ca="1">I13-SUM($I14:I14)-I15</f>
        <v>79</v>
      </c>
      <c r="J42" s="267">
        <f ca="1">J13-SUM($I14:J14)-J15</f>
        <v>103</v>
      </c>
      <c r="K42" s="267">
        <f ca="1">K13-SUM($I14:K14)-K15</f>
        <v>79</v>
      </c>
      <c r="L42" s="267">
        <f ca="1">L13-SUM($I14:L14)-L15</f>
        <v>72</v>
      </c>
      <c r="M42" s="299">
        <f ca="1">M13-SUM($I14:M14)-M15</f>
        <v>67</v>
      </c>
      <c r="N42" s="302">
        <f ca="1">L42+L15-N15-SUM($M14:N14)</f>
        <v>58</v>
      </c>
      <c r="O42" s="298">
        <f ca="1">$M$42+$M$15-O15-SUM($N14:O14)</f>
        <v>92</v>
      </c>
      <c r="P42" s="267">
        <f ca="1">$M$42+$M$15-P15-SUM($N14:P14)</f>
        <v>78</v>
      </c>
      <c r="Q42" s="267">
        <f ca="1">$M$42+$M$15-Q15-SUM($N14:Q14)</f>
        <v>54</v>
      </c>
      <c r="R42" s="267">
        <f ca="1">$M$42+$M$15-R15-SUM($N14:R14)</f>
        <v>72</v>
      </c>
      <c r="S42" s="299">
        <f ca="1">$M$42+$M$15-S15-SUM($N14:S14)</f>
        <v>72</v>
      </c>
      <c r="T42" s="298">
        <f ca="1">$R$42+$R$15-T15-SUM($S14:T14)</f>
        <v>72</v>
      </c>
      <c r="U42" s="267">
        <f ca="1">$R$42+$R$15-U15-SUM($S14:U14)</f>
        <v>72</v>
      </c>
      <c r="V42" s="267">
        <f ca="1">$R$42+$R$15-V15-SUM($S14:V14)</f>
        <v>72</v>
      </c>
      <c r="W42" s="267">
        <f ca="1">$R$42+$R$15-W15-SUM($S14:W14)</f>
        <v>72</v>
      </c>
      <c r="X42" s="299">
        <f ca="1">$R$42+$R$15-X15-SUM($S14:X14)</f>
        <v>72</v>
      </c>
      <c r="Y42" s="267">
        <f ca="1">$W$42+$W$15-Y15-SUM($X14:Y14)</f>
        <v>72</v>
      </c>
    </row>
    <row r="43" spans="1:25" s="267" customFormat="1" ht="12.95" customHeight="1" outlineLevel="1" x14ac:dyDescent="0.3">
      <c r="A43" s="265"/>
      <c r="B43" s="273" t="s">
        <v>17</v>
      </c>
      <c r="C43" s="274"/>
      <c r="D43" s="274"/>
      <c r="E43" s="274"/>
      <c r="F43" s="274"/>
      <c r="G43" s="274"/>
      <c r="H43" s="274"/>
      <c r="I43" s="275">
        <f ca="1">I$39</f>
        <v>94</v>
      </c>
      <c r="J43" s="275">
        <f t="shared" ref="J43:M43" ca="1" si="16">J$39</f>
        <v>117</v>
      </c>
      <c r="K43" s="275">
        <f t="shared" ca="1" si="16"/>
        <v>109</v>
      </c>
      <c r="L43" s="275">
        <f t="shared" ca="1" si="16"/>
        <v>114</v>
      </c>
      <c r="M43" s="276">
        <f t="shared" ca="1" si="16"/>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72</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7">O41</f>
        <v>72</v>
      </c>
      <c r="P45" s="275">
        <f t="shared" ca="1" si="17"/>
        <v>72</v>
      </c>
      <c r="Q45" s="275">
        <f t="shared" ca="1" si="17"/>
        <v>72</v>
      </c>
      <c r="R45" s="275">
        <f t="shared" ca="1" si="17"/>
        <v>72</v>
      </c>
      <c r="S45" s="276">
        <f t="shared" ref="S45:Y45" ca="1" si="18">S41</f>
        <v>72</v>
      </c>
      <c r="T45" s="303">
        <f t="shared" ca="1" si="18"/>
        <v>72</v>
      </c>
      <c r="U45" s="275">
        <f t="shared" ca="1" si="18"/>
        <v>72</v>
      </c>
      <c r="V45" s="275">
        <f t="shared" ca="1" si="18"/>
        <v>72</v>
      </c>
      <c r="W45" s="275">
        <f t="shared" ca="1" si="18"/>
        <v>72</v>
      </c>
      <c r="X45" s="276">
        <f t="shared" ca="1" si="18"/>
        <v>72</v>
      </c>
      <c r="Y45" s="275">
        <f t="shared" ca="1" si="18"/>
        <v>72</v>
      </c>
    </row>
    <row r="46" spans="1:25" s="267" customFormat="1" ht="12.75" customHeight="1" x14ac:dyDescent="0.3">
      <c r="A46" s="265"/>
      <c r="B46" s="273" t="s">
        <v>263</v>
      </c>
      <c r="C46" s="274"/>
      <c r="D46" s="274"/>
      <c r="E46" s="274"/>
      <c r="F46" s="274"/>
      <c r="G46" s="274"/>
      <c r="H46" s="274"/>
      <c r="I46" s="275">
        <f t="shared" ref="I46:Y46" ca="1" si="19">SUM(I43:I45)</f>
        <v>94</v>
      </c>
      <c r="J46" s="275">
        <f t="shared" ca="1" si="19"/>
        <v>117</v>
      </c>
      <c r="K46" s="275">
        <f t="shared" ca="1" si="19"/>
        <v>109</v>
      </c>
      <c r="L46" s="275">
        <f t="shared" ca="1" si="19"/>
        <v>114</v>
      </c>
      <c r="M46" s="276">
        <f t="shared" ca="1" si="19"/>
        <v>100</v>
      </c>
      <c r="N46" s="276">
        <f t="shared" ca="1" si="19"/>
        <v>72</v>
      </c>
      <c r="O46" s="303">
        <f t="shared" ca="1" si="19"/>
        <v>72</v>
      </c>
      <c r="P46" s="275">
        <f t="shared" ca="1" si="19"/>
        <v>72</v>
      </c>
      <c r="Q46" s="275">
        <f t="shared" ca="1" si="19"/>
        <v>72</v>
      </c>
      <c r="R46" s="275">
        <f t="shared" ca="1" si="19"/>
        <v>72</v>
      </c>
      <c r="S46" s="276">
        <f t="shared" ca="1" si="19"/>
        <v>72</v>
      </c>
      <c r="T46" s="303">
        <f t="shared" ca="1" si="19"/>
        <v>72</v>
      </c>
      <c r="U46" s="275">
        <f t="shared" ca="1" si="19"/>
        <v>72</v>
      </c>
      <c r="V46" s="275">
        <f t="shared" ca="1" si="19"/>
        <v>72</v>
      </c>
      <c r="W46" s="275">
        <f t="shared" ca="1" si="19"/>
        <v>72</v>
      </c>
      <c r="X46" s="276">
        <f t="shared" ca="1" si="19"/>
        <v>72</v>
      </c>
      <c r="Y46" s="275">
        <f t="shared" ca="1" si="19"/>
        <v>72</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20">(SUM(I39:I41)-I42)-(SUM(H39:H41)-H42)</f>
        <v>15</v>
      </c>
      <c r="J48" s="267">
        <f t="shared" ca="1" si="20"/>
        <v>-1</v>
      </c>
      <c r="K48" s="267">
        <f t="shared" ca="1" si="20"/>
        <v>16</v>
      </c>
      <c r="L48" s="267">
        <f t="shared" ca="1" si="20"/>
        <v>12</v>
      </c>
      <c r="M48" s="299">
        <f t="shared" ca="1" si="20"/>
        <v>-9</v>
      </c>
      <c r="N48" s="296">
        <f ca="1">(SUM(N39:N41)-N42)-(SUM(M39:M41)-M42)</f>
        <v>-19</v>
      </c>
      <c r="O48" s="294">
        <f t="shared" ca="1" si="20"/>
        <v>-34</v>
      </c>
      <c r="P48" s="267">
        <f t="shared" ca="1" si="20"/>
        <v>14</v>
      </c>
      <c r="Q48" s="267">
        <f t="shared" ca="1" si="20"/>
        <v>24</v>
      </c>
      <c r="R48" s="267">
        <f t="shared" ca="1" si="20"/>
        <v>-18</v>
      </c>
      <c r="S48" s="296">
        <f t="shared" ca="1" si="20"/>
        <v>0</v>
      </c>
      <c r="T48" s="294">
        <f t="shared" ca="1" si="20"/>
        <v>0</v>
      </c>
      <c r="U48" s="267">
        <f t="shared" ca="1" si="20"/>
        <v>0</v>
      </c>
      <c r="V48" s="267">
        <f t="shared" ca="1" si="20"/>
        <v>0</v>
      </c>
      <c r="W48" s="267">
        <f t="shared" ca="1" si="20"/>
        <v>0</v>
      </c>
      <c r="X48" s="296">
        <f t="shared" ca="1" si="20"/>
        <v>0</v>
      </c>
      <c r="Y48" s="295">
        <f t="shared" ca="1" si="20"/>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15</v>
      </c>
      <c r="J51" s="307"/>
      <c r="K51" s="307"/>
      <c r="L51" s="307"/>
      <c r="M51" s="310"/>
      <c r="N51" s="310"/>
      <c r="O51" s="309">
        <f ca="1">SUM(O39:O41)-O42</f>
        <v>-20</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v>
      </c>
      <c r="K52" s="311">
        <f ca="1">(SUM(K39:K41)-K42)-(SUM(J39:J41)-J42)</f>
        <v>16</v>
      </c>
      <c r="L52" s="311">
        <f ca="1">(SUM(L39:L41)-L42)-(SUM(K39:K41)-K42)</f>
        <v>12</v>
      </c>
      <c r="M52" s="310"/>
      <c r="N52" s="310"/>
      <c r="O52" s="309"/>
      <c r="P52" s="311">
        <f ca="1">(SUM(P39:P41)-P42)-(SUM(O39:O41)-O42)</f>
        <v>14</v>
      </c>
      <c r="Q52" s="311">
        <f ca="1">(SUM(Q39:Q41)-Q42)-(SUM(P39:P41)-P42)</f>
        <v>24</v>
      </c>
      <c r="R52" s="311">
        <f ca="1">(SUM(R39:R41)-R42)-(SUM(Q39:Q41)-Q42)</f>
        <v>-18</v>
      </c>
      <c r="S52" s="310"/>
      <c r="T52" s="321"/>
      <c r="U52" s="311">
        <f ca="1">(SUM(U39:U41)-U42)-(SUM(T39:T41)-T42)</f>
        <v>0</v>
      </c>
      <c r="V52" s="311">
        <f t="shared" ref="V52:W52" ca="1" si="21">(SUM(V39:V41)-V42)-(SUM(U39:U41)-U42)</f>
        <v>0</v>
      </c>
      <c r="W52" s="311">
        <f t="shared" ca="1" si="21"/>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15</v>
      </c>
      <c r="J63" s="318">
        <f t="shared" ref="J63:Y63" ca="1" si="22">SUM(J51:J62)</f>
        <v>-1</v>
      </c>
      <c r="K63" s="318">
        <f t="shared" ca="1" si="22"/>
        <v>16</v>
      </c>
      <c r="L63" s="318">
        <f t="shared" ca="1" si="22"/>
        <v>12</v>
      </c>
      <c r="M63" s="320">
        <f t="shared" si="22"/>
        <v>0</v>
      </c>
      <c r="N63" s="320">
        <f t="shared" si="22"/>
        <v>0</v>
      </c>
      <c r="O63" s="319">
        <f t="shared" ca="1" si="22"/>
        <v>-20</v>
      </c>
      <c r="P63" s="318">
        <f t="shared" ca="1" si="22"/>
        <v>14</v>
      </c>
      <c r="Q63" s="318">
        <f t="shared" ca="1" si="22"/>
        <v>24</v>
      </c>
      <c r="R63" s="318">
        <f t="shared" ca="1" si="22"/>
        <v>-18</v>
      </c>
      <c r="S63" s="320">
        <f t="shared" si="22"/>
        <v>0</v>
      </c>
      <c r="T63" s="319">
        <f t="shared" ca="1" si="22"/>
        <v>0</v>
      </c>
      <c r="U63" s="318">
        <f t="shared" ca="1" si="22"/>
        <v>0</v>
      </c>
      <c r="V63" s="318">
        <f t="shared" ca="1" si="22"/>
        <v>0</v>
      </c>
      <c r="W63" s="318">
        <f t="shared" ca="1" si="22"/>
        <v>0</v>
      </c>
      <c r="X63" s="320">
        <f t="shared" si="22"/>
        <v>0</v>
      </c>
      <c r="Y63" s="318">
        <f t="shared" ca="1" si="22"/>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15</v>
      </c>
      <c r="K66" s="324">
        <f ca="1">J66</f>
        <v>15</v>
      </c>
      <c r="L66" s="324">
        <f ca="1">K66</f>
        <v>15</v>
      </c>
      <c r="M66" s="326">
        <f ca="1">L66</f>
        <v>15</v>
      </c>
      <c r="N66" s="326">
        <f ca="1">M66</f>
        <v>15</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v>
      </c>
      <c r="L67" s="311">
        <f ca="1">K67</f>
        <v>-1</v>
      </c>
      <c r="M67" s="312">
        <f ca="1">L67</f>
        <v>-1</v>
      </c>
      <c r="N67" s="310">
        <f ca="1">M67</f>
        <v>-1</v>
      </c>
      <c r="O67" s="309">
        <f ca="1">N67</f>
        <v>-1</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16</v>
      </c>
      <c r="M68" s="312">
        <f ca="1">L68</f>
        <v>16</v>
      </c>
      <c r="N68" s="310">
        <f ca="1">M68</f>
        <v>16</v>
      </c>
      <c r="O68" s="309">
        <f ca="1">N68</f>
        <v>16</v>
      </c>
      <c r="P68" s="307">
        <f ca="1">O68</f>
        <v>16</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12</v>
      </c>
      <c r="N69" s="310">
        <f ca="1">M69</f>
        <v>12</v>
      </c>
      <c r="O69" s="309">
        <f ca="1">N69</f>
        <v>12</v>
      </c>
      <c r="P69" s="307">
        <f ca="1">O69</f>
        <v>12</v>
      </c>
      <c r="Q69" s="307">
        <f ca="1">P69</f>
        <v>12</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-20</v>
      </c>
      <c r="Q72" s="311">
        <f ca="1">P72</f>
        <v>-20</v>
      </c>
      <c r="R72" s="311">
        <f ca="1">Q72</f>
        <v>-20</v>
      </c>
      <c r="S72" s="312">
        <f ca="1">R72</f>
        <v>-20</v>
      </c>
      <c r="T72" s="321">
        <f ca="1">S72</f>
        <v>-20</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14</v>
      </c>
      <c r="R73" s="311">
        <f ca="1">Q73</f>
        <v>14</v>
      </c>
      <c r="S73" s="312">
        <f ca="1">R73</f>
        <v>14</v>
      </c>
      <c r="T73" s="321">
        <f ca="1">S73</f>
        <v>14</v>
      </c>
      <c r="U73" s="311">
        <f ca="1">T73</f>
        <v>14</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24</v>
      </c>
      <c r="S74" s="312">
        <f ca="1">R74</f>
        <v>24</v>
      </c>
      <c r="T74" s="321">
        <f ca="1">S74</f>
        <v>24</v>
      </c>
      <c r="U74" s="311">
        <f ca="1">T74</f>
        <v>24</v>
      </c>
      <c r="V74" s="311">
        <f ca="1">U74</f>
        <v>24</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-18</v>
      </c>
      <c r="T75" s="321">
        <f ca="1">S75</f>
        <v>-18</v>
      </c>
      <c r="U75" s="311">
        <f ca="1">T75</f>
        <v>-18</v>
      </c>
      <c r="V75" s="311">
        <f ca="1">U75</f>
        <v>-18</v>
      </c>
      <c r="W75" s="311">
        <f ca="1">V75</f>
        <v>-18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3.9" x14ac:dyDescent="0.3">
      <c r="A79" s="293"/>
      <c r="B79" s="305" t="s">
        <v>259</v>
      </c>
      <c r="C79" s="306"/>
      <c r="D79" s="306"/>
      <c r="E79" s="306"/>
      <c r="F79" s="306"/>
      <c r="G79" s="306"/>
      <c r="H79" s="306"/>
      <c r="I79" s="318"/>
      <c r="J79" s="318"/>
      <c r="K79" s="318"/>
      <c r="L79" s="318"/>
      <c r="M79" s="320"/>
      <c r="N79" s="320">
        <f ca="1">SUM(N66:N70)</f>
        <v>42</v>
      </c>
      <c r="O79" s="319">
        <f ca="1">SUM(O66:O71)</f>
        <v>27</v>
      </c>
      <c r="P79" s="318">
        <f t="shared" ref="P79:S79" ca="1" si="23">SUM(P66:P71)</f>
        <v>28</v>
      </c>
      <c r="Q79" s="318">
        <f t="shared" ca="1" si="23"/>
        <v>12</v>
      </c>
      <c r="R79" s="318">
        <f t="shared" si="23"/>
        <v>0</v>
      </c>
      <c r="S79" s="320">
        <f t="shared" si="23"/>
        <v>0</v>
      </c>
      <c r="T79" s="319">
        <f ca="1">SUM(T66:T76)</f>
        <v>0</v>
      </c>
      <c r="U79" s="318">
        <f t="shared" ref="U79:X79" ca="1" si="24">SUM(U66:U76)</f>
        <v>20</v>
      </c>
      <c r="V79" s="318">
        <f t="shared" ca="1" si="24"/>
        <v>6</v>
      </c>
      <c r="W79" s="318">
        <f t="shared" ca="1" si="24"/>
        <v>-18</v>
      </c>
      <c r="X79" s="320">
        <f t="shared" si="24"/>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14.392509250599067</v>
      </c>
      <c r="Q82" s="307"/>
      <c r="R82" s="307"/>
      <c r="S82" s="310"/>
      <c r="T82" s="309"/>
      <c r="U82" s="307">
        <f ca="1">-((SUM(S39:S41)-S42)-(SUM(R39:R41)-R42))/(1+$I$16)^4</f>
        <v>0</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P84" s="267">
        <f ca="1">(M42-SUM(O39:O41))*((1-(1+$I$16)^-6)/$I$16)*(1+$I$16)^2</f>
        <v>-27.223165725060156</v>
      </c>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0</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-34.876510976326898</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 ca="1">(SUM(N39:N41)-SUM(L39:L41))/(1+$I$16)^4</f>
        <v>-31.815020448692675</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SUM(I79:I105)</f>
        <v>0</v>
      </c>
      <c r="J106" s="426">
        <f t="shared" ref="J106:Y106" si="25">SUM(J79:J105)</f>
        <v>0</v>
      </c>
      <c r="K106" s="426">
        <f t="shared" si="25"/>
        <v>0</v>
      </c>
      <c r="L106" s="426">
        <f t="shared" si="25"/>
        <v>0</v>
      </c>
      <c r="M106" s="427">
        <f t="shared" si="25"/>
        <v>0</v>
      </c>
      <c r="N106" s="427">
        <f t="shared" ca="1" si="25"/>
        <v>42</v>
      </c>
      <c r="O106" s="393">
        <f t="shared" ca="1" si="25"/>
        <v>27</v>
      </c>
      <c r="P106" s="363">
        <f t="shared" ca="1" si="25"/>
        <v>-51.522187899480656</v>
      </c>
      <c r="Q106" s="363">
        <f t="shared" ca="1" si="25"/>
        <v>12</v>
      </c>
      <c r="R106" s="363">
        <f t="shared" si="25"/>
        <v>0</v>
      </c>
      <c r="S106" s="387">
        <f t="shared" si="25"/>
        <v>0</v>
      </c>
      <c r="T106" s="393">
        <f t="shared" ca="1" si="25"/>
        <v>0</v>
      </c>
      <c r="U106" s="363">
        <f t="shared" ca="1" si="25"/>
        <v>20</v>
      </c>
      <c r="V106" s="363">
        <f t="shared" ca="1" si="25"/>
        <v>6</v>
      </c>
      <c r="W106" s="363">
        <f t="shared" ca="1" si="25"/>
        <v>-18</v>
      </c>
      <c r="X106" s="387">
        <f t="shared" si="25"/>
        <v>0</v>
      </c>
      <c r="Y106" s="363">
        <f t="shared" ca="1" si="25"/>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6">I14+I14/$I$16</f>
        <v>298.16411682892902</v>
      </c>
      <c r="J109" s="337">
        <f t="shared" ca="1" si="26"/>
        <v>74.541029207232256</v>
      </c>
      <c r="K109" s="337">
        <f t="shared" ca="1" si="26"/>
        <v>-193.80667593880389</v>
      </c>
      <c r="L109" s="337">
        <f t="shared" ca="1" si="26"/>
        <v>193.80667593880389</v>
      </c>
      <c r="M109" s="377">
        <f t="shared" ca="1" si="26"/>
        <v>238.53129346314324</v>
      </c>
      <c r="N109" s="340">
        <f t="shared" ca="1" si="26"/>
        <v>-29.816411682892905</v>
      </c>
      <c r="O109" s="338">
        <f t="shared" ca="1" si="26"/>
        <v>-268.34770514603611</v>
      </c>
      <c r="P109" s="339">
        <f t="shared" ca="1" si="26"/>
        <v>298.16411682892902</v>
      </c>
      <c r="Q109" s="339">
        <f t="shared" ca="1" si="26"/>
        <v>-193.80667593880389</v>
      </c>
      <c r="R109" s="337">
        <f t="shared" si="26"/>
        <v>0</v>
      </c>
      <c r="S109" s="340">
        <f t="shared" si="26"/>
        <v>0</v>
      </c>
      <c r="T109" s="338">
        <f t="shared" si="26"/>
        <v>0</v>
      </c>
      <c r="U109" s="339">
        <f t="shared" si="26"/>
        <v>0</v>
      </c>
      <c r="V109" s="339">
        <f t="shared" si="26"/>
        <v>0</v>
      </c>
      <c r="W109" s="339">
        <f t="shared" si="26"/>
        <v>0</v>
      </c>
      <c r="X109" s="340">
        <f t="shared" si="26"/>
        <v>0</v>
      </c>
      <c r="Y109" s="339">
        <f t="shared" si="26"/>
        <v>0</v>
      </c>
    </row>
    <row r="110" spans="1:25" s="282" customFormat="1" ht="12.95" customHeight="1" x14ac:dyDescent="0.3">
      <c r="A110" s="336"/>
      <c r="B110" s="305" t="s">
        <v>273</v>
      </c>
      <c r="C110" s="281"/>
      <c r="D110" s="281"/>
      <c r="E110" s="281"/>
      <c r="F110" s="281"/>
      <c r="G110" s="281"/>
      <c r="H110" s="281"/>
      <c r="I110" s="341">
        <f t="shared" ref="I110:Y110" ca="1" si="27">I15</f>
        <v>-5</v>
      </c>
      <c r="J110" s="341">
        <f t="shared" ca="1" si="27"/>
        <v>-11</v>
      </c>
      <c r="K110" s="341">
        <f t="shared" ca="1" si="27"/>
        <v>18</v>
      </c>
      <c r="L110" s="341">
        <f t="shared" ca="1" si="27"/>
        <v>17</v>
      </c>
      <c r="M110" s="378">
        <f t="shared" ca="1" si="27"/>
        <v>-8</v>
      </c>
      <c r="N110" s="344">
        <f t="shared" ca="1" si="27"/>
        <v>17</v>
      </c>
      <c r="O110" s="342">
        <f t="shared" ca="1" si="27"/>
        <v>-13</v>
      </c>
      <c r="P110" s="343">
        <f t="shared" ca="1" si="27"/>
        <v>-19</v>
      </c>
      <c r="Q110" s="343">
        <f t="shared" ca="1" si="27"/>
        <v>18</v>
      </c>
      <c r="R110" s="341">
        <f t="shared" si="27"/>
        <v>0</v>
      </c>
      <c r="S110" s="344">
        <f t="shared" si="27"/>
        <v>0</v>
      </c>
      <c r="T110" s="342">
        <f t="shared" si="27"/>
        <v>0</v>
      </c>
      <c r="U110" s="343">
        <f t="shared" si="27"/>
        <v>0</v>
      </c>
      <c r="V110" s="343">
        <f t="shared" si="27"/>
        <v>0</v>
      </c>
      <c r="W110" s="343">
        <f t="shared" si="27"/>
        <v>0</v>
      </c>
      <c r="X110" s="344">
        <f t="shared" si="27"/>
        <v>0</v>
      </c>
      <c r="Y110" s="343">
        <f t="shared" si="27"/>
        <v>0</v>
      </c>
    </row>
    <row r="111" spans="1:25" s="282" customFormat="1" ht="12.95" customHeight="1" x14ac:dyDescent="0.3">
      <c r="A111" s="336"/>
      <c r="B111" s="305" t="s">
        <v>255</v>
      </c>
      <c r="C111" s="281"/>
      <c r="D111" s="281"/>
      <c r="E111" s="281"/>
      <c r="F111" s="281"/>
      <c r="G111" s="281"/>
      <c r="H111" s="281"/>
      <c r="I111" s="337">
        <f ca="1">SUM(I109:I110)</f>
        <v>293.16411682892902</v>
      </c>
      <c r="J111" s="337">
        <f t="shared" ref="J111:Y111" ca="1" si="28">SUM(J109:J110)</f>
        <v>63.541029207232256</v>
      </c>
      <c r="K111" s="337">
        <f t="shared" ca="1" si="28"/>
        <v>-175.80667593880389</v>
      </c>
      <c r="L111" s="337">
        <f t="shared" ca="1" si="28"/>
        <v>210.80667593880389</v>
      </c>
      <c r="M111" s="377">
        <f t="shared" ca="1" si="28"/>
        <v>230.53129346314324</v>
      </c>
      <c r="N111" s="340">
        <f t="shared" ca="1" si="28"/>
        <v>-12.816411682892905</v>
      </c>
      <c r="O111" s="338">
        <f t="shared" ca="1" si="28"/>
        <v>-281.34770514603611</v>
      </c>
      <c r="P111" s="339">
        <f t="shared" ca="1" si="28"/>
        <v>279.16411682892902</v>
      </c>
      <c r="Q111" s="339">
        <f t="shared" ca="1" si="28"/>
        <v>-175.80667593880389</v>
      </c>
      <c r="R111" s="337">
        <f t="shared" si="28"/>
        <v>0</v>
      </c>
      <c r="S111" s="340">
        <f t="shared" si="28"/>
        <v>0</v>
      </c>
      <c r="T111" s="338">
        <f t="shared" si="28"/>
        <v>0</v>
      </c>
      <c r="U111" s="339">
        <f t="shared" si="28"/>
        <v>0</v>
      </c>
      <c r="V111" s="339">
        <f t="shared" si="28"/>
        <v>0</v>
      </c>
      <c r="W111" s="339">
        <f t="shared" si="28"/>
        <v>0</v>
      </c>
      <c r="X111" s="340">
        <f t="shared" si="28"/>
        <v>0</v>
      </c>
      <c r="Y111" s="339">
        <f t="shared" si="28"/>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9">I33-I42</f>
        <v>15</v>
      </c>
      <c r="J114" s="282">
        <f t="shared" ca="1" si="29"/>
        <v>14</v>
      </c>
      <c r="K114" s="282">
        <f t="shared" ca="1" si="29"/>
        <v>30</v>
      </c>
      <c r="L114" s="282">
        <f t="shared" ca="1" si="29"/>
        <v>42</v>
      </c>
      <c r="M114" s="284">
        <f t="shared" ca="1" si="29"/>
        <v>33</v>
      </c>
      <c r="N114" s="346">
        <f t="shared" ca="1" si="29"/>
        <v>56</v>
      </c>
      <c r="O114" s="333">
        <f t="shared" ca="1" si="29"/>
        <v>22</v>
      </c>
      <c r="P114" s="334">
        <f t="shared" ca="1" si="29"/>
        <v>36</v>
      </c>
      <c r="Q114" s="334">
        <f t="shared" ca="1" si="29"/>
        <v>60</v>
      </c>
      <c r="R114" s="334">
        <f t="shared" ca="1" si="29"/>
        <v>42</v>
      </c>
      <c r="S114" s="346">
        <f t="shared" ca="1" si="29"/>
        <v>42</v>
      </c>
      <c r="T114" s="333">
        <f t="shared" ca="1" si="29"/>
        <v>42</v>
      </c>
      <c r="U114" s="334">
        <f t="shared" ca="1" si="29"/>
        <v>42</v>
      </c>
      <c r="V114" s="334">
        <f t="shared" ca="1" si="29"/>
        <v>42</v>
      </c>
      <c r="W114" s="334">
        <f t="shared" ca="1" si="29"/>
        <v>42</v>
      </c>
      <c r="X114" s="346">
        <f t="shared" ca="1" si="29"/>
        <v>42</v>
      </c>
      <c r="Y114" s="334">
        <f t="shared" ca="1" si="29"/>
        <v>42</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30">I37-I46-I106</f>
        <v>0</v>
      </c>
      <c r="J115" s="282">
        <f t="shared" ca="1" si="30"/>
        <v>0</v>
      </c>
      <c r="K115" s="282">
        <f t="shared" ca="1" si="30"/>
        <v>0</v>
      </c>
      <c r="L115" s="282">
        <f t="shared" ca="1" si="30"/>
        <v>0</v>
      </c>
      <c r="M115" s="284">
        <f t="shared" ca="1" si="30"/>
        <v>0</v>
      </c>
      <c r="N115" s="346">
        <f t="shared" ca="1" si="30"/>
        <v>0</v>
      </c>
      <c r="O115" s="333">
        <f t="shared" ca="1" si="30"/>
        <v>15</v>
      </c>
      <c r="P115" s="282">
        <f t="shared" ca="1" si="30"/>
        <v>93.522187899480656</v>
      </c>
      <c r="Q115" s="282">
        <f t="shared" ca="1" si="30"/>
        <v>30</v>
      </c>
      <c r="R115" s="282">
        <f t="shared" ca="1" si="30"/>
        <v>42</v>
      </c>
      <c r="S115" s="346">
        <f t="shared" ca="1" si="30"/>
        <v>42</v>
      </c>
      <c r="T115" s="333">
        <f t="shared" ca="1" si="30"/>
        <v>42</v>
      </c>
      <c r="U115" s="334">
        <f t="shared" ca="1" si="30"/>
        <v>22</v>
      </c>
      <c r="V115" s="334">
        <f t="shared" ca="1" si="30"/>
        <v>36</v>
      </c>
      <c r="W115" s="334">
        <f t="shared" ca="1" si="30"/>
        <v>60</v>
      </c>
      <c r="X115" s="346">
        <f t="shared" ca="1" si="30"/>
        <v>42</v>
      </c>
      <c r="Y115" s="334">
        <f t="shared" ca="1" si="30"/>
        <v>42</v>
      </c>
    </row>
    <row r="116" spans="1:40" s="282" customFormat="1" ht="12.95" customHeight="1" x14ac:dyDescent="0.3">
      <c r="A116" s="336"/>
      <c r="B116" s="281" t="s">
        <v>24</v>
      </c>
      <c r="C116" s="281"/>
      <c r="D116" s="281"/>
      <c r="E116" s="281"/>
      <c r="F116" s="281"/>
      <c r="G116" s="281"/>
      <c r="H116" s="281"/>
      <c r="I116" s="282">
        <f t="shared" ref="I116:Y116" ca="1" si="31">I114-I115</f>
        <v>15</v>
      </c>
      <c r="J116" s="282">
        <f t="shared" ca="1" si="31"/>
        <v>14</v>
      </c>
      <c r="K116" s="282">
        <f t="shared" ca="1" si="31"/>
        <v>30</v>
      </c>
      <c r="L116" s="282">
        <f t="shared" ca="1" si="31"/>
        <v>42</v>
      </c>
      <c r="M116" s="284">
        <f t="shared" ca="1" si="31"/>
        <v>33</v>
      </c>
      <c r="N116" s="346">
        <f t="shared" ca="1" si="31"/>
        <v>56</v>
      </c>
      <c r="O116" s="333">
        <f t="shared" ca="1" si="31"/>
        <v>7</v>
      </c>
      <c r="P116" s="334">
        <f t="shared" ca="1" si="31"/>
        <v>-57.522187899480656</v>
      </c>
      <c r="Q116" s="334">
        <f t="shared" ca="1" si="31"/>
        <v>30</v>
      </c>
      <c r="R116" s="334">
        <f t="shared" ca="1" si="31"/>
        <v>0</v>
      </c>
      <c r="S116" s="284">
        <f t="shared" ca="1" si="31"/>
        <v>0</v>
      </c>
      <c r="T116" s="283">
        <f ca="1">T114-T115</f>
        <v>0</v>
      </c>
      <c r="U116" s="282">
        <f t="shared" ca="1" si="31"/>
        <v>20</v>
      </c>
      <c r="V116" s="282">
        <f t="shared" ca="1" si="31"/>
        <v>6</v>
      </c>
      <c r="W116" s="282">
        <f t="shared" ca="1" si="31"/>
        <v>-18</v>
      </c>
      <c r="X116" s="284">
        <f t="shared" ca="1" si="31"/>
        <v>0</v>
      </c>
      <c r="Y116" s="334">
        <f t="shared" ca="1" si="31"/>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411.27149172494916</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10.232765302552247</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421.50425702750141</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143.61206811430438</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0.34071320922610349</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291</v>
      </c>
      <c r="R4" s="374"/>
      <c r="S4" s="221" t="s">
        <v>92</v>
      </c>
    </row>
    <row r="5" spans="1:25" ht="12.95" customHeight="1" x14ac:dyDescent="0.2">
      <c r="A5" s="221" t="s">
        <v>294</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Scenario4b!I13</f>
        <v>94</v>
      </c>
      <c r="J13" s="231">
        <f ca="1">Scenario4b!J13</f>
        <v>117</v>
      </c>
      <c r="K13" s="231">
        <f ca="1">Scenario4b!K13</f>
        <v>109</v>
      </c>
      <c r="L13" s="231">
        <f ca="1">Scenario4b!L13</f>
        <v>114</v>
      </c>
      <c r="M13" s="231">
        <f ca="1">Scenario4b!M13</f>
        <v>100</v>
      </c>
      <c r="N13" s="229"/>
      <c r="O13" s="229"/>
    </row>
    <row r="14" spans="1:25" ht="12.95" customHeight="1" x14ac:dyDescent="0.2">
      <c r="A14" s="230" t="s">
        <v>280</v>
      </c>
      <c r="B14" s="230"/>
      <c r="C14" s="230"/>
      <c r="D14" s="230"/>
      <c r="E14" s="230"/>
      <c r="F14" s="230"/>
      <c r="I14" s="231">
        <f ca="1">Scenario4b!I14</f>
        <v>20</v>
      </c>
      <c r="J14" s="231">
        <f ca="1">Scenario4b!J14</f>
        <v>5</v>
      </c>
      <c r="K14" s="231">
        <f ca="1">Scenario4b!K14</f>
        <v>-13</v>
      </c>
      <c r="L14" s="231">
        <f ca="1">Scenario4b!L14</f>
        <v>13</v>
      </c>
      <c r="M14" s="231">
        <f ca="1">Scenario4b!M14</f>
        <v>16</v>
      </c>
      <c r="N14" s="231">
        <f ca="1">Scenario4b!N14</f>
        <v>-2</v>
      </c>
      <c r="O14" s="231">
        <f ca="1">Scenario4b!O14</f>
        <v>-18</v>
      </c>
      <c r="P14" s="231">
        <f ca="1">Scenario4b!P14</f>
        <v>20</v>
      </c>
      <c r="Q14" s="231">
        <f ca="1">Scenario4b!Q14</f>
        <v>-13</v>
      </c>
    </row>
    <row r="15" spans="1:25" ht="12.95" customHeight="1" x14ac:dyDescent="0.2">
      <c r="A15" s="230" t="s">
        <v>277</v>
      </c>
      <c r="B15" s="230"/>
      <c r="C15" s="230"/>
      <c r="D15" s="230"/>
      <c r="E15" s="230"/>
      <c r="F15" s="230"/>
      <c r="I15" s="231">
        <f ca="1">Scenario4b!I15</f>
        <v>-5</v>
      </c>
      <c r="J15" s="231">
        <f ca="1">Scenario4b!J15</f>
        <v>-11</v>
      </c>
      <c r="K15" s="231">
        <f ca="1">Scenario4b!K15</f>
        <v>18</v>
      </c>
      <c r="L15" s="231">
        <f ca="1">Scenario4b!L15</f>
        <v>17</v>
      </c>
      <c r="M15" s="231">
        <f ca="1">Scenario4b!M15</f>
        <v>-8</v>
      </c>
      <c r="N15" s="231">
        <f ca="1">Scenario4b!N15</f>
        <v>17</v>
      </c>
      <c r="O15" s="231">
        <f ca="1">Scenario4b!O15</f>
        <v>-13</v>
      </c>
      <c r="P15" s="231">
        <f ca="1">Scenario4b!P15</f>
        <v>-19</v>
      </c>
      <c r="Q15" s="231">
        <f ca="1">Scenario4b!Q15</f>
        <v>18</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0.34071320922610354</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94</v>
      </c>
      <c r="J27" s="267">
        <f t="shared" ref="J27:M27" ca="1" si="4">J13</f>
        <v>117</v>
      </c>
      <c r="K27" s="267">
        <f t="shared" ca="1" si="4"/>
        <v>109</v>
      </c>
      <c r="L27" s="267">
        <f t="shared" ca="1" si="4"/>
        <v>114</v>
      </c>
      <c r="M27" s="299">
        <f t="shared" ca="1" si="4"/>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94</v>
      </c>
      <c r="J28" s="275">
        <f ca="1">J27</f>
        <v>117</v>
      </c>
      <c r="K28" s="275">
        <f ca="1">K27</f>
        <v>109</v>
      </c>
      <c r="L28" s="275">
        <f ca="1">L27</f>
        <v>114</v>
      </c>
      <c r="M28" s="276">
        <f ca="1">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94</v>
      </c>
      <c r="J30" s="282">
        <f t="shared" ref="J30:M30" ca="1" si="5">J13</f>
        <v>117</v>
      </c>
      <c r="K30" s="282">
        <f t="shared" ca="1" si="5"/>
        <v>109</v>
      </c>
      <c r="L30" s="282">
        <f t="shared" ca="1" si="5"/>
        <v>114</v>
      </c>
      <c r="M30" s="284">
        <f t="shared" ca="1" si="5"/>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 ca="1">L33</f>
        <v>114</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57">
        <f ca="1">N31</f>
        <v>114</v>
      </c>
      <c r="P32" s="282">
        <f ca="1">$O$32</f>
        <v>114</v>
      </c>
      <c r="Q32" s="282">
        <f t="shared" ref="Q32:S32" ca="1" si="6">$O$32</f>
        <v>114</v>
      </c>
      <c r="R32" s="282">
        <f t="shared" ca="1" si="6"/>
        <v>114</v>
      </c>
      <c r="S32" s="284">
        <f t="shared" ca="1" si="6"/>
        <v>114</v>
      </c>
      <c r="T32" s="297">
        <f ca="1">R33</f>
        <v>114</v>
      </c>
      <c r="U32" s="282">
        <f ca="1">$T$32</f>
        <v>114</v>
      </c>
      <c r="V32" s="282">
        <f t="shared" ref="V32:X32" ca="1" si="7">$T$32</f>
        <v>114</v>
      </c>
      <c r="W32" s="282">
        <f t="shared" ca="1" si="7"/>
        <v>114</v>
      </c>
      <c r="X32" s="284">
        <f t="shared" ca="1" si="7"/>
        <v>114</v>
      </c>
      <c r="Y32" s="358">
        <f ca="1">W33</f>
        <v>114</v>
      </c>
    </row>
    <row r="33" spans="1:25" s="282" customFormat="1" ht="12.95" customHeight="1" outlineLevel="1" x14ac:dyDescent="0.2">
      <c r="A33" s="286"/>
      <c r="B33" s="280" t="s">
        <v>195</v>
      </c>
      <c r="C33" s="281"/>
      <c r="D33" s="281"/>
      <c r="E33" s="281"/>
      <c r="F33" s="281"/>
      <c r="G33" s="281"/>
      <c r="H33" s="281"/>
      <c r="I33" s="282">
        <f ca="1">SUM(I30:I32)</f>
        <v>94</v>
      </c>
      <c r="J33" s="282">
        <f t="shared" ref="J33:Y33" ca="1" si="8">SUM(J30:J32)</f>
        <v>117</v>
      </c>
      <c r="K33" s="282">
        <f t="shared" ca="1" si="8"/>
        <v>109</v>
      </c>
      <c r="L33" s="282">
        <f t="shared" ca="1" si="8"/>
        <v>114</v>
      </c>
      <c r="M33" s="284">
        <f t="shared" ca="1" si="8"/>
        <v>100</v>
      </c>
      <c r="N33" s="284">
        <f t="shared" ca="1" si="8"/>
        <v>114</v>
      </c>
      <c r="O33" s="283">
        <f t="shared" ca="1" si="8"/>
        <v>114</v>
      </c>
      <c r="P33" s="282">
        <f t="shared" ca="1" si="8"/>
        <v>114</v>
      </c>
      <c r="Q33" s="282">
        <f t="shared" ca="1" si="8"/>
        <v>114</v>
      </c>
      <c r="R33" s="282">
        <f t="shared" ca="1" si="8"/>
        <v>114</v>
      </c>
      <c r="S33" s="284">
        <f ca="1">SUM(S30:S32)</f>
        <v>114</v>
      </c>
      <c r="T33" s="283">
        <f t="shared" ca="1" si="8"/>
        <v>114</v>
      </c>
      <c r="U33" s="282">
        <f t="shared" ca="1" si="8"/>
        <v>114</v>
      </c>
      <c r="V33" s="282">
        <f t="shared" ca="1" si="8"/>
        <v>114</v>
      </c>
      <c r="W33" s="282">
        <f t="shared" ca="1" si="8"/>
        <v>114</v>
      </c>
      <c r="X33" s="284">
        <f t="shared" ca="1" si="8"/>
        <v>114</v>
      </c>
      <c r="Y33" s="282">
        <f t="shared" ca="1" si="8"/>
        <v>114</v>
      </c>
    </row>
    <row r="34" spans="1:25" s="282" customFormat="1" ht="12.95" customHeight="1" outlineLevel="1" x14ac:dyDescent="0.2">
      <c r="A34" s="280"/>
      <c r="B34" s="288" t="s">
        <v>13</v>
      </c>
      <c r="C34" s="289"/>
      <c r="D34" s="289"/>
      <c r="E34" s="289"/>
      <c r="F34" s="289"/>
      <c r="G34" s="289"/>
      <c r="H34" s="289"/>
      <c r="I34" s="290">
        <f ca="1">I$30</f>
        <v>94</v>
      </c>
      <c r="J34" s="290">
        <f t="shared" ref="J34:M34" ca="1" si="9">J$30</f>
        <v>117</v>
      </c>
      <c r="K34" s="290">
        <f t="shared" ca="1" si="9"/>
        <v>109</v>
      </c>
      <c r="L34" s="290">
        <f t="shared" ca="1" si="9"/>
        <v>114</v>
      </c>
      <c r="M34" s="292">
        <f t="shared" ca="1" si="9"/>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114</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0">O$32</f>
        <v>114</v>
      </c>
      <c r="P36" s="290">
        <f t="shared" ca="1" si="10"/>
        <v>114</v>
      </c>
      <c r="Q36" s="290">
        <f t="shared" ca="1" si="10"/>
        <v>114</v>
      </c>
      <c r="R36" s="290">
        <f t="shared" ca="1" si="10"/>
        <v>114</v>
      </c>
      <c r="S36" s="292">
        <f t="shared" ca="1" si="10"/>
        <v>114</v>
      </c>
      <c r="T36" s="291">
        <f t="shared" ca="1" si="10"/>
        <v>114</v>
      </c>
      <c r="U36" s="290">
        <f t="shared" ca="1" si="10"/>
        <v>114</v>
      </c>
      <c r="V36" s="290">
        <f t="shared" ca="1" si="10"/>
        <v>114</v>
      </c>
      <c r="W36" s="290">
        <f t="shared" ca="1" si="10"/>
        <v>114</v>
      </c>
      <c r="X36" s="292">
        <f t="shared" ca="1" si="10"/>
        <v>114</v>
      </c>
      <c r="Y36" s="290">
        <f t="shared" ca="1" si="10"/>
        <v>114</v>
      </c>
    </row>
    <row r="37" spans="1:25" s="282" customFormat="1" ht="12.75" customHeight="1" outlineLevel="1" x14ac:dyDescent="0.3">
      <c r="A37" s="280"/>
      <c r="B37" s="288" t="s">
        <v>262</v>
      </c>
      <c r="C37" s="289"/>
      <c r="D37" s="289"/>
      <c r="E37" s="289"/>
      <c r="F37" s="289"/>
      <c r="G37" s="289"/>
      <c r="H37" s="289"/>
      <c r="I37" s="290">
        <f t="shared" ref="I37:Y37" ca="1" si="11">SUM(I34:I36)</f>
        <v>94</v>
      </c>
      <c r="J37" s="290">
        <f t="shared" ca="1" si="11"/>
        <v>117</v>
      </c>
      <c r="K37" s="290">
        <f t="shared" ca="1" si="11"/>
        <v>109</v>
      </c>
      <c r="L37" s="290">
        <f t="shared" ca="1" si="11"/>
        <v>114</v>
      </c>
      <c r="M37" s="292">
        <f t="shared" ca="1" si="11"/>
        <v>100</v>
      </c>
      <c r="N37" s="292">
        <f t="shared" ca="1" si="11"/>
        <v>114</v>
      </c>
      <c r="O37" s="291">
        <f t="shared" ca="1" si="11"/>
        <v>114</v>
      </c>
      <c r="P37" s="290">
        <f t="shared" ca="1" si="11"/>
        <v>114</v>
      </c>
      <c r="Q37" s="290">
        <f t="shared" ca="1" si="11"/>
        <v>114</v>
      </c>
      <c r="R37" s="290">
        <f t="shared" ca="1" si="11"/>
        <v>114</v>
      </c>
      <c r="S37" s="292">
        <f t="shared" ca="1" si="11"/>
        <v>114</v>
      </c>
      <c r="T37" s="291">
        <f t="shared" ca="1" si="11"/>
        <v>114</v>
      </c>
      <c r="U37" s="290">
        <f t="shared" ca="1" si="11"/>
        <v>114</v>
      </c>
      <c r="V37" s="290">
        <f t="shared" ca="1" si="11"/>
        <v>114</v>
      </c>
      <c r="W37" s="290">
        <f t="shared" ca="1" si="11"/>
        <v>114</v>
      </c>
      <c r="X37" s="292">
        <f t="shared" ca="1" si="11"/>
        <v>114</v>
      </c>
      <c r="Y37" s="290">
        <f t="shared" ca="1" si="11"/>
        <v>114</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94</v>
      </c>
      <c r="J39" s="267">
        <f t="shared" ref="J39:M39" ca="1" si="12">J13</f>
        <v>117</v>
      </c>
      <c r="K39" s="267">
        <f t="shared" ca="1" si="12"/>
        <v>109</v>
      </c>
      <c r="L39" s="267">
        <f t="shared" ca="1" si="12"/>
        <v>114</v>
      </c>
      <c r="M39" s="299">
        <f t="shared" ca="1" si="12"/>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72</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57">
        <f ca="1">N40</f>
        <v>72</v>
      </c>
      <c r="P41" s="267">
        <f ca="1">$O$41</f>
        <v>72</v>
      </c>
      <c r="Q41" s="267">
        <f t="shared" ref="Q41:S41" ca="1" si="13">$O$41</f>
        <v>72</v>
      </c>
      <c r="R41" s="267">
        <f t="shared" ca="1" si="13"/>
        <v>72</v>
      </c>
      <c r="S41" s="299">
        <f t="shared" ca="1" si="13"/>
        <v>72</v>
      </c>
      <c r="T41" s="297">
        <f ca="1">R42</f>
        <v>72</v>
      </c>
      <c r="U41" s="267">
        <f ca="1">$T$41</f>
        <v>72</v>
      </c>
      <c r="V41" s="267">
        <f t="shared" ref="V41:X41" ca="1" si="14">$T$41</f>
        <v>72</v>
      </c>
      <c r="W41" s="267">
        <f t="shared" ca="1" si="14"/>
        <v>72</v>
      </c>
      <c r="X41" s="299">
        <f t="shared" ca="1" si="14"/>
        <v>72</v>
      </c>
      <c r="Y41" s="358">
        <f ca="1">W42</f>
        <v>72</v>
      </c>
    </row>
    <row r="42" spans="1:25" s="267" customFormat="1" ht="12.95" customHeight="1" x14ac:dyDescent="0.3">
      <c r="A42" s="293"/>
      <c r="B42" s="265" t="s">
        <v>196</v>
      </c>
      <c r="C42" s="266"/>
      <c r="D42" s="266"/>
      <c r="E42" s="266"/>
      <c r="F42" s="266"/>
      <c r="G42" s="266"/>
      <c r="H42" s="266"/>
      <c r="I42" s="267">
        <f ca="1">I13-SUM($I14:I14)-I15</f>
        <v>79</v>
      </c>
      <c r="J42" s="267">
        <f ca="1">J13-SUM($I14:J14)-J15</f>
        <v>103</v>
      </c>
      <c r="K42" s="267">
        <f ca="1">K13-SUM($I14:K14)-K15</f>
        <v>79</v>
      </c>
      <c r="L42" s="267">
        <f ca="1">L13-SUM($I14:L14)-L15</f>
        <v>72</v>
      </c>
      <c r="M42" s="299">
        <f ca="1">M13-SUM($I14:M14)-M15</f>
        <v>67</v>
      </c>
      <c r="N42" s="302">
        <f ca="1">L42+L15-N15-SUM($M14:N14)</f>
        <v>58</v>
      </c>
      <c r="O42" s="298">
        <f ca="1">$M$42+$M$15-O15-SUM($N14:O14)</f>
        <v>92</v>
      </c>
      <c r="P42" s="267">
        <f ca="1">$M$42+$M$15-P15-SUM($N14:P14)</f>
        <v>78</v>
      </c>
      <c r="Q42" s="267">
        <f ca="1">$M$42+$M$15-Q15-SUM($N14:Q14)</f>
        <v>54</v>
      </c>
      <c r="R42" s="267">
        <f ca="1">$M$42+$M$15-R15-SUM($N14:R14)</f>
        <v>72</v>
      </c>
      <c r="S42" s="299">
        <f ca="1">$M$42+$M$15-S15-SUM($N14:S14)</f>
        <v>72</v>
      </c>
      <c r="T42" s="298">
        <f ca="1">$R$42+$R$15-T15-SUM($S14:T14)</f>
        <v>72</v>
      </c>
      <c r="U42" s="267">
        <f ca="1">$R$42+$R$15-U15-SUM($S14:U14)</f>
        <v>72</v>
      </c>
      <c r="V42" s="267">
        <f ca="1">$R$42+$R$15-V15-SUM($S14:V14)</f>
        <v>72</v>
      </c>
      <c r="W42" s="267">
        <f ca="1">$R$42+$R$15-W15-SUM($S14:W14)</f>
        <v>72</v>
      </c>
      <c r="X42" s="299">
        <f ca="1">$R$42+$R$15-X15-SUM($S14:X14)</f>
        <v>72</v>
      </c>
      <c r="Y42" s="267">
        <f ca="1">$W$42+$W$15-Y15-SUM($X14:Y14)</f>
        <v>72</v>
      </c>
    </row>
    <row r="43" spans="1:25" s="267" customFormat="1" ht="12.95" customHeight="1" outlineLevel="1" x14ac:dyDescent="0.3">
      <c r="A43" s="265"/>
      <c r="B43" s="273" t="s">
        <v>17</v>
      </c>
      <c r="C43" s="274"/>
      <c r="D43" s="274"/>
      <c r="E43" s="274"/>
      <c r="F43" s="274"/>
      <c r="G43" s="274"/>
      <c r="H43" s="274"/>
      <c r="I43" s="275">
        <f ca="1">I$39</f>
        <v>94</v>
      </c>
      <c r="J43" s="275">
        <f t="shared" ref="J43:M43" ca="1" si="15">J$39</f>
        <v>117</v>
      </c>
      <c r="K43" s="275">
        <f t="shared" ca="1" si="15"/>
        <v>109</v>
      </c>
      <c r="L43" s="275">
        <f t="shared" ca="1" si="15"/>
        <v>114</v>
      </c>
      <c r="M43" s="276">
        <f t="shared" ca="1" si="15"/>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72</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6">O41</f>
        <v>72</v>
      </c>
      <c r="P45" s="275">
        <f t="shared" ca="1" si="16"/>
        <v>72</v>
      </c>
      <c r="Q45" s="275">
        <f t="shared" ca="1" si="16"/>
        <v>72</v>
      </c>
      <c r="R45" s="275">
        <f t="shared" ca="1" si="16"/>
        <v>72</v>
      </c>
      <c r="S45" s="276">
        <f t="shared" ref="S45:Y45" ca="1" si="17">S41</f>
        <v>72</v>
      </c>
      <c r="T45" s="303">
        <f t="shared" ca="1" si="17"/>
        <v>72</v>
      </c>
      <c r="U45" s="275">
        <f t="shared" ca="1" si="17"/>
        <v>72</v>
      </c>
      <c r="V45" s="275">
        <f t="shared" ca="1" si="17"/>
        <v>72</v>
      </c>
      <c r="W45" s="275">
        <f t="shared" ca="1" si="17"/>
        <v>72</v>
      </c>
      <c r="X45" s="276">
        <f t="shared" ca="1" si="17"/>
        <v>72</v>
      </c>
      <c r="Y45" s="275">
        <f t="shared" ca="1" si="17"/>
        <v>72</v>
      </c>
    </row>
    <row r="46" spans="1:25" s="267" customFormat="1" ht="12.75" customHeight="1" x14ac:dyDescent="0.3">
      <c r="A46" s="265"/>
      <c r="B46" s="273" t="s">
        <v>263</v>
      </c>
      <c r="C46" s="274"/>
      <c r="D46" s="274"/>
      <c r="E46" s="274"/>
      <c r="F46" s="274"/>
      <c r="G46" s="274"/>
      <c r="H46" s="274"/>
      <c r="I46" s="275">
        <f t="shared" ref="I46:Y46" ca="1" si="18">SUM(I43:I45)</f>
        <v>94</v>
      </c>
      <c r="J46" s="275">
        <f t="shared" ca="1" si="18"/>
        <v>117</v>
      </c>
      <c r="K46" s="275">
        <f t="shared" ca="1" si="18"/>
        <v>109</v>
      </c>
      <c r="L46" s="275">
        <f t="shared" ca="1" si="18"/>
        <v>114</v>
      </c>
      <c r="M46" s="276">
        <f t="shared" ca="1" si="18"/>
        <v>100</v>
      </c>
      <c r="N46" s="276">
        <f t="shared" ca="1" si="18"/>
        <v>72</v>
      </c>
      <c r="O46" s="303">
        <f t="shared" ca="1" si="18"/>
        <v>72</v>
      </c>
      <c r="P46" s="275">
        <f t="shared" ca="1" si="18"/>
        <v>72</v>
      </c>
      <c r="Q46" s="275">
        <f t="shared" ca="1" si="18"/>
        <v>72</v>
      </c>
      <c r="R46" s="275">
        <f t="shared" ca="1" si="18"/>
        <v>72</v>
      </c>
      <c r="S46" s="276">
        <f t="shared" ca="1" si="18"/>
        <v>72</v>
      </c>
      <c r="T46" s="303">
        <f t="shared" ca="1" si="18"/>
        <v>72</v>
      </c>
      <c r="U46" s="275">
        <f t="shared" ca="1" si="18"/>
        <v>72</v>
      </c>
      <c r="V46" s="275">
        <f t="shared" ca="1" si="18"/>
        <v>72</v>
      </c>
      <c r="W46" s="275">
        <f t="shared" ca="1" si="18"/>
        <v>72</v>
      </c>
      <c r="X46" s="276">
        <f t="shared" ca="1" si="18"/>
        <v>72</v>
      </c>
      <c r="Y46" s="275">
        <f t="shared" ca="1" si="18"/>
        <v>72</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9">(SUM(I39:I41)-I42)-(SUM(H39:H41)-H42)</f>
        <v>15</v>
      </c>
      <c r="J48" s="267">
        <f t="shared" ca="1" si="19"/>
        <v>-1</v>
      </c>
      <c r="K48" s="267">
        <f t="shared" ca="1" si="19"/>
        <v>16</v>
      </c>
      <c r="L48" s="267">
        <f t="shared" ca="1" si="19"/>
        <v>12</v>
      </c>
      <c r="M48" s="299">
        <f t="shared" ca="1" si="19"/>
        <v>-9</v>
      </c>
      <c r="N48" s="296">
        <f ca="1">(SUM(N39:N41)-N42)-(SUM(M39:M41)-M42)</f>
        <v>-19</v>
      </c>
      <c r="O48" s="294">
        <f t="shared" ca="1" si="19"/>
        <v>-34</v>
      </c>
      <c r="P48" s="267">
        <f t="shared" ca="1" si="19"/>
        <v>14</v>
      </c>
      <c r="Q48" s="267">
        <f t="shared" ca="1" si="19"/>
        <v>24</v>
      </c>
      <c r="R48" s="267">
        <f t="shared" ca="1" si="19"/>
        <v>-18</v>
      </c>
      <c r="S48" s="296">
        <f t="shared" ca="1" si="19"/>
        <v>0</v>
      </c>
      <c r="T48" s="294">
        <f t="shared" ca="1" si="19"/>
        <v>0</v>
      </c>
      <c r="U48" s="267">
        <f t="shared" ca="1" si="19"/>
        <v>0</v>
      </c>
      <c r="V48" s="267">
        <f t="shared" ca="1" si="19"/>
        <v>0</v>
      </c>
      <c r="W48" s="267">
        <f t="shared" ca="1" si="19"/>
        <v>0</v>
      </c>
      <c r="X48" s="296">
        <f t="shared" ca="1" si="19"/>
        <v>0</v>
      </c>
      <c r="Y48" s="295">
        <f t="shared" ca="1" si="19"/>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15</v>
      </c>
      <c r="J51" s="307"/>
      <c r="K51" s="307"/>
      <c r="L51" s="307"/>
      <c r="M51" s="310"/>
      <c r="N51" s="310"/>
      <c r="O51" s="309">
        <f ca="1">SUM(O39:O41)-O42</f>
        <v>-20</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v>
      </c>
      <c r="K52" s="311">
        <f ca="1">(SUM(K39:K41)-K42)-(SUM(J39:J41)-J42)</f>
        <v>16</v>
      </c>
      <c r="L52" s="311">
        <f ca="1">(SUM(L39:L41)-L42)-(SUM(K39:K41)-K42)</f>
        <v>12</v>
      </c>
      <c r="M52" s="310"/>
      <c r="N52" s="310"/>
      <c r="O52" s="309"/>
      <c r="P52" s="311">
        <f ca="1">(SUM(P39:P41)-P42)-(SUM(O39:O41)-O42)</f>
        <v>14</v>
      </c>
      <c r="Q52" s="311">
        <f ca="1">(SUM(Q39:Q41)-Q42)-(SUM(P39:P41)-P42)</f>
        <v>24</v>
      </c>
      <c r="R52" s="311">
        <f ca="1">(SUM(R39:R41)-R42)-(SUM(Q39:Q41)-Q42)</f>
        <v>-18</v>
      </c>
      <c r="S52" s="310"/>
      <c r="T52" s="321"/>
      <c r="U52" s="311">
        <f ca="1">(SUM(U39:U41)-U42)-(SUM(T39:T41)-T42)</f>
        <v>0</v>
      </c>
      <c r="V52" s="311">
        <f t="shared" ref="V52:W52" ca="1" si="20">(SUM(V39:V41)-V42)-(SUM(U39:U41)-U42)</f>
        <v>0</v>
      </c>
      <c r="W52" s="311">
        <f t="shared" ca="1" si="20"/>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19</v>
      </c>
      <c r="P55" s="307"/>
      <c r="Q55" s="307"/>
      <c r="R55" s="307"/>
      <c r="S55" s="310"/>
      <c r="T55" s="309">
        <f ca="1">-((SUM(S39:S41)-S42)-(SUM(R39:R41)-R42))</f>
        <v>0</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c r="O56" s="309"/>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-9</v>
      </c>
      <c r="N57" s="310"/>
      <c r="O57" s="309"/>
      <c r="P57" s="311"/>
      <c r="Q57" s="311"/>
      <c r="R57" s="311"/>
      <c r="S57" s="312"/>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 ca="1">SUM(N39:N41)-SUM(L39:L41)</f>
        <v>-42</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15</v>
      </c>
      <c r="J63" s="318">
        <f t="shared" ref="J63:Y63" ca="1" si="21">SUM(J51:J62)</f>
        <v>-1</v>
      </c>
      <c r="K63" s="318">
        <f t="shared" ca="1" si="21"/>
        <v>16</v>
      </c>
      <c r="L63" s="318">
        <f t="shared" ca="1" si="21"/>
        <v>12</v>
      </c>
      <c r="M63" s="320">
        <f t="shared" ca="1" si="21"/>
        <v>-9</v>
      </c>
      <c r="N63" s="320">
        <f t="shared" si="21"/>
        <v>0</v>
      </c>
      <c r="O63" s="319">
        <f t="shared" ca="1" si="21"/>
        <v>-43</v>
      </c>
      <c r="P63" s="318">
        <f t="shared" ca="1" si="21"/>
        <v>14</v>
      </c>
      <c r="Q63" s="318">
        <f t="shared" ca="1" si="21"/>
        <v>24</v>
      </c>
      <c r="R63" s="318">
        <f t="shared" ca="1" si="21"/>
        <v>-18</v>
      </c>
      <c r="S63" s="320">
        <f t="shared" si="21"/>
        <v>0</v>
      </c>
      <c r="T63" s="319">
        <f t="shared" ca="1" si="21"/>
        <v>0</v>
      </c>
      <c r="U63" s="318">
        <f t="shared" ca="1" si="21"/>
        <v>0</v>
      </c>
      <c r="V63" s="318">
        <f t="shared" ca="1" si="21"/>
        <v>0</v>
      </c>
      <c r="W63" s="318">
        <f t="shared" ca="1" si="21"/>
        <v>0</v>
      </c>
      <c r="X63" s="320">
        <f t="shared" si="21"/>
        <v>0</v>
      </c>
      <c r="Y63" s="318">
        <f t="shared" ca="1" si="21"/>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15</v>
      </c>
      <c r="K66" s="324">
        <f ca="1">J66</f>
        <v>15</v>
      </c>
      <c r="L66" s="324">
        <f ca="1">K66</f>
        <v>15</v>
      </c>
      <c r="M66" s="326">
        <f ca="1">L66</f>
        <v>15</v>
      </c>
      <c r="N66" s="326">
        <f ca="1">M66</f>
        <v>15</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v>
      </c>
      <c r="L67" s="311">
        <f ca="1">K67</f>
        <v>-1</v>
      </c>
      <c r="M67" s="312">
        <f ca="1">L67</f>
        <v>-1</v>
      </c>
      <c r="N67" s="310">
        <f ca="1">M67</f>
        <v>-1</v>
      </c>
      <c r="O67" s="309">
        <f ca="1">N67</f>
        <v>-1</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16</v>
      </c>
      <c r="M68" s="312">
        <f ca="1">L68</f>
        <v>16</v>
      </c>
      <c r="N68" s="310">
        <f ca="1">M68</f>
        <v>16</v>
      </c>
      <c r="O68" s="309">
        <f ca="1">N68</f>
        <v>16</v>
      </c>
      <c r="P68" s="307">
        <f ca="1">O68</f>
        <v>16</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12</v>
      </c>
      <c r="N69" s="310">
        <f ca="1">M69</f>
        <v>12</v>
      </c>
      <c r="O69" s="309">
        <f ca="1">N69</f>
        <v>12</v>
      </c>
      <c r="P69" s="307">
        <f ca="1">O69</f>
        <v>12</v>
      </c>
      <c r="Q69" s="307">
        <f ca="1">P69</f>
        <v>12</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-9</v>
      </c>
      <c r="O70" s="309">
        <f ca="1">N70</f>
        <v>-9</v>
      </c>
      <c r="P70" s="307">
        <f ca="1">O70</f>
        <v>-9</v>
      </c>
      <c r="Q70" s="307">
        <f ca="1">P70</f>
        <v>-9</v>
      </c>
      <c r="R70" s="307">
        <f ca="1">Q70</f>
        <v>-9</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-43</v>
      </c>
      <c r="Q72" s="311">
        <f ca="1">P72</f>
        <v>-43</v>
      </c>
      <c r="R72" s="311">
        <f ca="1">Q72</f>
        <v>-43</v>
      </c>
      <c r="S72" s="312">
        <f ca="1">R72</f>
        <v>-43</v>
      </c>
      <c r="T72" s="321">
        <f ca="1">S72</f>
        <v>-43</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14</v>
      </c>
      <c r="R73" s="311">
        <f ca="1">Q73</f>
        <v>14</v>
      </c>
      <c r="S73" s="312">
        <f ca="1">R73</f>
        <v>14</v>
      </c>
      <c r="T73" s="321">
        <f ca="1">S73</f>
        <v>14</v>
      </c>
      <c r="U73" s="311">
        <f ca="1">T73</f>
        <v>14</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24</v>
      </c>
      <c r="S74" s="312">
        <f ca="1">R74</f>
        <v>24</v>
      </c>
      <c r="T74" s="321">
        <f ca="1">S74</f>
        <v>24</v>
      </c>
      <c r="U74" s="311">
        <f ca="1">T74</f>
        <v>24</v>
      </c>
      <c r="V74" s="311">
        <f ca="1">U74</f>
        <v>24</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-18</v>
      </c>
      <c r="T75" s="321">
        <f ca="1">S75</f>
        <v>-18</v>
      </c>
      <c r="U75" s="311">
        <f ca="1">T75</f>
        <v>-18</v>
      </c>
      <c r="V75" s="311">
        <f ca="1">U75</f>
        <v>-18</v>
      </c>
      <c r="W75" s="311">
        <f ca="1">V75</f>
        <v>-18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33</v>
      </c>
      <c r="O79" s="319">
        <f ca="1">SUM(O66:O71)</f>
        <v>18</v>
      </c>
      <c r="P79" s="318">
        <f t="shared" ref="P79:S79" ca="1" si="22">SUM(P66:P71)</f>
        <v>19</v>
      </c>
      <c r="Q79" s="318">
        <f t="shared" ca="1" si="22"/>
        <v>3</v>
      </c>
      <c r="R79" s="318">
        <f t="shared" ca="1" si="22"/>
        <v>-9</v>
      </c>
      <c r="S79" s="320">
        <f t="shared" si="22"/>
        <v>0</v>
      </c>
      <c r="T79" s="319">
        <f ca="1">SUM(T66:T76)</f>
        <v>-23</v>
      </c>
      <c r="U79" s="318">
        <f t="shared" ref="U79:X79" ca="1" si="23">SUM(U66:U76)</f>
        <v>20</v>
      </c>
      <c r="V79" s="318">
        <f t="shared" ca="1" si="23"/>
        <v>6</v>
      </c>
      <c r="W79" s="318">
        <f t="shared" ca="1" si="23"/>
        <v>-18</v>
      </c>
      <c r="X79" s="320">
        <f t="shared" si="23"/>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3.9" x14ac:dyDescent="0.3">
      <c r="A95" s="293"/>
      <c r="B95" s="265" t="s">
        <v>282</v>
      </c>
      <c r="C95" s="329"/>
      <c r="D95" s="329"/>
      <c r="E95" s="266"/>
      <c r="F95" s="266"/>
      <c r="G95" s="266"/>
      <c r="H95" s="329"/>
      <c r="I95" s="329"/>
      <c r="J95" s="329"/>
      <c r="M95" s="299"/>
      <c r="N95" s="299"/>
      <c r="O95" s="298"/>
      <c r="S95" s="299"/>
      <c r="T95" s="298"/>
      <c r="X95" s="299"/>
    </row>
    <row r="96" spans="1:25" s="267" customFormat="1" ht="13.5" customHeight="1" x14ac:dyDescent="0.3">
      <c r="A96" s="293"/>
      <c r="B96" s="305" t="s">
        <v>352</v>
      </c>
      <c r="C96" s="329"/>
      <c r="D96" s="329"/>
      <c r="E96" s="266"/>
      <c r="F96" s="266"/>
      <c r="G96" s="266"/>
      <c r="H96" s="329"/>
      <c r="M96" s="299"/>
      <c r="N96" s="299">
        <f ca="1">L42-SUM(N39:N41)</f>
        <v>0</v>
      </c>
      <c r="O96" s="298"/>
      <c r="S96" s="299"/>
      <c r="T96" s="298"/>
      <c r="U96" s="265"/>
      <c r="V96" s="265"/>
      <c r="X96" s="299"/>
      <c r="Y96" s="293"/>
    </row>
    <row r="97" spans="1:25" s="267" customFormat="1" ht="12.95" customHeight="1" x14ac:dyDescent="0.3">
      <c r="A97" s="293"/>
      <c r="B97" s="305" t="s">
        <v>357</v>
      </c>
      <c r="C97" s="329"/>
      <c r="D97" s="329"/>
      <c r="E97" s="266"/>
      <c r="F97" s="266"/>
      <c r="G97" s="266"/>
      <c r="H97" s="329"/>
      <c r="M97" s="299"/>
      <c r="N97" s="299"/>
      <c r="O97" s="298">
        <f ca="1">M42-SUM(O39:O41)</f>
        <v>-5</v>
      </c>
      <c r="P97" s="267">
        <f ca="1">O97</f>
        <v>-5</v>
      </c>
      <c r="Q97" s="267">
        <f ca="1">P97</f>
        <v>-5</v>
      </c>
      <c r="R97" s="267">
        <f ca="1">Q97</f>
        <v>-5</v>
      </c>
      <c r="S97" s="299">
        <f ca="1">R97</f>
        <v>-5</v>
      </c>
      <c r="T97" s="298">
        <f ca="1">S97</f>
        <v>-5</v>
      </c>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9</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4">SUM(I79:I105)</f>
        <v>0</v>
      </c>
      <c r="J106" s="426">
        <f t="shared" si="24"/>
        <v>0</v>
      </c>
      <c r="K106" s="426">
        <f t="shared" si="24"/>
        <v>0</v>
      </c>
      <c r="L106" s="426">
        <f t="shared" si="24"/>
        <v>0</v>
      </c>
      <c r="M106" s="427">
        <f t="shared" si="24"/>
        <v>0</v>
      </c>
      <c r="N106" s="427">
        <f t="shared" ca="1" si="24"/>
        <v>42</v>
      </c>
      <c r="O106" s="393">
        <f t="shared" ca="1" si="24"/>
        <v>13</v>
      </c>
      <c r="P106" s="363">
        <f t="shared" ca="1" si="24"/>
        <v>14</v>
      </c>
      <c r="Q106" s="363">
        <f t="shared" ca="1" si="24"/>
        <v>-2</v>
      </c>
      <c r="R106" s="363">
        <f t="shared" ca="1" si="24"/>
        <v>-14</v>
      </c>
      <c r="S106" s="387">
        <f t="shared" ca="1" si="24"/>
        <v>-5</v>
      </c>
      <c r="T106" s="393">
        <f t="shared" ca="1" si="24"/>
        <v>-28</v>
      </c>
      <c r="U106" s="363">
        <f t="shared" ca="1" si="24"/>
        <v>20</v>
      </c>
      <c r="V106" s="363">
        <f t="shared" ca="1" si="24"/>
        <v>6</v>
      </c>
      <c r="W106" s="363">
        <f t="shared" ca="1" si="24"/>
        <v>-18</v>
      </c>
      <c r="X106" s="387">
        <f t="shared" si="24"/>
        <v>0</v>
      </c>
      <c r="Y106" s="363">
        <f t="shared" ca="1" si="24"/>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5">I14+I14/$I$16</f>
        <v>298.16411682892902</v>
      </c>
      <c r="J109" s="337">
        <f t="shared" ca="1" si="25"/>
        <v>74.541029207232256</v>
      </c>
      <c r="K109" s="337">
        <f t="shared" ca="1" si="25"/>
        <v>-193.80667593880389</v>
      </c>
      <c r="L109" s="337">
        <f t="shared" ca="1" si="25"/>
        <v>193.80667593880389</v>
      </c>
      <c r="M109" s="377">
        <f t="shared" ca="1" si="25"/>
        <v>238.53129346314324</v>
      </c>
      <c r="N109" s="340">
        <f t="shared" ca="1" si="25"/>
        <v>-29.816411682892905</v>
      </c>
      <c r="O109" s="338">
        <f t="shared" ca="1" si="25"/>
        <v>-268.34770514603611</v>
      </c>
      <c r="P109" s="339">
        <f t="shared" ca="1" si="25"/>
        <v>298.16411682892902</v>
      </c>
      <c r="Q109" s="339">
        <f t="shared" ca="1" si="25"/>
        <v>-193.80667593880389</v>
      </c>
      <c r="R109" s="337">
        <f t="shared" si="25"/>
        <v>0</v>
      </c>
      <c r="S109" s="340">
        <f t="shared" si="25"/>
        <v>0</v>
      </c>
      <c r="T109" s="338">
        <f t="shared" si="25"/>
        <v>0</v>
      </c>
      <c r="U109" s="339">
        <f t="shared" si="25"/>
        <v>0</v>
      </c>
      <c r="V109" s="339">
        <f t="shared" si="25"/>
        <v>0</v>
      </c>
      <c r="W109" s="339">
        <f t="shared" si="25"/>
        <v>0</v>
      </c>
      <c r="X109" s="340">
        <f t="shared" si="25"/>
        <v>0</v>
      </c>
      <c r="Y109" s="339">
        <f t="shared" si="25"/>
        <v>0</v>
      </c>
    </row>
    <row r="110" spans="1:25" s="282" customFormat="1" ht="12.95" customHeight="1" x14ac:dyDescent="0.3">
      <c r="A110" s="336"/>
      <c r="B110" s="305" t="s">
        <v>273</v>
      </c>
      <c r="C110" s="281"/>
      <c r="D110" s="281"/>
      <c r="E110" s="281"/>
      <c r="F110" s="281"/>
      <c r="G110" s="281"/>
      <c r="H110" s="281"/>
      <c r="I110" s="341">
        <f t="shared" ref="I110:Y110" ca="1" si="26">I15</f>
        <v>-5</v>
      </c>
      <c r="J110" s="341">
        <f t="shared" ca="1" si="26"/>
        <v>-11</v>
      </c>
      <c r="K110" s="341">
        <f t="shared" ca="1" si="26"/>
        <v>18</v>
      </c>
      <c r="L110" s="341">
        <f t="shared" ca="1" si="26"/>
        <v>17</v>
      </c>
      <c r="M110" s="378">
        <f t="shared" ca="1" si="26"/>
        <v>-8</v>
      </c>
      <c r="N110" s="344">
        <f t="shared" ca="1" si="26"/>
        <v>17</v>
      </c>
      <c r="O110" s="342">
        <f t="shared" ca="1" si="26"/>
        <v>-13</v>
      </c>
      <c r="P110" s="343">
        <f t="shared" ca="1" si="26"/>
        <v>-19</v>
      </c>
      <c r="Q110" s="343">
        <f t="shared" ca="1" si="26"/>
        <v>18</v>
      </c>
      <c r="R110" s="341">
        <f t="shared" si="26"/>
        <v>0</v>
      </c>
      <c r="S110" s="344">
        <f t="shared" si="26"/>
        <v>0</v>
      </c>
      <c r="T110" s="342">
        <f t="shared" si="26"/>
        <v>0</v>
      </c>
      <c r="U110" s="343">
        <f t="shared" si="26"/>
        <v>0</v>
      </c>
      <c r="V110" s="343">
        <f t="shared" si="26"/>
        <v>0</v>
      </c>
      <c r="W110" s="343">
        <f t="shared" si="26"/>
        <v>0</v>
      </c>
      <c r="X110" s="344">
        <f t="shared" si="26"/>
        <v>0</v>
      </c>
      <c r="Y110" s="343">
        <f t="shared" si="26"/>
        <v>0</v>
      </c>
    </row>
    <row r="111" spans="1:25" s="282" customFormat="1" ht="12.95" customHeight="1" x14ac:dyDescent="0.3">
      <c r="A111" s="336"/>
      <c r="B111" s="305" t="s">
        <v>255</v>
      </c>
      <c r="C111" s="281"/>
      <c r="D111" s="281"/>
      <c r="E111" s="281"/>
      <c r="F111" s="281"/>
      <c r="G111" s="281"/>
      <c r="H111" s="281"/>
      <c r="I111" s="337">
        <f ca="1">SUM(I109:I110)</f>
        <v>293.16411682892902</v>
      </c>
      <c r="J111" s="337">
        <f t="shared" ref="J111:Y111" ca="1" si="27">SUM(J109:J110)</f>
        <v>63.541029207232256</v>
      </c>
      <c r="K111" s="337">
        <f t="shared" ca="1" si="27"/>
        <v>-175.80667593880389</v>
      </c>
      <c r="L111" s="337">
        <f t="shared" ca="1" si="27"/>
        <v>210.80667593880389</v>
      </c>
      <c r="M111" s="377">
        <f t="shared" ca="1" si="27"/>
        <v>230.53129346314324</v>
      </c>
      <c r="N111" s="340">
        <f t="shared" ca="1" si="27"/>
        <v>-12.816411682892905</v>
      </c>
      <c r="O111" s="338">
        <f t="shared" ca="1" si="27"/>
        <v>-281.34770514603611</v>
      </c>
      <c r="P111" s="339">
        <f t="shared" ca="1" si="27"/>
        <v>279.16411682892902</v>
      </c>
      <c r="Q111" s="339">
        <f t="shared" ca="1" si="27"/>
        <v>-175.80667593880389</v>
      </c>
      <c r="R111" s="337">
        <f t="shared" si="27"/>
        <v>0</v>
      </c>
      <c r="S111" s="340">
        <f t="shared" si="27"/>
        <v>0</v>
      </c>
      <c r="T111" s="338">
        <f t="shared" si="27"/>
        <v>0</v>
      </c>
      <c r="U111" s="339">
        <f t="shared" si="27"/>
        <v>0</v>
      </c>
      <c r="V111" s="339">
        <f t="shared" si="27"/>
        <v>0</v>
      </c>
      <c r="W111" s="339">
        <f t="shared" si="27"/>
        <v>0</v>
      </c>
      <c r="X111" s="340">
        <f t="shared" si="27"/>
        <v>0</v>
      </c>
      <c r="Y111" s="339">
        <f t="shared" si="27"/>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8">I33-I42</f>
        <v>15</v>
      </c>
      <c r="J114" s="282">
        <f t="shared" ca="1" si="28"/>
        <v>14</v>
      </c>
      <c r="K114" s="282">
        <f t="shared" ca="1" si="28"/>
        <v>30</v>
      </c>
      <c r="L114" s="282">
        <f t="shared" ca="1" si="28"/>
        <v>42</v>
      </c>
      <c r="M114" s="284">
        <f t="shared" ca="1" si="28"/>
        <v>33</v>
      </c>
      <c r="N114" s="346">
        <f t="shared" ca="1" si="28"/>
        <v>56</v>
      </c>
      <c r="O114" s="333">
        <f t="shared" ca="1" si="28"/>
        <v>22</v>
      </c>
      <c r="P114" s="334">
        <f t="shared" ca="1" si="28"/>
        <v>36</v>
      </c>
      <c r="Q114" s="334">
        <f t="shared" ca="1" si="28"/>
        <v>60</v>
      </c>
      <c r="R114" s="334">
        <f t="shared" ca="1" si="28"/>
        <v>42</v>
      </c>
      <c r="S114" s="346">
        <f t="shared" ca="1" si="28"/>
        <v>42</v>
      </c>
      <c r="T114" s="333">
        <f t="shared" ca="1" si="28"/>
        <v>42</v>
      </c>
      <c r="U114" s="334">
        <f t="shared" ca="1" si="28"/>
        <v>42</v>
      </c>
      <c r="V114" s="334">
        <f t="shared" ca="1" si="28"/>
        <v>42</v>
      </c>
      <c r="W114" s="334">
        <f t="shared" ca="1" si="28"/>
        <v>42</v>
      </c>
      <c r="X114" s="346">
        <f t="shared" ca="1" si="28"/>
        <v>42</v>
      </c>
      <c r="Y114" s="334">
        <f t="shared" ca="1" si="28"/>
        <v>42</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29">I37-I46-I106</f>
        <v>0</v>
      </c>
      <c r="J115" s="282">
        <f t="shared" ca="1" si="29"/>
        <v>0</v>
      </c>
      <c r="K115" s="282">
        <f t="shared" ca="1" si="29"/>
        <v>0</v>
      </c>
      <c r="L115" s="282">
        <f t="shared" ca="1" si="29"/>
        <v>0</v>
      </c>
      <c r="M115" s="284">
        <f t="shared" ca="1" si="29"/>
        <v>0</v>
      </c>
      <c r="N115" s="346">
        <f t="shared" ca="1" si="29"/>
        <v>0</v>
      </c>
      <c r="O115" s="333">
        <f t="shared" ca="1" si="29"/>
        <v>29</v>
      </c>
      <c r="P115" s="282">
        <f t="shared" ca="1" si="29"/>
        <v>28</v>
      </c>
      <c r="Q115" s="282">
        <f t="shared" ca="1" si="29"/>
        <v>44</v>
      </c>
      <c r="R115" s="282">
        <f t="shared" ca="1" si="29"/>
        <v>56</v>
      </c>
      <c r="S115" s="346">
        <f t="shared" ca="1" si="29"/>
        <v>47</v>
      </c>
      <c r="T115" s="333">
        <f t="shared" ca="1" si="29"/>
        <v>70</v>
      </c>
      <c r="U115" s="334">
        <f t="shared" ca="1" si="29"/>
        <v>22</v>
      </c>
      <c r="V115" s="334">
        <f t="shared" ca="1" si="29"/>
        <v>36</v>
      </c>
      <c r="W115" s="334">
        <f t="shared" ca="1" si="29"/>
        <v>60</v>
      </c>
      <c r="X115" s="346">
        <f t="shared" ca="1" si="29"/>
        <v>42</v>
      </c>
      <c r="Y115" s="334">
        <f t="shared" ca="1" si="29"/>
        <v>42</v>
      </c>
    </row>
    <row r="116" spans="1:40" s="282" customFormat="1" ht="12.95" customHeight="1" x14ac:dyDescent="0.3">
      <c r="A116" s="336"/>
      <c r="B116" s="281" t="s">
        <v>24</v>
      </c>
      <c r="C116" s="281"/>
      <c r="D116" s="281"/>
      <c r="E116" s="281"/>
      <c r="F116" s="281"/>
      <c r="G116" s="281"/>
      <c r="H116" s="281"/>
      <c r="I116" s="282">
        <f t="shared" ref="I116:Y116" ca="1" si="30">I114-I115</f>
        <v>15</v>
      </c>
      <c r="J116" s="282">
        <f t="shared" ca="1" si="30"/>
        <v>14</v>
      </c>
      <c r="K116" s="282">
        <f t="shared" ca="1" si="30"/>
        <v>30</v>
      </c>
      <c r="L116" s="282">
        <f t="shared" ca="1" si="30"/>
        <v>42</v>
      </c>
      <c r="M116" s="284">
        <f t="shared" ca="1" si="30"/>
        <v>33</v>
      </c>
      <c r="N116" s="346">
        <f t="shared" ca="1" si="30"/>
        <v>56</v>
      </c>
      <c r="O116" s="333">
        <f t="shared" ca="1" si="30"/>
        <v>-7</v>
      </c>
      <c r="P116" s="334">
        <f t="shared" ca="1" si="30"/>
        <v>8</v>
      </c>
      <c r="Q116" s="334">
        <f t="shared" ca="1" si="30"/>
        <v>16</v>
      </c>
      <c r="R116" s="334">
        <f t="shared" ca="1" si="30"/>
        <v>-14</v>
      </c>
      <c r="S116" s="284">
        <f t="shared" ca="1" si="30"/>
        <v>-5</v>
      </c>
      <c r="T116" s="283">
        <f ca="1">T114-T115</f>
        <v>-28</v>
      </c>
      <c r="U116" s="282">
        <f t="shared" ca="1" si="30"/>
        <v>20</v>
      </c>
      <c r="V116" s="282">
        <f t="shared" ca="1" si="30"/>
        <v>6</v>
      </c>
      <c r="W116" s="282">
        <f t="shared" ca="1" si="30"/>
        <v>-18</v>
      </c>
      <c r="X116" s="284">
        <f t="shared" ca="1" si="30"/>
        <v>0</v>
      </c>
      <c r="Y116" s="334">
        <f t="shared" ca="1" si="30"/>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411.27149172494916</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10.232765302552247</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421.50425702750141</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143.61206811430441</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0.34071320922610354</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295</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RANDBETWEEN(80,120)</f>
        <v>95</v>
      </c>
      <c r="J13" s="231">
        <f t="shared" ref="J13:M13" ca="1" si="0">RANDBETWEEN(80,120)</f>
        <v>108</v>
      </c>
      <c r="K13" s="231">
        <f t="shared" ca="1" si="0"/>
        <v>81</v>
      </c>
      <c r="L13" s="231">
        <f t="shared" ca="1" si="0"/>
        <v>99</v>
      </c>
      <c r="M13" s="231">
        <f t="shared" ca="1" si="0"/>
        <v>107</v>
      </c>
      <c r="N13" s="229"/>
      <c r="O13" s="229"/>
    </row>
    <row r="14" spans="1:25" ht="12.95" customHeight="1" x14ac:dyDescent="0.2">
      <c r="A14" s="230" t="s">
        <v>280</v>
      </c>
      <c r="B14" s="230"/>
      <c r="C14" s="230"/>
      <c r="D14" s="230"/>
      <c r="E14" s="230"/>
      <c r="F14" s="230"/>
      <c r="I14" s="231">
        <f ca="1">RANDBETWEEN(-20,20)</f>
        <v>-13</v>
      </c>
      <c r="J14" s="231">
        <f t="shared" ref="J14:Q15" ca="1" si="1">RANDBETWEEN(-20,20)</f>
        <v>3</v>
      </c>
      <c r="K14" s="231">
        <f t="shared" ca="1" si="1"/>
        <v>14</v>
      </c>
      <c r="L14" s="231">
        <f t="shared" ca="1" si="1"/>
        <v>-20</v>
      </c>
      <c r="M14" s="231">
        <f t="shared" ca="1" si="1"/>
        <v>13</v>
      </c>
      <c r="N14" s="231">
        <f t="shared" ca="1" si="1"/>
        <v>-13</v>
      </c>
      <c r="O14" s="231">
        <f t="shared" ca="1" si="1"/>
        <v>-6</v>
      </c>
      <c r="P14" s="231">
        <f t="shared" ca="1" si="1"/>
        <v>-14</v>
      </c>
      <c r="Q14" s="231">
        <f t="shared" ca="1" si="1"/>
        <v>-11</v>
      </c>
    </row>
    <row r="15" spans="1:25" ht="12.95" customHeight="1" x14ac:dyDescent="0.2">
      <c r="A15" s="230" t="s">
        <v>277</v>
      </c>
      <c r="B15" s="230"/>
      <c r="C15" s="230"/>
      <c r="D15" s="230"/>
      <c r="E15" s="230"/>
      <c r="F15" s="230"/>
      <c r="I15" s="231">
        <f ca="1">RANDBETWEEN(-20,20)</f>
        <v>10</v>
      </c>
      <c r="J15" s="231">
        <f t="shared" ca="1" si="1"/>
        <v>-8</v>
      </c>
      <c r="K15" s="231">
        <f t="shared" ca="1" si="1"/>
        <v>-13</v>
      </c>
      <c r="L15" s="231">
        <f t="shared" ca="1" si="1"/>
        <v>13</v>
      </c>
      <c r="M15" s="231">
        <f t="shared" ca="1" si="1"/>
        <v>6</v>
      </c>
      <c r="N15" s="231">
        <f t="shared" ca="1" si="1"/>
        <v>1</v>
      </c>
      <c r="O15" s="231">
        <f t="shared" ca="1" si="1"/>
        <v>-11</v>
      </c>
      <c r="P15" s="231">
        <f t="shared" ca="1" si="1"/>
        <v>-3</v>
      </c>
      <c r="Q15" s="231">
        <f t="shared" ca="1" si="1"/>
        <v>-18</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0.34071320922610354</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3">
        <f t="shared" si="2"/>
        <v>8</v>
      </c>
      <c r="Q23" s="243">
        <f t="shared" si="2"/>
        <v>9</v>
      </c>
      <c r="R23" s="243">
        <f t="shared" si="2"/>
        <v>10</v>
      </c>
      <c r="S23" s="211">
        <f t="shared" si="2"/>
        <v>11</v>
      </c>
      <c r="T23" s="243">
        <f t="shared" si="2"/>
        <v>12</v>
      </c>
      <c r="U23" s="243">
        <f t="shared" si="2"/>
        <v>13</v>
      </c>
      <c r="V23" s="243">
        <f t="shared" si="2"/>
        <v>14</v>
      </c>
      <c r="W23" s="243">
        <f t="shared" si="2"/>
        <v>15</v>
      </c>
      <c r="X23" s="211">
        <f t="shared" si="2"/>
        <v>16</v>
      </c>
      <c r="Y23" s="243">
        <f t="shared" ref="O23:Y24" si="3">X23+1</f>
        <v>17</v>
      </c>
    </row>
    <row r="24" spans="1:118"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247">
        <f t="shared" si="3"/>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250">
        <f t="shared" si="5"/>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95</v>
      </c>
      <c r="J27" s="267">
        <f t="shared" ref="J27:M27" ca="1" si="6">J13</f>
        <v>108</v>
      </c>
      <c r="K27" s="267">
        <f t="shared" ca="1" si="6"/>
        <v>81</v>
      </c>
      <c r="L27" s="267">
        <f t="shared" ca="1" si="6"/>
        <v>99</v>
      </c>
      <c r="M27" s="299">
        <f t="shared" ca="1" si="6"/>
        <v>107</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95</v>
      </c>
      <c r="J28" s="275">
        <f ca="1">J27</f>
        <v>108</v>
      </c>
      <c r="K28" s="275">
        <f ca="1">K27</f>
        <v>81</v>
      </c>
      <c r="L28" s="275">
        <f ca="1">L27</f>
        <v>99</v>
      </c>
      <c r="M28" s="276">
        <f ca="1">M27</f>
        <v>107</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95</v>
      </c>
      <c r="J30" s="282">
        <f t="shared" ref="J30:M30" ca="1" si="7">J13</f>
        <v>108</v>
      </c>
      <c r="K30" s="282">
        <f t="shared" ca="1" si="7"/>
        <v>81</v>
      </c>
      <c r="L30" s="282">
        <f t="shared" ca="1" si="7"/>
        <v>99</v>
      </c>
      <c r="M30" s="284">
        <f t="shared" ca="1" si="7"/>
        <v>107</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 ca="1">M30</f>
        <v>107</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297">
        <f ca="1">M33</f>
        <v>107</v>
      </c>
      <c r="P32" s="282">
        <f ca="1">$O$32</f>
        <v>107</v>
      </c>
      <c r="Q32" s="282">
        <f t="shared" ref="Q32:S32" ca="1" si="8">$O$32</f>
        <v>107</v>
      </c>
      <c r="R32" s="282">
        <f t="shared" ca="1" si="8"/>
        <v>107</v>
      </c>
      <c r="S32" s="284">
        <f t="shared" ca="1" si="8"/>
        <v>107</v>
      </c>
      <c r="T32" s="297">
        <f ca="1">R33</f>
        <v>107</v>
      </c>
      <c r="U32" s="282">
        <f ca="1">$T$32</f>
        <v>107</v>
      </c>
      <c r="V32" s="282">
        <f t="shared" ref="V32:X32" ca="1" si="9">$T$32</f>
        <v>107</v>
      </c>
      <c r="W32" s="282">
        <f t="shared" ca="1" si="9"/>
        <v>107</v>
      </c>
      <c r="X32" s="284">
        <f t="shared" ca="1" si="9"/>
        <v>107</v>
      </c>
      <c r="Y32" s="358">
        <f ca="1">W33</f>
        <v>107</v>
      </c>
    </row>
    <row r="33" spans="1:25" s="282" customFormat="1" ht="12.95" customHeight="1" outlineLevel="1" x14ac:dyDescent="0.2">
      <c r="A33" s="286"/>
      <c r="B33" s="280" t="s">
        <v>195</v>
      </c>
      <c r="C33" s="281"/>
      <c r="D33" s="281"/>
      <c r="E33" s="281"/>
      <c r="F33" s="281"/>
      <c r="G33" s="281"/>
      <c r="H33" s="281"/>
      <c r="I33" s="282">
        <f ca="1">SUM(I30:I32)</f>
        <v>95</v>
      </c>
      <c r="J33" s="282">
        <f t="shared" ref="J33:Y33" ca="1" si="10">SUM(J30:J32)</f>
        <v>108</v>
      </c>
      <c r="K33" s="282">
        <f t="shared" ca="1" si="10"/>
        <v>81</v>
      </c>
      <c r="L33" s="282">
        <f t="shared" ca="1" si="10"/>
        <v>99</v>
      </c>
      <c r="M33" s="284">
        <f t="shared" ca="1" si="10"/>
        <v>107</v>
      </c>
      <c r="N33" s="284">
        <f t="shared" ca="1" si="10"/>
        <v>107</v>
      </c>
      <c r="O33" s="283">
        <f t="shared" ca="1" si="10"/>
        <v>107</v>
      </c>
      <c r="P33" s="282">
        <f t="shared" ca="1" si="10"/>
        <v>107</v>
      </c>
      <c r="Q33" s="282">
        <f t="shared" ca="1" si="10"/>
        <v>107</v>
      </c>
      <c r="R33" s="282">
        <f t="shared" ca="1" si="10"/>
        <v>107</v>
      </c>
      <c r="S33" s="284">
        <f ca="1">SUM(S30:S32)</f>
        <v>107</v>
      </c>
      <c r="T33" s="283">
        <f t="shared" ca="1" si="10"/>
        <v>107</v>
      </c>
      <c r="U33" s="282">
        <f t="shared" ca="1" si="10"/>
        <v>107</v>
      </c>
      <c r="V33" s="282">
        <f t="shared" ca="1" si="10"/>
        <v>107</v>
      </c>
      <c r="W33" s="282">
        <f t="shared" ca="1" si="10"/>
        <v>107</v>
      </c>
      <c r="X33" s="284">
        <f t="shared" ca="1" si="10"/>
        <v>107</v>
      </c>
      <c r="Y33" s="282">
        <f t="shared" ca="1" si="10"/>
        <v>107</v>
      </c>
    </row>
    <row r="34" spans="1:25" s="282" customFormat="1" ht="12.95" customHeight="1" outlineLevel="1" x14ac:dyDescent="0.2">
      <c r="A34" s="280"/>
      <c r="B34" s="288" t="s">
        <v>13</v>
      </c>
      <c r="C34" s="289"/>
      <c r="D34" s="289"/>
      <c r="E34" s="289"/>
      <c r="F34" s="289"/>
      <c r="G34" s="289"/>
      <c r="H34" s="289"/>
      <c r="I34" s="290">
        <f ca="1">I$30</f>
        <v>95</v>
      </c>
      <c r="J34" s="290">
        <f t="shared" ref="J34:M34" ca="1" si="11">J$30</f>
        <v>108</v>
      </c>
      <c r="K34" s="290">
        <f t="shared" ca="1" si="11"/>
        <v>81</v>
      </c>
      <c r="L34" s="290">
        <f t="shared" ca="1" si="11"/>
        <v>99</v>
      </c>
      <c r="M34" s="292">
        <f t="shared" ca="1" si="11"/>
        <v>107</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107</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2">O$32</f>
        <v>107</v>
      </c>
      <c r="P36" s="290">
        <f t="shared" ca="1" si="12"/>
        <v>107</v>
      </c>
      <c r="Q36" s="290">
        <f t="shared" ca="1" si="12"/>
        <v>107</v>
      </c>
      <c r="R36" s="290">
        <f t="shared" ca="1" si="12"/>
        <v>107</v>
      </c>
      <c r="S36" s="292">
        <f t="shared" ca="1" si="12"/>
        <v>107</v>
      </c>
      <c r="T36" s="291">
        <f t="shared" ca="1" si="12"/>
        <v>107</v>
      </c>
      <c r="U36" s="290">
        <f t="shared" ca="1" si="12"/>
        <v>107</v>
      </c>
      <c r="V36" s="290">
        <f t="shared" ca="1" si="12"/>
        <v>107</v>
      </c>
      <c r="W36" s="290">
        <f t="shared" ca="1" si="12"/>
        <v>107</v>
      </c>
      <c r="X36" s="292">
        <f t="shared" ca="1" si="12"/>
        <v>107</v>
      </c>
      <c r="Y36" s="290">
        <f t="shared" ca="1" si="12"/>
        <v>107</v>
      </c>
    </row>
    <row r="37" spans="1:25" s="282" customFormat="1" ht="12.75" customHeight="1" outlineLevel="1" x14ac:dyDescent="0.3">
      <c r="A37" s="280"/>
      <c r="B37" s="288" t="s">
        <v>262</v>
      </c>
      <c r="C37" s="289"/>
      <c r="D37" s="289"/>
      <c r="E37" s="289"/>
      <c r="F37" s="289"/>
      <c r="G37" s="289"/>
      <c r="H37" s="289"/>
      <c r="I37" s="290">
        <f t="shared" ref="I37:Y37" ca="1" si="13">SUM(I34:I36)</f>
        <v>95</v>
      </c>
      <c r="J37" s="290">
        <f t="shared" ca="1" si="13"/>
        <v>108</v>
      </c>
      <c r="K37" s="290">
        <f t="shared" ca="1" si="13"/>
        <v>81</v>
      </c>
      <c r="L37" s="290">
        <f t="shared" ca="1" si="13"/>
        <v>99</v>
      </c>
      <c r="M37" s="292">
        <f t="shared" ca="1" si="13"/>
        <v>107</v>
      </c>
      <c r="N37" s="292">
        <f t="shared" ca="1" si="13"/>
        <v>107</v>
      </c>
      <c r="O37" s="291">
        <f t="shared" ca="1" si="13"/>
        <v>107</v>
      </c>
      <c r="P37" s="290">
        <f t="shared" ca="1" si="13"/>
        <v>107</v>
      </c>
      <c r="Q37" s="290">
        <f t="shared" ca="1" si="13"/>
        <v>107</v>
      </c>
      <c r="R37" s="290">
        <f t="shared" ca="1" si="13"/>
        <v>107</v>
      </c>
      <c r="S37" s="292">
        <f t="shared" ca="1" si="13"/>
        <v>107</v>
      </c>
      <c r="T37" s="291">
        <f t="shared" ca="1" si="13"/>
        <v>107</v>
      </c>
      <c r="U37" s="290">
        <f t="shared" ca="1" si="13"/>
        <v>107</v>
      </c>
      <c r="V37" s="290">
        <f t="shared" ca="1" si="13"/>
        <v>107</v>
      </c>
      <c r="W37" s="290">
        <f t="shared" ca="1" si="13"/>
        <v>107</v>
      </c>
      <c r="X37" s="292">
        <f t="shared" ca="1" si="13"/>
        <v>107</v>
      </c>
      <c r="Y37" s="290">
        <f t="shared" ca="1" si="13"/>
        <v>107</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95</v>
      </c>
      <c r="J39" s="267">
        <f t="shared" ref="J39:M39" ca="1" si="14">J13</f>
        <v>108</v>
      </c>
      <c r="K39" s="267">
        <f t="shared" ca="1" si="14"/>
        <v>81</v>
      </c>
      <c r="L39" s="267">
        <f t="shared" ca="1" si="14"/>
        <v>99</v>
      </c>
      <c r="M39" s="299">
        <f t="shared" ca="1" si="14"/>
        <v>107</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 ca="1">M39</f>
        <v>107</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297">
        <f ca="1">M42</f>
        <v>104</v>
      </c>
      <c r="P41" s="267">
        <f ca="1">$O$41</f>
        <v>104</v>
      </c>
      <c r="Q41" s="267">
        <f t="shared" ref="Q41:S41" ca="1" si="15">$O$41</f>
        <v>104</v>
      </c>
      <c r="R41" s="267">
        <f t="shared" ca="1" si="15"/>
        <v>104</v>
      </c>
      <c r="S41" s="299">
        <f t="shared" ca="1" si="15"/>
        <v>104</v>
      </c>
      <c r="T41" s="297">
        <f ca="1">R42</f>
        <v>154</v>
      </c>
      <c r="U41" s="267">
        <f ca="1">$T$41</f>
        <v>154</v>
      </c>
      <c r="V41" s="267">
        <f t="shared" ref="V41" ca="1" si="16">$T$41</f>
        <v>154</v>
      </c>
      <c r="W41" s="267">
        <f ca="1">$T$41</f>
        <v>154</v>
      </c>
      <c r="X41" s="299">
        <f ca="1">$T$41</f>
        <v>154</v>
      </c>
      <c r="Y41" s="358">
        <f ca="1">W42</f>
        <v>154</v>
      </c>
    </row>
    <row r="42" spans="1:25" s="267" customFormat="1" ht="12.95" customHeight="1" x14ac:dyDescent="0.3">
      <c r="A42" s="293"/>
      <c r="B42" s="265" t="s">
        <v>196</v>
      </c>
      <c r="C42" s="266"/>
      <c r="D42" s="266"/>
      <c r="E42" s="266"/>
      <c r="F42" s="266"/>
      <c r="G42" s="266"/>
      <c r="H42" s="266"/>
      <c r="I42" s="267">
        <f ca="1">I13-SUM($I14:I14)-I15</f>
        <v>98</v>
      </c>
      <c r="J42" s="267">
        <f ca="1">J13-SUM($I14:J14)-J15</f>
        <v>126</v>
      </c>
      <c r="K42" s="267">
        <f ca="1">K13-SUM($I14:K14)-K15</f>
        <v>90</v>
      </c>
      <c r="L42" s="267">
        <f ca="1">L13-SUM($I14:L14)-L15</f>
        <v>102</v>
      </c>
      <c r="M42" s="299">
        <f ca="1">M13-SUM($I14:M14)-M15</f>
        <v>104</v>
      </c>
      <c r="N42" s="302">
        <f ca="1">L42+L15-N15-SUM($M14:N14)</f>
        <v>114</v>
      </c>
      <c r="O42" s="298">
        <f ca="1">$M$42+$M$15-O15-SUM($N14:O14)</f>
        <v>140</v>
      </c>
      <c r="P42" s="267">
        <f ca="1">$M$42+$M$15-P15-SUM($N14:P14)</f>
        <v>146</v>
      </c>
      <c r="Q42" s="267">
        <f ca="1">$M$42+$M$15-Q15-SUM($N14:Q14)</f>
        <v>172</v>
      </c>
      <c r="R42" s="267">
        <f ca="1">$M$42+$M$15-R15-SUM($N14:R14)</f>
        <v>154</v>
      </c>
      <c r="S42" s="299">
        <f ca="1">$M$42+$M$15-S15-SUM($N14:S14)</f>
        <v>154</v>
      </c>
      <c r="T42" s="298">
        <f ca="1">$R$42+$R$15-T15-SUM($S14:T14)</f>
        <v>154</v>
      </c>
      <c r="U42" s="267">
        <f ca="1">$R$42+$R$15-U15-SUM($S14:U14)</f>
        <v>154</v>
      </c>
      <c r="V42" s="267">
        <f ca="1">$R$42+$R$15-V15-SUM($S14:V14)</f>
        <v>154</v>
      </c>
      <c r="W42" s="267">
        <f ca="1">$R$42+$R$15-W15-SUM($S14:W14)</f>
        <v>154</v>
      </c>
      <c r="X42" s="299">
        <f ca="1">$R$42+$R$15-X15-SUM($S14:X14)</f>
        <v>154</v>
      </c>
      <c r="Y42" s="267">
        <f ca="1">$W$42+$W$15-Y15-SUM($X14:Y14)</f>
        <v>154</v>
      </c>
    </row>
    <row r="43" spans="1:25" s="267" customFormat="1" ht="12.95" customHeight="1" outlineLevel="1" x14ac:dyDescent="0.3">
      <c r="A43" s="265"/>
      <c r="B43" s="273" t="s">
        <v>17</v>
      </c>
      <c r="C43" s="274"/>
      <c r="D43" s="274"/>
      <c r="E43" s="274"/>
      <c r="F43" s="274"/>
      <c r="G43" s="274"/>
      <c r="H43" s="274"/>
      <c r="I43" s="275">
        <f ca="1">I$39</f>
        <v>95</v>
      </c>
      <c r="J43" s="275">
        <f t="shared" ref="J43:M43" ca="1" si="17">J$39</f>
        <v>108</v>
      </c>
      <c r="K43" s="275">
        <f t="shared" ca="1" si="17"/>
        <v>81</v>
      </c>
      <c r="L43" s="275">
        <f t="shared" ca="1" si="17"/>
        <v>99</v>
      </c>
      <c r="M43" s="276">
        <f t="shared" ca="1" si="17"/>
        <v>107</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107</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8">O41</f>
        <v>104</v>
      </c>
      <c r="P45" s="275">
        <f t="shared" ca="1" si="18"/>
        <v>104</v>
      </c>
      <c r="Q45" s="275">
        <f t="shared" ca="1" si="18"/>
        <v>104</v>
      </c>
      <c r="R45" s="275">
        <f t="shared" ca="1" si="18"/>
        <v>104</v>
      </c>
      <c r="S45" s="276">
        <f t="shared" ref="S45:Y45" ca="1" si="19">S41</f>
        <v>104</v>
      </c>
      <c r="T45" s="303">
        <f t="shared" ca="1" si="19"/>
        <v>154</v>
      </c>
      <c r="U45" s="275">
        <f t="shared" ca="1" si="19"/>
        <v>154</v>
      </c>
      <c r="V45" s="275">
        <f t="shared" ca="1" si="19"/>
        <v>154</v>
      </c>
      <c r="W45" s="275">
        <f t="shared" ca="1" si="19"/>
        <v>154</v>
      </c>
      <c r="X45" s="276">
        <f t="shared" ca="1" si="19"/>
        <v>154</v>
      </c>
      <c r="Y45" s="275">
        <f t="shared" ca="1" si="19"/>
        <v>154</v>
      </c>
    </row>
    <row r="46" spans="1:25" s="267" customFormat="1" ht="12.75" customHeight="1" x14ac:dyDescent="0.3">
      <c r="A46" s="265"/>
      <c r="B46" s="273" t="s">
        <v>263</v>
      </c>
      <c r="C46" s="274"/>
      <c r="D46" s="274"/>
      <c r="E46" s="274"/>
      <c r="F46" s="274"/>
      <c r="G46" s="274"/>
      <c r="H46" s="274"/>
      <c r="I46" s="275">
        <f t="shared" ref="I46:Y46" ca="1" si="20">SUM(I43:I45)</f>
        <v>95</v>
      </c>
      <c r="J46" s="275">
        <f t="shared" ca="1" si="20"/>
        <v>108</v>
      </c>
      <c r="K46" s="275">
        <f t="shared" ca="1" si="20"/>
        <v>81</v>
      </c>
      <c r="L46" s="275">
        <f t="shared" ca="1" si="20"/>
        <v>99</v>
      </c>
      <c r="M46" s="276">
        <f t="shared" ca="1" si="20"/>
        <v>107</v>
      </c>
      <c r="N46" s="276">
        <f t="shared" ca="1" si="20"/>
        <v>107</v>
      </c>
      <c r="O46" s="303">
        <f t="shared" ca="1" si="20"/>
        <v>104</v>
      </c>
      <c r="P46" s="275">
        <f t="shared" ca="1" si="20"/>
        <v>104</v>
      </c>
      <c r="Q46" s="275">
        <f t="shared" ca="1" si="20"/>
        <v>104</v>
      </c>
      <c r="R46" s="275">
        <f t="shared" ca="1" si="20"/>
        <v>104</v>
      </c>
      <c r="S46" s="276">
        <f t="shared" ca="1" si="20"/>
        <v>104</v>
      </c>
      <c r="T46" s="303">
        <f t="shared" ca="1" si="20"/>
        <v>154</v>
      </c>
      <c r="U46" s="275">
        <f t="shared" ca="1" si="20"/>
        <v>154</v>
      </c>
      <c r="V46" s="275">
        <f t="shared" ca="1" si="20"/>
        <v>154</v>
      </c>
      <c r="W46" s="275">
        <f t="shared" ca="1" si="20"/>
        <v>154</v>
      </c>
      <c r="X46" s="276">
        <f t="shared" ca="1" si="20"/>
        <v>154</v>
      </c>
      <c r="Y46" s="275">
        <f t="shared" ca="1" si="20"/>
        <v>154</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21">(SUM(I39:I41)-I42)-(SUM(H39:H41)-H42)</f>
        <v>-3</v>
      </c>
      <c r="J48" s="267">
        <f t="shared" ca="1" si="21"/>
        <v>-15</v>
      </c>
      <c r="K48" s="267">
        <f t="shared" ca="1" si="21"/>
        <v>9</v>
      </c>
      <c r="L48" s="267">
        <f t="shared" ca="1" si="21"/>
        <v>6</v>
      </c>
      <c r="M48" s="299">
        <f t="shared" ca="1" si="21"/>
        <v>6</v>
      </c>
      <c r="N48" s="296">
        <f ca="1">(SUM(N39:N41)-N42)-(SUM(M39:M41)-M42)</f>
        <v>-10</v>
      </c>
      <c r="O48" s="294">
        <f t="shared" ca="1" si="21"/>
        <v>-29</v>
      </c>
      <c r="P48" s="267">
        <f t="shared" ca="1" si="21"/>
        <v>-6</v>
      </c>
      <c r="Q48" s="267">
        <f t="shared" ca="1" si="21"/>
        <v>-26</v>
      </c>
      <c r="R48" s="267">
        <f t="shared" ca="1" si="21"/>
        <v>18</v>
      </c>
      <c r="S48" s="296">
        <f t="shared" ca="1" si="21"/>
        <v>0</v>
      </c>
      <c r="T48" s="294">
        <f t="shared" ca="1" si="21"/>
        <v>50</v>
      </c>
      <c r="U48" s="267">
        <f t="shared" ca="1" si="21"/>
        <v>0</v>
      </c>
      <c r="V48" s="267">
        <f t="shared" ca="1" si="21"/>
        <v>0</v>
      </c>
      <c r="W48" s="267">
        <f t="shared" ca="1" si="21"/>
        <v>0</v>
      </c>
      <c r="X48" s="296">
        <f t="shared" ca="1" si="21"/>
        <v>0</v>
      </c>
      <c r="Y48" s="295">
        <f t="shared" ca="1" si="21"/>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-3</v>
      </c>
      <c r="J51" s="307"/>
      <c r="K51" s="307"/>
      <c r="L51" s="307"/>
      <c r="M51" s="310"/>
      <c r="N51" s="310"/>
      <c r="O51" s="309">
        <f ca="1">SUM(O39:O41)-O42</f>
        <v>-36</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-15</v>
      </c>
      <c r="K52" s="311">
        <f ca="1">(SUM(K39:K41)-K42)-(SUM(J39:J41)-J42)</f>
        <v>9</v>
      </c>
      <c r="L52" s="311">
        <f ca="1">(SUM(L39:L41)-L42)-(SUM(K39:K41)-K42)</f>
        <v>6</v>
      </c>
      <c r="M52" s="310"/>
      <c r="N52" s="310"/>
      <c r="O52" s="309"/>
      <c r="P52" s="311">
        <f ca="1">(SUM(P39:P41)-P42)-(SUM(O39:O41)-O42)</f>
        <v>-6</v>
      </c>
      <c r="Q52" s="311">
        <f ca="1">(SUM(Q39:Q41)-Q42)-(SUM(P39:P41)-P42)</f>
        <v>-26</v>
      </c>
      <c r="R52" s="311">
        <f ca="1">(SUM(R39:R41)-R42)-(SUM(Q39:Q41)-Q42)</f>
        <v>18</v>
      </c>
      <c r="S52" s="310"/>
      <c r="T52" s="321"/>
      <c r="U52" s="311">
        <f ca="1">(SUM(U39:U41)-U42)-(SUM(T39:T41)-T42)</f>
        <v>0</v>
      </c>
      <c r="V52" s="311">
        <f t="shared" ref="V52:W52" ca="1" si="22">(SUM(V39:V41)-V42)-(SUM(U39:U41)-U42)</f>
        <v>0</v>
      </c>
      <c r="W52" s="311">
        <f t="shared" ca="1" si="22"/>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-3</v>
      </c>
      <c r="J63" s="318">
        <f t="shared" ref="J63:Y63" ca="1" si="23">SUM(J51:J62)</f>
        <v>-15</v>
      </c>
      <c r="K63" s="318">
        <f t="shared" ca="1" si="23"/>
        <v>9</v>
      </c>
      <c r="L63" s="318">
        <f t="shared" ca="1" si="23"/>
        <v>6</v>
      </c>
      <c r="M63" s="320">
        <f t="shared" si="23"/>
        <v>0</v>
      </c>
      <c r="N63" s="320">
        <f t="shared" si="23"/>
        <v>0</v>
      </c>
      <c r="O63" s="319">
        <f t="shared" ca="1" si="23"/>
        <v>-36</v>
      </c>
      <c r="P63" s="318">
        <f t="shared" ca="1" si="23"/>
        <v>-6</v>
      </c>
      <c r="Q63" s="318">
        <f t="shared" ca="1" si="23"/>
        <v>-26</v>
      </c>
      <c r="R63" s="318">
        <f t="shared" ca="1" si="23"/>
        <v>18</v>
      </c>
      <c r="S63" s="320">
        <f t="shared" si="23"/>
        <v>0</v>
      </c>
      <c r="T63" s="319">
        <f t="shared" ca="1" si="23"/>
        <v>0</v>
      </c>
      <c r="U63" s="318">
        <f t="shared" ca="1" si="23"/>
        <v>0</v>
      </c>
      <c r="V63" s="318">
        <f t="shared" ca="1" si="23"/>
        <v>0</v>
      </c>
      <c r="W63" s="318">
        <f t="shared" ca="1" si="23"/>
        <v>0</v>
      </c>
      <c r="X63" s="320">
        <f t="shared" si="23"/>
        <v>0</v>
      </c>
      <c r="Y63" s="318">
        <f t="shared" ca="1" si="23"/>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-3</v>
      </c>
      <c r="K66" s="324">
        <f ca="1">J66</f>
        <v>-3</v>
      </c>
      <c r="L66" s="324">
        <f ca="1">K66</f>
        <v>-3</v>
      </c>
      <c r="M66" s="326">
        <f ca="1">L66</f>
        <v>-3</v>
      </c>
      <c r="N66" s="326">
        <f ca="1">M66</f>
        <v>-3</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-15</v>
      </c>
      <c r="L67" s="311">
        <f ca="1">K67</f>
        <v>-15</v>
      </c>
      <c r="M67" s="312">
        <f ca="1">L67</f>
        <v>-15</v>
      </c>
      <c r="N67" s="310">
        <f ca="1">M67</f>
        <v>-15</v>
      </c>
      <c r="O67" s="309">
        <f ca="1">N67</f>
        <v>-15</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9</v>
      </c>
      <c r="M68" s="312">
        <f ca="1">L68</f>
        <v>9</v>
      </c>
      <c r="N68" s="310">
        <f ca="1">M68</f>
        <v>9</v>
      </c>
      <c r="O68" s="309">
        <f ca="1">N68</f>
        <v>9</v>
      </c>
      <c r="P68" s="307">
        <f ca="1">O68</f>
        <v>9</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6</v>
      </c>
      <c r="N69" s="310">
        <f ca="1">M69</f>
        <v>6</v>
      </c>
      <c r="O69" s="309">
        <f ca="1">N69</f>
        <v>6</v>
      </c>
      <c r="P69" s="307">
        <f ca="1">O69</f>
        <v>6</v>
      </c>
      <c r="Q69" s="307">
        <f ca="1">P69</f>
        <v>6</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-36</v>
      </c>
      <c r="Q72" s="311">
        <f ca="1">P72</f>
        <v>-36</v>
      </c>
      <c r="R72" s="311">
        <f ca="1">Q72</f>
        <v>-36</v>
      </c>
      <c r="S72" s="312">
        <f ca="1">R72</f>
        <v>-36</v>
      </c>
      <c r="T72" s="321">
        <f ca="1">S72</f>
        <v>-36</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-6</v>
      </c>
      <c r="R73" s="311">
        <f ca="1">Q73</f>
        <v>-6</v>
      </c>
      <c r="S73" s="312">
        <f ca="1">R73</f>
        <v>-6</v>
      </c>
      <c r="T73" s="321">
        <f ca="1">S73</f>
        <v>-6</v>
      </c>
      <c r="U73" s="311">
        <f ca="1">T73</f>
        <v>-6</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-26</v>
      </c>
      <c r="S74" s="312">
        <f ca="1">R74</f>
        <v>-26</v>
      </c>
      <c r="T74" s="321">
        <f ca="1">S74</f>
        <v>-26</v>
      </c>
      <c r="U74" s="311">
        <f ca="1">T74</f>
        <v>-26</v>
      </c>
      <c r="V74" s="311">
        <f ca="1">U74</f>
        <v>-26</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18</v>
      </c>
      <c r="T75" s="321">
        <f ca="1">S75</f>
        <v>18</v>
      </c>
      <c r="U75" s="311">
        <f ca="1">T75</f>
        <v>18</v>
      </c>
      <c r="V75" s="311">
        <f ca="1">U75</f>
        <v>18</v>
      </c>
      <c r="W75" s="311">
        <f ca="1">V75</f>
        <v>18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-3</v>
      </c>
      <c r="O79" s="319">
        <f ca="1">SUM(O66:O71)</f>
        <v>0</v>
      </c>
      <c r="P79" s="318">
        <f t="shared" ref="P79:S79" ca="1" si="24">SUM(P66:P71)</f>
        <v>15</v>
      </c>
      <c r="Q79" s="318">
        <f t="shared" ca="1" si="24"/>
        <v>6</v>
      </c>
      <c r="R79" s="318">
        <f t="shared" si="24"/>
        <v>0</v>
      </c>
      <c r="S79" s="320">
        <f t="shared" si="24"/>
        <v>0</v>
      </c>
      <c r="T79" s="319">
        <f ca="1">SUM(T66:T76)</f>
        <v>-50</v>
      </c>
      <c r="U79" s="318">
        <f t="shared" ref="U79:X79" ca="1" si="25">SUM(U66:U76)</f>
        <v>-14</v>
      </c>
      <c r="V79" s="318">
        <f t="shared" ca="1" si="25"/>
        <v>-8</v>
      </c>
      <c r="W79" s="318">
        <f t="shared" ca="1" si="25"/>
        <v>18</v>
      </c>
      <c r="X79" s="320">
        <f t="shared" si="25"/>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7.5750048687363511</v>
      </c>
      <c r="Q82" s="307"/>
      <c r="R82" s="307"/>
      <c r="S82" s="310"/>
      <c r="T82" s="309"/>
      <c r="U82" s="307">
        <f ca="1">-((SUM(S39:S41)-S42)-(SUM(R39:R41)-R42))/(1+$I$16)^4</f>
        <v>0</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P84" s="267">
        <f ca="1">(M42-SUM(O39:O41))*((1-(1+$I$16)^-6)/$I$16)*(1+$I$16)^2</f>
        <v>0</v>
      </c>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-5.7448480500000008</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23.251007317551267</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 ca="1">(SUM(N39:N41)-SUM(L39:L41))/(1+$I$16)^4</f>
        <v>6.0600038949890811</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6">SUM(I79:I105)</f>
        <v>0</v>
      </c>
      <c r="J106" s="426">
        <f t="shared" si="26"/>
        <v>0</v>
      </c>
      <c r="K106" s="426">
        <f t="shared" si="26"/>
        <v>0</v>
      </c>
      <c r="L106" s="426">
        <f t="shared" si="26"/>
        <v>0</v>
      </c>
      <c r="M106" s="427">
        <f t="shared" si="26"/>
        <v>0</v>
      </c>
      <c r="N106" s="427">
        <f t="shared" ca="1" si="26"/>
        <v>-3</v>
      </c>
      <c r="O106" s="393">
        <f t="shared" ca="1" si="26"/>
        <v>0</v>
      </c>
      <c r="P106" s="363">
        <f t="shared" ca="1" si="26"/>
        <v>46.141168031276692</v>
      </c>
      <c r="Q106" s="363">
        <f t="shared" ca="1" si="26"/>
        <v>6</v>
      </c>
      <c r="R106" s="363">
        <f t="shared" si="26"/>
        <v>0</v>
      </c>
      <c r="S106" s="387">
        <f t="shared" si="26"/>
        <v>0</v>
      </c>
      <c r="T106" s="393">
        <f t="shared" ca="1" si="26"/>
        <v>-50</v>
      </c>
      <c r="U106" s="363">
        <f t="shared" ca="1" si="26"/>
        <v>-14</v>
      </c>
      <c r="V106" s="363">
        <f t="shared" ca="1" si="26"/>
        <v>-8</v>
      </c>
      <c r="W106" s="363">
        <f t="shared" ca="1" si="26"/>
        <v>18</v>
      </c>
      <c r="X106" s="387">
        <f t="shared" si="26"/>
        <v>0</v>
      </c>
      <c r="Y106" s="363">
        <f t="shared" ca="1" si="26"/>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7">I14+I14/$I$16</f>
        <v>-193.80667593880389</v>
      </c>
      <c r="J109" s="337">
        <f t="shared" ca="1" si="27"/>
        <v>44.724617524339358</v>
      </c>
      <c r="K109" s="337">
        <f t="shared" ca="1" si="27"/>
        <v>208.71488178025032</v>
      </c>
      <c r="L109" s="337">
        <f t="shared" ca="1" si="27"/>
        <v>-298.16411682892902</v>
      </c>
      <c r="M109" s="377">
        <f t="shared" ca="1" si="27"/>
        <v>193.80667593880389</v>
      </c>
      <c r="N109" s="340">
        <f t="shared" ca="1" si="27"/>
        <v>-193.80667593880389</v>
      </c>
      <c r="O109" s="338">
        <f t="shared" ca="1" si="27"/>
        <v>-89.449235048678716</v>
      </c>
      <c r="P109" s="339">
        <f t="shared" ca="1" si="27"/>
        <v>-208.71488178025032</v>
      </c>
      <c r="Q109" s="339">
        <f t="shared" ca="1" si="27"/>
        <v>-163.99026425591097</v>
      </c>
      <c r="R109" s="337">
        <f t="shared" si="27"/>
        <v>0</v>
      </c>
      <c r="S109" s="340">
        <f t="shared" si="27"/>
        <v>0</v>
      </c>
      <c r="T109" s="338">
        <f t="shared" si="27"/>
        <v>0</v>
      </c>
      <c r="U109" s="339">
        <f t="shared" si="27"/>
        <v>0</v>
      </c>
      <c r="V109" s="339">
        <f t="shared" si="27"/>
        <v>0</v>
      </c>
      <c r="W109" s="339">
        <f t="shared" si="27"/>
        <v>0</v>
      </c>
      <c r="X109" s="340">
        <f t="shared" si="27"/>
        <v>0</v>
      </c>
      <c r="Y109" s="339">
        <f t="shared" si="27"/>
        <v>0</v>
      </c>
    </row>
    <row r="110" spans="1:25" s="282" customFormat="1" ht="12.95" customHeight="1" x14ac:dyDescent="0.3">
      <c r="A110" s="336"/>
      <c r="B110" s="305" t="s">
        <v>273</v>
      </c>
      <c r="C110" s="281"/>
      <c r="D110" s="281"/>
      <c r="E110" s="281"/>
      <c r="F110" s="281"/>
      <c r="G110" s="281"/>
      <c r="H110" s="281"/>
      <c r="I110" s="341">
        <f t="shared" ref="I110:Y110" ca="1" si="28">I15</f>
        <v>10</v>
      </c>
      <c r="J110" s="341">
        <f t="shared" ca="1" si="28"/>
        <v>-8</v>
      </c>
      <c r="K110" s="341">
        <f t="shared" ca="1" si="28"/>
        <v>-13</v>
      </c>
      <c r="L110" s="341">
        <f t="shared" ca="1" si="28"/>
        <v>13</v>
      </c>
      <c r="M110" s="378">
        <f t="shared" ca="1" si="28"/>
        <v>6</v>
      </c>
      <c r="N110" s="344">
        <f t="shared" ca="1" si="28"/>
        <v>1</v>
      </c>
      <c r="O110" s="342">
        <f t="shared" ca="1" si="28"/>
        <v>-11</v>
      </c>
      <c r="P110" s="343">
        <f t="shared" ca="1" si="28"/>
        <v>-3</v>
      </c>
      <c r="Q110" s="343">
        <f t="shared" ca="1" si="28"/>
        <v>-18</v>
      </c>
      <c r="R110" s="341">
        <f t="shared" si="28"/>
        <v>0</v>
      </c>
      <c r="S110" s="344">
        <f t="shared" si="28"/>
        <v>0</v>
      </c>
      <c r="T110" s="342">
        <f t="shared" si="28"/>
        <v>0</v>
      </c>
      <c r="U110" s="343">
        <f t="shared" si="28"/>
        <v>0</v>
      </c>
      <c r="V110" s="343">
        <f t="shared" si="28"/>
        <v>0</v>
      </c>
      <c r="W110" s="343">
        <f t="shared" si="28"/>
        <v>0</v>
      </c>
      <c r="X110" s="344">
        <f t="shared" si="28"/>
        <v>0</v>
      </c>
      <c r="Y110" s="343">
        <f t="shared" si="28"/>
        <v>0</v>
      </c>
    </row>
    <row r="111" spans="1:25" s="282" customFormat="1" ht="12.95" customHeight="1" x14ac:dyDescent="0.3">
      <c r="A111" s="336"/>
      <c r="B111" s="305" t="s">
        <v>255</v>
      </c>
      <c r="C111" s="281"/>
      <c r="D111" s="281"/>
      <c r="E111" s="281"/>
      <c r="F111" s="281"/>
      <c r="G111" s="281"/>
      <c r="H111" s="281"/>
      <c r="I111" s="337">
        <f ca="1">SUM(I109:I110)</f>
        <v>-183.80667593880389</v>
      </c>
      <c r="J111" s="337">
        <f t="shared" ref="J111:Y111" ca="1" si="29">SUM(J109:J110)</f>
        <v>36.724617524339358</v>
      </c>
      <c r="K111" s="337">
        <f t="shared" ca="1" si="29"/>
        <v>195.71488178025032</v>
      </c>
      <c r="L111" s="337">
        <f t="shared" ca="1" si="29"/>
        <v>-285.16411682892902</v>
      </c>
      <c r="M111" s="377">
        <f t="shared" ca="1" si="29"/>
        <v>199.80667593880389</v>
      </c>
      <c r="N111" s="340">
        <f t="shared" ca="1" si="29"/>
        <v>-192.80667593880389</v>
      </c>
      <c r="O111" s="338">
        <f t="shared" ca="1" si="29"/>
        <v>-100.44923504867872</v>
      </c>
      <c r="P111" s="339">
        <f t="shared" ca="1" si="29"/>
        <v>-211.71488178025032</v>
      </c>
      <c r="Q111" s="339">
        <f t="shared" ca="1" si="29"/>
        <v>-181.99026425591097</v>
      </c>
      <c r="R111" s="337">
        <f t="shared" si="29"/>
        <v>0</v>
      </c>
      <c r="S111" s="340">
        <f t="shared" si="29"/>
        <v>0</v>
      </c>
      <c r="T111" s="338">
        <f t="shared" si="29"/>
        <v>0</v>
      </c>
      <c r="U111" s="339">
        <f t="shared" si="29"/>
        <v>0</v>
      </c>
      <c r="V111" s="339">
        <f t="shared" si="29"/>
        <v>0</v>
      </c>
      <c r="W111" s="339">
        <f t="shared" si="29"/>
        <v>0</v>
      </c>
      <c r="X111" s="340">
        <f t="shared" si="29"/>
        <v>0</v>
      </c>
      <c r="Y111" s="339">
        <f t="shared" si="29"/>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30">I33-I42</f>
        <v>-3</v>
      </c>
      <c r="J114" s="282">
        <f t="shared" ca="1" si="30"/>
        <v>-18</v>
      </c>
      <c r="K114" s="282">
        <f t="shared" ca="1" si="30"/>
        <v>-9</v>
      </c>
      <c r="L114" s="282">
        <f t="shared" ca="1" si="30"/>
        <v>-3</v>
      </c>
      <c r="M114" s="284">
        <f t="shared" ca="1" si="30"/>
        <v>3</v>
      </c>
      <c r="N114" s="346">
        <f t="shared" ca="1" si="30"/>
        <v>-7</v>
      </c>
      <c r="O114" s="333">
        <f t="shared" ca="1" si="30"/>
        <v>-33</v>
      </c>
      <c r="P114" s="334">
        <f t="shared" ca="1" si="30"/>
        <v>-39</v>
      </c>
      <c r="Q114" s="334">
        <f t="shared" ca="1" si="30"/>
        <v>-65</v>
      </c>
      <c r="R114" s="334">
        <f t="shared" ca="1" si="30"/>
        <v>-47</v>
      </c>
      <c r="S114" s="346">
        <f t="shared" ca="1" si="30"/>
        <v>-47</v>
      </c>
      <c r="T114" s="333">
        <f t="shared" ca="1" si="30"/>
        <v>-47</v>
      </c>
      <c r="U114" s="334">
        <f t="shared" ca="1" si="30"/>
        <v>-47</v>
      </c>
      <c r="V114" s="334">
        <f t="shared" ca="1" si="30"/>
        <v>-47</v>
      </c>
      <c r="W114" s="334">
        <f t="shared" ca="1" si="30"/>
        <v>-47</v>
      </c>
      <c r="X114" s="346">
        <f t="shared" ca="1" si="30"/>
        <v>-47</v>
      </c>
      <c r="Y114" s="334">
        <f t="shared" ca="1" si="30"/>
        <v>-47</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31">I37-I46-I106</f>
        <v>0</v>
      </c>
      <c r="J115" s="282">
        <f t="shared" ca="1" si="31"/>
        <v>0</v>
      </c>
      <c r="K115" s="282">
        <f t="shared" ca="1" si="31"/>
        <v>0</v>
      </c>
      <c r="L115" s="282">
        <f t="shared" ca="1" si="31"/>
        <v>0</v>
      </c>
      <c r="M115" s="284">
        <f t="shared" ca="1" si="31"/>
        <v>0</v>
      </c>
      <c r="N115" s="346">
        <f t="shared" ca="1" si="31"/>
        <v>3</v>
      </c>
      <c r="O115" s="333">
        <f t="shared" ca="1" si="31"/>
        <v>3</v>
      </c>
      <c r="P115" s="282">
        <f t="shared" ca="1" si="31"/>
        <v>-43.141168031276692</v>
      </c>
      <c r="Q115" s="282">
        <f t="shared" ca="1" si="31"/>
        <v>-3</v>
      </c>
      <c r="R115" s="282">
        <f t="shared" ca="1" si="31"/>
        <v>3</v>
      </c>
      <c r="S115" s="346">
        <f t="shared" ca="1" si="31"/>
        <v>3</v>
      </c>
      <c r="T115" s="333">
        <f t="shared" ca="1" si="31"/>
        <v>3</v>
      </c>
      <c r="U115" s="334">
        <f t="shared" ca="1" si="31"/>
        <v>-33</v>
      </c>
      <c r="V115" s="334">
        <f t="shared" ca="1" si="31"/>
        <v>-39</v>
      </c>
      <c r="W115" s="334">
        <f t="shared" ca="1" si="31"/>
        <v>-65</v>
      </c>
      <c r="X115" s="346">
        <f t="shared" ca="1" si="31"/>
        <v>-47</v>
      </c>
      <c r="Y115" s="334">
        <f t="shared" ca="1" si="31"/>
        <v>-47</v>
      </c>
    </row>
    <row r="116" spans="1:40" s="282" customFormat="1" ht="12.95" customHeight="1" x14ac:dyDescent="0.3">
      <c r="A116" s="336"/>
      <c r="B116" s="281" t="s">
        <v>24</v>
      </c>
      <c r="C116" s="281"/>
      <c r="D116" s="281"/>
      <c r="E116" s="281"/>
      <c r="F116" s="281"/>
      <c r="G116" s="281"/>
      <c r="H116" s="281"/>
      <c r="I116" s="282">
        <f t="shared" ref="I116:Y116" ca="1" si="32">I114-I115</f>
        <v>-3</v>
      </c>
      <c r="J116" s="282">
        <f t="shared" ca="1" si="32"/>
        <v>-18</v>
      </c>
      <c r="K116" s="282">
        <f t="shared" ca="1" si="32"/>
        <v>-9</v>
      </c>
      <c r="L116" s="282">
        <f t="shared" ca="1" si="32"/>
        <v>-3</v>
      </c>
      <c r="M116" s="284">
        <f t="shared" ca="1" si="32"/>
        <v>3</v>
      </c>
      <c r="N116" s="346">
        <f t="shared" ca="1" si="32"/>
        <v>-10</v>
      </c>
      <c r="O116" s="333">
        <f t="shared" ca="1" si="32"/>
        <v>-36</v>
      </c>
      <c r="P116" s="334">
        <f t="shared" ca="1" si="32"/>
        <v>4.1411680312766919</v>
      </c>
      <c r="Q116" s="334">
        <f t="shared" ca="1" si="32"/>
        <v>-62</v>
      </c>
      <c r="R116" s="334">
        <f t="shared" ca="1" si="32"/>
        <v>-50</v>
      </c>
      <c r="S116" s="284">
        <f t="shared" ca="1" si="32"/>
        <v>-50</v>
      </c>
      <c r="T116" s="283">
        <f ca="1">T114-T115</f>
        <v>-50</v>
      </c>
      <c r="U116" s="282">
        <f t="shared" ca="1" si="32"/>
        <v>-14</v>
      </c>
      <c r="V116" s="282">
        <f t="shared" ca="1" si="32"/>
        <v>-8</v>
      </c>
      <c r="W116" s="282">
        <f t="shared" ca="1" si="32"/>
        <v>18</v>
      </c>
      <c r="X116" s="284">
        <f t="shared" ca="1" si="32"/>
        <v>0</v>
      </c>
      <c r="Y116" s="334">
        <f t="shared" ca="1" si="32"/>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-484.1237574384599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-12.396505423878816</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-496.52026286233877</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-169.17101220561597</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0.34071320922610354</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295</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Scenario4c!I13</f>
        <v>95</v>
      </c>
      <c r="J13" s="231">
        <f ca="1">Scenario4c!J13</f>
        <v>108</v>
      </c>
      <c r="K13" s="231">
        <f ca="1">Scenario4c!K13</f>
        <v>81</v>
      </c>
      <c r="L13" s="231">
        <f ca="1">Scenario4c!L13</f>
        <v>99</v>
      </c>
      <c r="M13" s="231">
        <f ca="1">Scenario4c!M13</f>
        <v>107</v>
      </c>
      <c r="N13" s="229"/>
      <c r="O13" s="229"/>
    </row>
    <row r="14" spans="1:25" ht="12.95" customHeight="1" x14ac:dyDescent="0.2">
      <c r="A14" s="230" t="s">
        <v>280</v>
      </c>
      <c r="B14" s="230"/>
      <c r="C14" s="230"/>
      <c r="D14" s="230"/>
      <c r="E14" s="230"/>
      <c r="F14" s="230"/>
      <c r="I14" s="231">
        <f ca="1">Scenario4c!I14</f>
        <v>-13</v>
      </c>
      <c r="J14" s="231">
        <f ca="1">Scenario4c!J14</f>
        <v>3</v>
      </c>
      <c r="K14" s="231">
        <f ca="1">Scenario4c!K14</f>
        <v>14</v>
      </c>
      <c r="L14" s="231">
        <f ca="1">Scenario4c!L14</f>
        <v>-20</v>
      </c>
      <c r="M14" s="231">
        <f ca="1">Scenario4c!M14</f>
        <v>13</v>
      </c>
      <c r="N14" s="231">
        <f ca="1">Scenario4c!N14</f>
        <v>-13</v>
      </c>
      <c r="O14" s="231">
        <f ca="1">Scenario4c!O14</f>
        <v>-6</v>
      </c>
      <c r="P14" s="231">
        <f ca="1">Scenario4c!P14</f>
        <v>-14</v>
      </c>
      <c r="Q14" s="231">
        <f ca="1">Scenario4c!Q14</f>
        <v>-11</v>
      </c>
    </row>
    <row r="15" spans="1:25" ht="12.95" customHeight="1" x14ac:dyDescent="0.2">
      <c r="A15" s="230" t="s">
        <v>277</v>
      </c>
      <c r="B15" s="230"/>
      <c r="C15" s="230"/>
      <c r="D15" s="230"/>
      <c r="E15" s="230"/>
      <c r="F15" s="230"/>
      <c r="I15" s="231">
        <f ca="1">Scenario4c!I15</f>
        <v>10</v>
      </c>
      <c r="J15" s="231">
        <f ca="1">Scenario4c!J15</f>
        <v>-8</v>
      </c>
      <c r="K15" s="231">
        <f ca="1">Scenario4c!K15</f>
        <v>-13</v>
      </c>
      <c r="L15" s="231">
        <f ca="1">Scenario4c!L15</f>
        <v>13</v>
      </c>
      <c r="M15" s="231">
        <f ca="1">Scenario4c!M15</f>
        <v>6</v>
      </c>
      <c r="N15" s="231">
        <f ca="1">Scenario4c!N15</f>
        <v>1</v>
      </c>
      <c r="O15" s="231">
        <f ca="1">Scenario4c!O15</f>
        <v>-11</v>
      </c>
      <c r="P15" s="231">
        <f ca="1">Scenario4c!P15</f>
        <v>-3</v>
      </c>
      <c r="Q15" s="231">
        <f ca="1">Scenario4c!Q15</f>
        <v>-18</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0.34071320922610354</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95</v>
      </c>
      <c r="J27" s="267">
        <f t="shared" ref="J27:M27" ca="1" si="4">J13</f>
        <v>108</v>
      </c>
      <c r="K27" s="267">
        <f t="shared" ca="1" si="4"/>
        <v>81</v>
      </c>
      <c r="L27" s="267">
        <f t="shared" ca="1" si="4"/>
        <v>99</v>
      </c>
      <c r="M27" s="299">
        <f t="shared" ca="1" si="4"/>
        <v>107</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95</v>
      </c>
      <c r="J28" s="275">
        <f ca="1">J27</f>
        <v>108</v>
      </c>
      <c r="K28" s="275">
        <f ca="1">K27</f>
        <v>81</v>
      </c>
      <c r="L28" s="275">
        <f ca="1">L27</f>
        <v>99</v>
      </c>
      <c r="M28" s="276">
        <f ca="1">M27</f>
        <v>107</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95</v>
      </c>
      <c r="J30" s="282">
        <f t="shared" ref="J30:M30" ca="1" si="5">J13</f>
        <v>108</v>
      </c>
      <c r="K30" s="282">
        <f t="shared" ca="1" si="5"/>
        <v>81</v>
      </c>
      <c r="L30" s="282">
        <f t="shared" ca="1" si="5"/>
        <v>99</v>
      </c>
      <c r="M30" s="284">
        <f t="shared" ca="1" si="5"/>
        <v>107</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 ca="1">M30</f>
        <v>107</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297">
        <f ca="1">M33</f>
        <v>107</v>
      </c>
      <c r="P32" s="282">
        <f ca="1">$O$32</f>
        <v>107</v>
      </c>
      <c r="Q32" s="282">
        <f t="shared" ref="Q32:S32" ca="1" si="6">$O$32</f>
        <v>107</v>
      </c>
      <c r="R32" s="282">
        <f t="shared" ca="1" si="6"/>
        <v>107</v>
      </c>
      <c r="S32" s="284">
        <f t="shared" ca="1" si="6"/>
        <v>107</v>
      </c>
      <c r="T32" s="297">
        <f ca="1">R33</f>
        <v>107</v>
      </c>
      <c r="U32" s="282">
        <f ca="1">$T$32</f>
        <v>107</v>
      </c>
      <c r="V32" s="282">
        <f t="shared" ref="V32:X32" ca="1" si="7">$T$32</f>
        <v>107</v>
      </c>
      <c r="W32" s="282">
        <f t="shared" ca="1" si="7"/>
        <v>107</v>
      </c>
      <c r="X32" s="284">
        <f t="shared" ca="1" si="7"/>
        <v>107</v>
      </c>
      <c r="Y32" s="358">
        <f ca="1">W33</f>
        <v>107</v>
      </c>
    </row>
    <row r="33" spans="1:25" s="282" customFormat="1" ht="12.95" customHeight="1" outlineLevel="1" x14ac:dyDescent="0.2">
      <c r="A33" s="286"/>
      <c r="B33" s="280" t="s">
        <v>195</v>
      </c>
      <c r="C33" s="281"/>
      <c r="D33" s="281"/>
      <c r="E33" s="281"/>
      <c r="F33" s="281"/>
      <c r="G33" s="281"/>
      <c r="H33" s="281"/>
      <c r="I33" s="282">
        <f ca="1">SUM(I30:I32)</f>
        <v>95</v>
      </c>
      <c r="J33" s="282">
        <f t="shared" ref="J33:Y33" ca="1" si="8">SUM(J30:J32)</f>
        <v>108</v>
      </c>
      <c r="K33" s="282">
        <f t="shared" ca="1" si="8"/>
        <v>81</v>
      </c>
      <c r="L33" s="282">
        <f t="shared" ca="1" si="8"/>
        <v>99</v>
      </c>
      <c r="M33" s="284">
        <f t="shared" ca="1" si="8"/>
        <v>107</v>
      </c>
      <c r="N33" s="284">
        <f t="shared" ca="1" si="8"/>
        <v>107</v>
      </c>
      <c r="O33" s="283">
        <f t="shared" ca="1" si="8"/>
        <v>107</v>
      </c>
      <c r="P33" s="282">
        <f t="shared" ca="1" si="8"/>
        <v>107</v>
      </c>
      <c r="Q33" s="282">
        <f t="shared" ca="1" si="8"/>
        <v>107</v>
      </c>
      <c r="R33" s="282">
        <f t="shared" ca="1" si="8"/>
        <v>107</v>
      </c>
      <c r="S33" s="284">
        <f ca="1">SUM(S30:S32)</f>
        <v>107</v>
      </c>
      <c r="T33" s="283">
        <f t="shared" ca="1" si="8"/>
        <v>107</v>
      </c>
      <c r="U33" s="282">
        <f t="shared" ca="1" si="8"/>
        <v>107</v>
      </c>
      <c r="V33" s="282">
        <f t="shared" ca="1" si="8"/>
        <v>107</v>
      </c>
      <c r="W33" s="282">
        <f t="shared" ca="1" si="8"/>
        <v>107</v>
      </c>
      <c r="X33" s="284">
        <f t="shared" ca="1" si="8"/>
        <v>107</v>
      </c>
      <c r="Y33" s="282">
        <f t="shared" ca="1" si="8"/>
        <v>107</v>
      </c>
    </row>
    <row r="34" spans="1:25" s="282" customFormat="1" ht="12.95" customHeight="1" outlineLevel="1" x14ac:dyDescent="0.2">
      <c r="A34" s="280"/>
      <c r="B34" s="288" t="s">
        <v>13</v>
      </c>
      <c r="C34" s="289"/>
      <c r="D34" s="289"/>
      <c r="E34" s="289"/>
      <c r="F34" s="289"/>
      <c r="G34" s="289"/>
      <c r="H34" s="289"/>
      <c r="I34" s="290">
        <f ca="1">I$30</f>
        <v>95</v>
      </c>
      <c r="J34" s="290">
        <f t="shared" ref="J34:M34" ca="1" si="9">J$30</f>
        <v>108</v>
      </c>
      <c r="K34" s="290">
        <f t="shared" ca="1" si="9"/>
        <v>81</v>
      </c>
      <c r="L34" s="290">
        <f t="shared" ca="1" si="9"/>
        <v>99</v>
      </c>
      <c r="M34" s="292">
        <f t="shared" ca="1" si="9"/>
        <v>107</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107</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0">O$32</f>
        <v>107</v>
      </c>
      <c r="P36" s="290">
        <f t="shared" ca="1" si="10"/>
        <v>107</v>
      </c>
      <c r="Q36" s="290">
        <f t="shared" ca="1" si="10"/>
        <v>107</v>
      </c>
      <c r="R36" s="290">
        <f t="shared" ca="1" si="10"/>
        <v>107</v>
      </c>
      <c r="S36" s="292">
        <f t="shared" ca="1" si="10"/>
        <v>107</v>
      </c>
      <c r="T36" s="291">
        <f t="shared" ca="1" si="10"/>
        <v>107</v>
      </c>
      <c r="U36" s="290">
        <f t="shared" ca="1" si="10"/>
        <v>107</v>
      </c>
      <c r="V36" s="290">
        <f t="shared" ca="1" si="10"/>
        <v>107</v>
      </c>
      <c r="W36" s="290">
        <f t="shared" ca="1" si="10"/>
        <v>107</v>
      </c>
      <c r="X36" s="292">
        <f t="shared" ca="1" si="10"/>
        <v>107</v>
      </c>
      <c r="Y36" s="290">
        <f t="shared" ca="1" si="10"/>
        <v>107</v>
      </c>
    </row>
    <row r="37" spans="1:25" s="282" customFormat="1" ht="12.75" customHeight="1" outlineLevel="1" x14ac:dyDescent="0.3">
      <c r="A37" s="280"/>
      <c r="B37" s="288" t="s">
        <v>262</v>
      </c>
      <c r="C37" s="289"/>
      <c r="D37" s="289"/>
      <c r="E37" s="289"/>
      <c r="F37" s="289"/>
      <c r="G37" s="289"/>
      <c r="H37" s="289"/>
      <c r="I37" s="290">
        <f t="shared" ref="I37:Y37" ca="1" si="11">SUM(I34:I36)</f>
        <v>95</v>
      </c>
      <c r="J37" s="290">
        <f t="shared" ca="1" si="11"/>
        <v>108</v>
      </c>
      <c r="K37" s="290">
        <f t="shared" ca="1" si="11"/>
        <v>81</v>
      </c>
      <c r="L37" s="290">
        <f t="shared" ca="1" si="11"/>
        <v>99</v>
      </c>
      <c r="M37" s="292">
        <f t="shared" ca="1" si="11"/>
        <v>107</v>
      </c>
      <c r="N37" s="292">
        <f t="shared" ca="1" si="11"/>
        <v>107</v>
      </c>
      <c r="O37" s="291">
        <f t="shared" ca="1" si="11"/>
        <v>107</v>
      </c>
      <c r="P37" s="290">
        <f t="shared" ca="1" si="11"/>
        <v>107</v>
      </c>
      <c r="Q37" s="290">
        <f t="shared" ca="1" si="11"/>
        <v>107</v>
      </c>
      <c r="R37" s="290">
        <f t="shared" ca="1" si="11"/>
        <v>107</v>
      </c>
      <c r="S37" s="292">
        <f t="shared" ca="1" si="11"/>
        <v>107</v>
      </c>
      <c r="T37" s="291">
        <f t="shared" ca="1" si="11"/>
        <v>107</v>
      </c>
      <c r="U37" s="290">
        <f t="shared" ca="1" si="11"/>
        <v>107</v>
      </c>
      <c r="V37" s="290">
        <f t="shared" ca="1" si="11"/>
        <v>107</v>
      </c>
      <c r="W37" s="290">
        <f t="shared" ca="1" si="11"/>
        <v>107</v>
      </c>
      <c r="X37" s="292">
        <f t="shared" ca="1" si="11"/>
        <v>107</v>
      </c>
      <c r="Y37" s="290">
        <f t="shared" ca="1" si="11"/>
        <v>107</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95</v>
      </c>
      <c r="J39" s="267">
        <f t="shared" ref="J39:M39" ca="1" si="12">J13</f>
        <v>108</v>
      </c>
      <c r="K39" s="267">
        <f t="shared" ca="1" si="12"/>
        <v>81</v>
      </c>
      <c r="L39" s="267">
        <f t="shared" ca="1" si="12"/>
        <v>99</v>
      </c>
      <c r="M39" s="299">
        <f t="shared" ca="1" si="12"/>
        <v>107</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 ca="1">M39</f>
        <v>107</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297">
        <f ca="1">M42</f>
        <v>104</v>
      </c>
      <c r="P41" s="267">
        <f ca="1">$O$41</f>
        <v>104</v>
      </c>
      <c r="Q41" s="267">
        <f t="shared" ref="Q41:S41" ca="1" si="13">$O$41</f>
        <v>104</v>
      </c>
      <c r="R41" s="267">
        <f t="shared" ca="1" si="13"/>
        <v>104</v>
      </c>
      <c r="S41" s="299">
        <f t="shared" ca="1" si="13"/>
        <v>104</v>
      </c>
      <c r="T41" s="297">
        <f ca="1">R42</f>
        <v>154</v>
      </c>
      <c r="U41" s="267">
        <f ca="1">$T$41</f>
        <v>154</v>
      </c>
      <c r="V41" s="267">
        <f t="shared" ref="V41:X41" ca="1" si="14">$T$41</f>
        <v>154</v>
      </c>
      <c r="W41" s="267">
        <f t="shared" ca="1" si="14"/>
        <v>154</v>
      </c>
      <c r="X41" s="299">
        <f t="shared" ca="1" si="14"/>
        <v>154</v>
      </c>
      <c r="Y41" s="358">
        <f ca="1">W42</f>
        <v>154</v>
      </c>
    </row>
    <row r="42" spans="1:25" s="267" customFormat="1" ht="12.95" customHeight="1" x14ac:dyDescent="0.3">
      <c r="A42" s="293"/>
      <c r="B42" s="265" t="s">
        <v>196</v>
      </c>
      <c r="C42" s="266"/>
      <c r="D42" s="266"/>
      <c r="E42" s="266"/>
      <c r="F42" s="266"/>
      <c r="G42" s="266"/>
      <c r="H42" s="266"/>
      <c r="I42" s="267">
        <f ca="1">I13-SUM($I14:I14)-I15</f>
        <v>98</v>
      </c>
      <c r="J42" s="267">
        <f ca="1">J13-SUM($I14:J14)-J15</f>
        <v>126</v>
      </c>
      <c r="K42" s="267">
        <f ca="1">K13-SUM($I14:K14)-K15</f>
        <v>90</v>
      </c>
      <c r="L42" s="267">
        <f ca="1">L13-SUM($I14:L14)-L15</f>
        <v>102</v>
      </c>
      <c r="M42" s="299">
        <f ca="1">M13-SUM($I14:M14)-M15</f>
        <v>104</v>
      </c>
      <c r="N42" s="302">
        <f ca="1">L42+L15-N15-SUM($M14:N14)</f>
        <v>114</v>
      </c>
      <c r="O42" s="298">
        <f ca="1">$M$42+$M$15-O15-SUM($N14:O14)</f>
        <v>140</v>
      </c>
      <c r="P42" s="267">
        <f ca="1">$M$42+$M$15-P15-SUM($N14:P14)</f>
        <v>146</v>
      </c>
      <c r="Q42" s="267">
        <f ca="1">$M$42+$M$15-Q15-SUM($N14:Q14)</f>
        <v>172</v>
      </c>
      <c r="R42" s="267">
        <f ca="1">$M$42+$M$15-R15-SUM($N14:R14)</f>
        <v>154</v>
      </c>
      <c r="S42" s="299">
        <f ca="1">$M$42+$M$15-S15-SUM($N14:S14)</f>
        <v>154</v>
      </c>
      <c r="T42" s="298">
        <f ca="1">$R$42+$R$15-T15-SUM($S14:T14)</f>
        <v>154</v>
      </c>
      <c r="U42" s="267">
        <f ca="1">$R$42+$R$15-U15-SUM($S14:U14)</f>
        <v>154</v>
      </c>
      <c r="V42" s="267">
        <f ca="1">$R$42+$R$15-V15-SUM($S14:V14)</f>
        <v>154</v>
      </c>
      <c r="W42" s="267">
        <f ca="1">$R$42+$R$15-W15-SUM($S14:W14)</f>
        <v>154</v>
      </c>
      <c r="X42" s="299">
        <f ca="1">$R$42+$R$15-X15-SUM($S14:X14)</f>
        <v>154</v>
      </c>
      <c r="Y42" s="267">
        <f ca="1">$W$42+$W$15-Y15-SUM($X14:Y14)</f>
        <v>154</v>
      </c>
    </row>
    <row r="43" spans="1:25" s="267" customFormat="1" ht="12.95" customHeight="1" outlineLevel="1" x14ac:dyDescent="0.3">
      <c r="A43" s="265"/>
      <c r="B43" s="273" t="s">
        <v>17</v>
      </c>
      <c r="C43" s="274"/>
      <c r="D43" s="274"/>
      <c r="E43" s="274"/>
      <c r="F43" s="274"/>
      <c r="G43" s="274"/>
      <c r="H43" s="274"/>
      <c r="I43" s="275">
        <f ca="1">I$39</f>
        <v>95</v>
      </c>
      <c r="J43" s="275">
        <f t="shared" ref="J43:M43" ca="1" si="15">J$39</f>
        <v>108</v>
      </c>
      <c r="K43" s="275">
        <f t="shared" ca="1" si="15"/>
        <v>81</v>
      </c>
      <c r="L43" s="275">
        <f t="shared" ca="1" si="15"/>
        <v>99</v>
      </c>
      <c r="M43" s="276">
        <f t="shared" ca="1" si="15"/>
        <v>107</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107</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6">O41</f>
        <v>104</v>
      </c>
      <c r="P45" s="275">
        <f t="shared" ca="1" si="16"/>
        <v>104</v>
      </c>
      <c r="Q45" s="275">
        <f t="shared" ca="1" si="16"/>
        <v>104</v>
      </c>
      <c r="R45" s="275">
        <f t="shared" ca="1" si="16"/>
        <v>104</v>
      </c>
      <c r="S45" s="276">
        <f t="shared" ref="S45:Y45" ca="1" si="17">S41</f>
        <v>104</v>
      </c>
      <c r="T45" s="303">
        <f t="shared" ca="1" si="17"/>
        <v>154</v>
      </c>
      <c r="U45" s="275">
        <f t="shared" ca="1" si="17"/>
        <v>154</v>
      </c>
      <c r="V45" s="275">
        <f t="shared" ca="1" si="17"/>
        <v>154</v>
      </c>
      <c r="W45" s="275">
        <f t="shared" ca="1" si="17"/>
        <v>154</v>
      </c>
      <c r="X45" s="276">
        <f t="shared" ca="1" si="17"/>
        <v>154</v>
      </c>
      <c r="Y45" s="275">
        <f t="shared" ca="1" si="17"/>
        <v>154</v>
      </c>
    </row>
    <row r="46" spans="1:25" s="267" customFormat="1" ht="12.75" customHeight="1" x14ac:dyDescent="0.3">
      <c r="A46" s="265"/>
      <c r="B46" s="273" t="s">
        <v>263</v>
      </c>
      <c r="C46" s="274"/>
      <c r="D46" s="274"/>
      <c r="E46" s="274"/>
      <c r="F46" s="274"/>
      <c r="G46" s="274"/>
      <c r="H46" s="274"/>
      <c r="I46" s="275">
        <f t="shared" ref="I46:Y46" ca="1" si="18">SUM(I43:I45)</f>
        <v>95</v>
      </c>
      <c r="J46" s="275">
        <f t="shared" ca="1" si="18"/>
        <v>108</v>
      </c>
      <c r="K46" s="275">
        <f t="shared" ca="1" si="18"/>
        <v>81</v>
      </c>
      <c r="L46" s="275">
        <f t="shared" ca="1" si="18"/>
        <v>99</v>
      </c>
      <c r="M46" s="276">
        <f t="shared" ca="1" si="18"/>
        <v>107</v>
      </c>
      <c r="N46" s="276">
        <f t="shared" ca="1" si="18"/>
        <v>107</v>
      </c>
      <c r="O46" s="303">
        <f t="shared" ca="1" si="18"/>
        <v>104</v>
      </c>
      <c r="P46" s="275">
        <f t="shared" ca="1" si="18"/>
        <v>104</v>
      </c>
      <c r="Q46" s="275">
        <f t="shared" ca="1" si="18"/>
        <v>104</v>
      </c>
      <c r="R46" s="275">
        <f t="shared" ca="1" si="18"/>
        <v>104</v>
      </c>
      <c r="S46" s="276">
        <f t="shared" ca="1" si="18"/>
        <v>104</v>
      </c>
      <c r="T46" s="303">
        <f t="shared" ca="1" si="18"/>
        <v>154</v>
      </c>
      <c r="U46" s="275">
        <f t="shared" ca="1" si="18"/>
        <v>154</v>
      </c>
      <c r="V46" s="275">
        <f t="shared" ca="1" si="18"/>
        <v>154</v>
      </c>
      <c r="W46" s="275">
        <f t="shared" ca="1" si="18"/>
        <v>154</v>
      </c>
      <c r="X46" s="276">
        <f t="shared" ca="1" si="18"/>
        <v>154</v>
      </c>
      <c r="Y46" s="275">
        <f t="shared" ca="1" si="18"/>
        <v>154</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9">(SUM(I39:I41)-I42)-(SUM(H39:H41)-H42)</f>
        <v>-3</v>
      </c>
      <c r="J48" s="267">
        <f t="shared" ca="1" si="19"/>
        <v>-15</v>
      </c>
      <c r="K48" s="267">
        <f t="shared" ca="1" si="19"/>
        <v>9</v>
      </c>
      <c r="L48" s="267">
        <f t="shared" ca="1" si="19"/>
        <v>6</v>
      </c>
      <c r="M48" s="299">
        <f t="shared" ca="1" si="19"/>
        <v>6</v>
      </c>
      <c r="N48" s="296">
        <f ca="1">(SUM(N39:N41)-N42)-(SUM(M39:M41)-M42)</f>
        <v>-10</v>
      </c>
      <c r="O48" s="294">
        <f t="shared" ca="1" si="19"/>
        <v>-29</v>
      </c>
      <c r="P48" s="267">
        <f t="shared" ca="1" si="19"/>
        <v>-6</v>
      </c>
      <c r="Q48" s="267">
        <f t="shared" ca="1" si="19"/>
        <v>-26</v>
      </c>
      <c r="R48" s="267">
        <f t="shared" ca="1" si="19"/>
        <v>18</v>
      </c>
      <c r="S48" s="296">
        <f t="shared" ca="1" si="19"/>
        <v>0</v>
      </c>
      <c r="T48" s="294">
        <f t="shared" ca="1" si="19"/>
        <v>50</v>
      </c>
      <c r="U48" s="267">
        <f t="shared" ca="1" si="19"/>
        <v>0</v>
      </c>
      <c r="V48" s="267">
        <f t="shared" ca="1" si="19"/>
        <v>0</v>
      </c>
      <c r="W48" s="267">
        <f t="shared" ca="1" si="19"/>
        <v>0</v>
      </c>
      <c r="X48" s="296">
        <f t="shared" ca="1" si="19"/>
        <v>0</v>
      </c>
      <c r="Y48" s="295">
        <f t="shared" ca="1" si="19"/>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-3</v>
      </c>
      <c r="J51" s="307"/>
      <c r="K51" s="307"/>
      <c r="L51" s="307"/>
      <c r="M51" s="310"/>
      <c r="N51" s="310"/>
      <c r="O51" s="309">
        <f ca="1">SUM(O39:O41)-O42</f>
        <v>-36</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-15</v>
      </c>
      <c r="K52" s="311">
        <f ca="1">(SUM(K39:K41)-K42)-(SUM(J39:J41)-J42)</f>
        <v>9</v>
      </c>
      <c r="L52" s="311">
        <f ca="1">(SUM(L39:L41)-L42)-(SUM(K39:K41)-K42)</f>
        <v>6</v>
      </c>
      <c r="M52" s="310"/>
      <c r="N52" s="310"/>
      <c r="O52" s="309"/>
      <c r="P52" s="311">
        <f ca="1">(SUM(P39:P41)-P42)-(SUM(O39:O41)-O42)</f>
        <v>-6</v>
      </c>
      <c r="Q52" s="311">
        <f ca="1">(SUM(Q39:Q41)-Q42)-(SUM(P39:P41)-P42)</f>
        <v>-26</v>
      </c>
      <c r="R52" s="311">
        <f ca="1">(SUM(R39:R41)-R42)-(SUM(Q39:Q41)-Q42)</f>
        <v>18</v>
      </c>
      <c r="S52" s="310"/>
      <c r="T52" s="321"/>
      <c r="U52" s="311">
        <f ca="1">(SUM(U39:U41)-U42)-(SUM(T39:T41)-T42)</f>
        <v>0</v>
      </c>
      <c r="V52" s="311">
        <f t="shared" ref="V52:W52" ca="1" si="20">(SUM(V39:V41)-V42)-(SUM(U39:U41)-U42)</f>
        <v>0</v>
      </c>
      <c r="W52" s="311">
        <f t="shared" ca="1" si="20"/>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10</v>
      </c>
      <c r="P55" s="307"/>
      <c r="Q55" s="307"/>
      <c r="R55" s="307"/>
      <c r="S55" s="310"/>
      <c r="T55" s="309">
        <f ca="1">-((SUM(S39:S41)-S42)-(SUM(R39:R41)-R42))</f>
        <v>0</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c r="O56" s="309"/>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6</v>
      </c>
      <c r="N57" s="310"/>
      <c r="O57" s="309"/>
      <c r="P57" s="311"/>
      <c r="Q57" s="311"/>
      <c r="R57" s="311"/>
      <c r="S57" s="310"/>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 ca="1">SUM(N39:N41)-SUM(L39:L41)</f>
        <v>8</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-3</v>
      </c>
      <c r="J63" s="318">
        <f t="shared" ref="J63:Y63" ca="1" si="21">SUM(J51:J62)</f>
        <v>-15</v>
      </c>
      <c r="K63" s="318">
        <f t="shared" ca="1" si="21"/>
        <v>9</v>
      </c>
      <c r="L63" s="318">
        <f t="shared" ca="1" si="21"/>
        <v>6</v>
      </c>
      <c r="M63" s="320">
        <f t="shared" ca="1" si="21"/>
        <v>6</v>
      </c>
      <c r="N63" s="320">
        <f t="shared" si="21"/>
        <v>0</v>
      </c>
      <c r="O63" s="319">
        <f t="shared" ca="1" si="21"/>
        <v>-18</v>
      </c>
      <c r="P63" s="318">
        <f t="shared" ca="1" si="21"/>
        <v>-6</v>
      </c>
      <c r="Q63" s="318">
        <f t="shared" ca="1" si="21"/>
        <v>-26</v>
      </c>
      <c r="R63" s="318">
        <f t="shared" ca="1" si="21"/>
        <v>18</v>
      </c>
      <c r="S63" s="320">
        <f t="shared" si="21"/>
        <v>0</v>
      </c>
      <c r="T63" s="319">
        <f t="shared" ca="1" si="21"/>
        <v>0</v>
      </c>
      <c r="U63" s="318">
        <f t="shared" ca="1" si="21"/>
        <v>0</v>
      </c>
      <c r="V63" s="318">
        <f t="shared" ca="1" si="21"/>
        <v>0</v>
      </c>
      <c r="W63" s="318">
        <f t="shared" ca="1" si="21"/>
        <v>0</v>
      </c>
      <c r="X63" s="320">
        <f t="shared" si="21"/>
        <v>0</v>
      </c>
      <c r="Y63" s="318">
        <f t="shared" ca="1" si="21"/>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-3</v>
      </c>
      <c r="K66" s="324">
        <f ca="1">J66</f>
        <v>-3</v>
      </c>
      <c r="L66" s="324">
        <f ca="1">K66</f>
        <v>-3</v>
      </c>
      <c r="M66" s="326">
        <f ca="1">L66</f>
        <v>-3</v>
      </c>
      <c r="N66" s="326">
        <f ca="1">M66</f>
        <v>-3</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-15</v>
      </c>
      <c r="L67" s="311">
        <f ca="1">K67</f>
        <v>-15</v>
      </c>
      <c r="M67" s="312">
        <f ca="1">L67</f>
        <v>-15</v>
      </c>
      <c r="N67" s="310">
        <f ca="1">M67</f>
        <v>-15</v>
      </c>
      <c r="O67" s="309">
        <f ca="1">N67</f>
        <v>-15</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9</v>
      </c>
      <c r="M68" s="312">
        <f ca="1">L68</f>
        <v>9</v>
      </c>
      <c r="N68" s="310">
        <f ca="1">M68</f>
        <v>9</v>
      </c>
      <c r="O68" s="309">
        <f ca="1">N68</f>
        <v>9</v>
      </c>
      <c r="P68" s="307">
        <f ca="1">O68</f>
        <v>9</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6</v>
      </c>
      <c r="N69" s="310">
        <f ca="1">M69</f>
        <v>6</v>
      </c>
      <c r="O69" s="309">
        <f ca="1">N69</f>
        <v>6</v>
      </c>
      <c r="P69" s="307">
        <f ca="1">O69</f>
        <v>6</v>
      </c>
      <c r="Q69" s="307">
        <f ca="1">P69</f>
        <v>6</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6</v>
      </c>
      <c r="O70" s="309">
        <f ca="1">N70</f>
        <v>6</v>
      </c>
      <c r="P70" s="307">
        <f ca="1">O70</f>
        <v>6</v>
      </c>
      <c r="Q70" s="307">
        <f ca="1">P70</f>
        <v>6</v>
      </c>
      <c r="R70" s="307">
        <f ca="1">Q70</f>
        <v>6</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-18</v>
      </c>
      <c r="Q72" s="311">
        <f ca="1">P72</f>
        <v>-18</v>
      </c>
      <c r="R72" s="311">
        <f ca="1">Q72</f>
        <v>-18</v>
      </c>
      <c r="S72" s="312">
        <f ca="1">R72</f>
        <v>-18</v>
      </c>
      <c r="T72" s="321">
        <f ca="1">S72</f>
        <v>-18</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-6</v>
      </c>
      <c r="R73" s="311">
        <f ca="1">Q73</f>
        <v>-6</v>
      </c>
      <c r="S73" s="312">
        <f ca="1">R73</f>
        <v>-6</v>
      </c>
      <c r="T73" s="321">
        <f ca="1">S73</f>
        <v>-6</v>
      </c>
      <c r="U73" s="311">
        <f ca="1">T73</f>
        <v>-6</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-26</v>
      </c>
      <c r="S74" s="312">
        <f ca="1">R74</f>
        <v>-26</v>
      </c>
      <c r="T74" s="321">
        <f ca="1">S74</f>
        <v>-26</v>
      </c>
      <c r="U74" s="311">
        <f ca="1">T74</f>
        <v>-26</v>
      </c>
      <c r="V74" s="311">
        <f ca="1">U74</f>
        <v>-26</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18</v>
      </c>
      <c r="T75" s="321">
        <f ca="1">S75</f>
        <v>18</v>
      </c>
      <c r="U75" s="311">
        <f ca="1">T75</f>
        <v>18</v>
      </c>
      <c r="V75" s="311">
        <f ca="1">U75</f>
        <v>18</v>
      </c>
      <c r="W75" s="311">
        <f ca="1">V75</f>
        <v>18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3</v>
      </c>
      <c r="O79" s="319">
        <f ca="1">SUM(O66:O71)</f>
        <v>6</v>
      </c>
      <c r="P79" s="318">
        <f t="shared" ref="P79:S79" ca="1" si="22">SUM(P66:P71)</f>
        <v>21</v>
      </c>
      <c r="Q79" s="318">
        <f t="shared" ca="1" si="22"/>
        <v>12</v>
      </c>
      <c r="R79" s="318">
        <f t="shared" ca="1" si="22"/>
        <v>6</v>
      </c>
      <c r="S79" s="320">
        <f t="shared" si="22"/>
        <v>0</v>
      </c>
      <c r="T79" s="319">
        <f ca="1">SUM(T66:T76)</f>
        <v>-32</v>
      </c>
      <c r="U79" s="318">
        <f t="shared" ref="U79:X79" ca="1" si="23">SUM(U66:U76)</f>
        <v>-14</v>
      </c>
      <c r="V79" s="318">
        <f t="shared" ca="1" si="23"/>
        <v>-8</v>
      </c>
      <c r="W79" s="318">
        <f t="shared" ca="1" si="23"/>
        <v>18</v>
      </c>
      <c r="X79" s="320">
        <f t="shared" si="23"/>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2.95" customHeight="1" x14ac:dyDescent="0.3">
      <c r="A95" s="293"/>
      <c r="B95" s="265" t="s">
        <v>282</v>
      </c>
      <c r="C95" s="329"/>
      <c r="D95" s="329"/>
      <c r="E95" s="266"/>
      <c r="F95" s="266"/>
      <c r="G95" s="266"/>
      <c r="H95" s="329"/>
      <c r="I95" s="329"/>
      <c r="J95" s="329"/>
      <c r="M95" s="299"/>
      <c r="N95" s="299"/>
      <c r="O95" s="298"/>
      <c r="S95" s="299"/>
      <c r="T95" s="298"/>
      <c r="X95" s="299"/>
    </row>
    <row r="96" spans="1:25" s="267" customFormat="1" ht="12.95" customHeight="1" x14ac:dyDescent="0.3">
      <c r="A96" s="293"/>
      <c r="B96" s="305" t="s">
        <v>352</v>
      </c>
      <c r="C96" s="329"/>
      <c r="D96" s="329"/>
      <c r="E96" s="266"/>
      <c r="F96" s="266"/>
      <c r="G96" s="266"/>
      <c r="H96" s="329"/>
      <c r="M96" s="299"/>
      <c r="N96" s="299"/>
      <c r="O96" s="298">
        <f ca="1">M42-SUM(O39:O41)</f>
        <v>0</v>
      </c>
      <c r="P96" s="267">
        <f ca="1">O96</f>
        <v>0</v>
      </c>
      <c r="Q96" s="267">
        <f ca="1">P96</f>
        <v>0</v>
      </c>
      <c r="R96" s="267">
        <f ca="1">Q96</f>
        <v>0</v>
      </c>
      <c r="S96" s="299">
        <f ca="1">R96</f>
        <v>0</v>
      </c>
      <c r="T96" s="298">
        <f ca="1">S96</f>
        <v>0</v>
      </c>
      <c r="U96" s="265"/>
      <c r="V96" s="265"/>
      <c r="X96" s="299"/>
      <c r="Y96" s="293"/>
    </row>
    <row r="97" spans="1:25" s="267" customFormat="1" ht="12.95" customHeight="1" x14ac:dyDescent="0.3">
      <c r="A97" s="293"/>
      <c r="B97" s="305" t="s">
        <v>357</v>
      </c>
      <c r="C97" s="329"/>
      <c r="D97" s="329"/>
      <c r="E97" s="266"/>
      <c r="F97" s="266"/>
      <c r="G97" s="266"/>
      <c r="H97" s="329"/>
      <c r="M97" s="299"/>
      <c r="N97" s="299">
        <f ca="1">L42-SUM(N39:N41)</f>
        <v>-5</v>
      </c>
      <c r="O97" s="298"/>
      <c r="S97" s="299"/>
      <c r="T97" s="397"/>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-6</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4">SUM(I79:I105)</f>
        <v>0</v>
      </c>
      <c r="J106" s="426">
        <f t="shared" si="24"/>
        <v>0</v>
      </c>
      <c r="K106" s="426">
        <f t="shared" si="24"/>
        <v>0</v>
      </c>
      <c r="L106" s="426">
        <f t="shared" si="24"/>
        <v>0</v>
      </c>
      <c r="M106" s="427">
        <f t="shared" si="24"/>
        <v>0</v>
      </c>
      <c r="N106" s="427">
        <f t="shared" ca="1" si="24"/>
        <v>-8</v>
      </c>
      <c r="O106" s="393">
        <f t="shared" ca="1" si="24"/>
        <v>6</v>
      </c>
      <c r="P106" s="363">
        <f t="shared" ca="1" si="24"/>
        <v>21</v>
      </c>
      <c r="Q106" s="363">
        <f t="shared" ca="1" si="24"/>
        <v>12</v>
      </c>
      <c r="R106" s="363">
        <f t="shared" ca="1" si="24"/>
        <v>6</v>
      </c>
      <c r="S106" s="387">
        <f t="shared" ca="1" si="24"/>
        <v>0</v>
      </c>
      <c r="T106" s="393">
        <f t="shared" ca="1" si="24"/>
        <v>-32</v>
      </c>
      <c r="U106" s="363">
        <f t="shared" ca="1" si="24"/>
        <v>-14</v>
      </c>
      <c r="V106" s="363">
        <f t="shared" ca="1" si="24"/>
        <v>-8</v>
      </c>
      <c r="W106" s="363">
        <f t="shared" ca="1" si="24"/>
        <v>18</v>
      </c>
      <c r="X106" s="387">
        <f t="shared" si="24"/>
        <v>0</v>
      </c>
      <c r="Y106" s="363">
        <f t="shared" ca="1" si="24"/>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5">I14+I14/$I$16</f>
        <v>-193.80667593880389</v>
      </c>
      <c r="J109" s="337">
        <f t="shared" ca="1" si="25"/>
        <v>44.724617524339358</v>
      </c>
      <c r="K109" s="337">
        <f t="shared" ca="1" si="25"/>
        <v>208.71488178025032</v>
      </c>
      <c r="L109" s="337">
        <f t="shared" ca="1" si="25"/>
        <v>-298.16411682892902</v>
      </c>
      <c r="M109" s="377">
        <f t="shared" ca="1" si="25"/>
        <v>193.80667593880389</v>
      </c>
      <c r="N109" s="340">
        <f t="shared" ca="1" si="25"/>
        <v>-193.80667593880389</v>
      </c>
      <c r="O109" s="338">
        <f t="shared" ca="1" si="25"/>
        <v>-89.449235048678716</v>
      </c>
      <c r="P109" s="339">
        <f t="shared" ca="1" si="25"/>
        <v>-208.71488178025032</v>
      </c>
      <c r="Q109" s="339">
        <f t="shared" ca="1" si="25"/>
        <v>-163.99026425591097</v>
      </c>
      <c r="R109" s="337">
        <f t="shared" si="25"/>
        <v>0</v>
      </c>
      <c r="S109" s="340">
        <f t="shared" si="25"/>
        <v>0</v>
      </c>
      <c r="T109" s="338">
        <f t="shared" si="25"/>
        <v>0</v>
      </c>
      <c r="U109" s="339">
        <f t="shared" si="25"/>
        <v>0</v>
      </c>
      <c r="V109" s="339">
        <f t="shared" si="25"/>
        <v>0</v>
      </c>
      <c r="W109" s="339">
        <f t="shared" si="25"/>
        <v>0</v>
      </c>
      <c r="X109" s="340">
        <f t="shared" si="25"/>
        <v>0</v>
      </c>
      <c r="Y109" s="339">
        <f t="shared" si="25"/>
        <v>0</v>
      </c>
    </row>
    <row r="110" spans="1:25" s="282" customFormat="1" ht="12.95" customHeight="1" x14ac:dyDescent="0.3">
      <c r="A110" s="336"/>
      <c r="B110" s="305" t="s">
        <v>273</v>
      </c>
      <c r="C110" s="281"/>
      <c r="D110" s="281"/>
      <c r="E110" s="281"/>
      <c r="F110" s="281"/>
      <c r="G110" s="281"/>
      <c r="H110" s="281"/>
      <c r="I110" s="341">
        <f t="shared" ref="I110:Y110" ca="1" si="26">I15</f>
        <v>10</v>
      </c>
      <c r="J110" s="341">
        <f t="shared" ca="1" si="26"/>
        <v>-8</v>
      </c>
      <c r="K110" s="341">
        <f t="shared" ca="1" si="26"/>
        <v>-13</v>
      </c>
      <c r="L110" s="341">
        <f t="shared" ca="1" si="26"/>
        <v>13</v>
      </c>
      <c r="M110" s="378">
        <f t="shared" ca="1" si="26"/>
        <v>6</v>
      </c>
      <c r="N110" s="344">
        <f t="shared" ca="1" si="26"/>
        <v>1</v>
      </c>
      <c r="O110" s="342">
        <f t="shared" ca="1" si="26"/>
        <v>-11</v>
      </c>
      <c r="P110" s="343">
        <f t="shared" ca="1" si="26"/>
        <v>-3</v>
      </c>
      <c r="Q110" s="343">
        <f t="shared" ca="1" si="26"/>
        <v>-18</v>
      </c>
      <c r="R110" s="341">
        <f t="shared" si="26"/>
        <v>0</v>
      </c>
      <c r="S110" s="344">
        <f t="shared" si="26"/>
        <v>0</v>
      </c>
      <c r="T110" s="342">
        <f t="shared" si="26"/>
        <v>0</v>
      </c>
      <c r="U110" s="343">
        <f t="shared" si="26"/>
        <v>0</v>
      </c>
      <c r="V110" s="343">
        <f t="shared" si="26"/>
        <v>0</v>
      </c>
      <c r="W110" s="343">
        <f t="shared" si="26"/>
        <v>0</v>
      </c>
      <c r="X110" s="344">
        <f t="shared" si="26"/>
        <v>0</v>
      </c>
      <c r="Y110" s="343">
        <f t="shared" si="26"/>
        <v>0</v>
      </c>
    </row>
    <row r="111" spans="1:25" s="282" customFormat="1" ht="12.95" customHeight="1" x14ac:dyDescent="0.3">
      <c r="A111" s="336"/>
      <c r="B111" s="305" t="s">
        <v>255</v>
      </c>
      <c r="C111" s="281"/>
      <c r="D111" s="281"/>
      <c r="E111" s="281"/>
      <c r="F111" s="281"/>
      <c r="G111" s="281"/>
      <c r="H111" s="281"/>
      <c r="I111" s="337">
        <f ca="1">SUM(I109:I110)</f>
        <v>-183.80667593880389</v>
      </c>
      <c r="J111" s="337">
        <f t="shared" ref="J111:Y111" ca="1" si="27">SUM(J109:J110)</f>
        <v>36.724617524339358</v>
      </c>
      <c r="K111" s="337">
        <f t="shared" ca="1" si="27"/>
        <v>195.71488178025032</v>
      </c>
      <c r="L111" s="337">
        <f t="shared" ca="1" si="27"/>
        <v>-285.16411682892902</v>
      </c>
      <c r="M111" s="377">
        <f t="shared" ca="1" si="27"/>
        <v>199.80667593880389</v>
      </c>
      <c r="N111" s="340">
        <f t="shared" ca="1" si="27"/>
        <v>-192.80667593880389</v>
      </c>
      <c r="O111" s="338">
        <f t="shared" ca="1" si="27"/>
        <v>-100.44923504867872</v>
      </c>
      <c r="P111" s="339">
        <f t="shared" ca="1" si="27"/>
        <v>-211.71488178025032</v>
      </c>
      <c r="Q111" s="339">
        <f t="shared" ca="1" si="27"/>
        <v>-181.99026425591097</v>
      </c>
      <c r="R111" s="337">
        <f t="shared" si="27"/>
        <v>0</v>
      </c>
      <c r="S111" s="340">
        <f t="shared" si="27"/>
        <v>0</v>
      </c>
      <c r="T111" s="338">
        <f t="shared" si="27"/>
        <v>0</v>
      </c>
      <c r="U111" s="339">
        <f t="shared" si="27"/>
        <v>0</v>
      </c>
      <c r="V111" s="339">
        <f t="shared" si="27"/>
        <v>0</v>
      </c>
      <c r="W111" s="339">
        <f t="shared" si="27"/>
        <v>0</v>
      </c>
      <c r="X111" s="340">
        <f t="shared" si="27"/>
        <v>0</v>
      </c>
      <c r="Y111" s="339">
        <f t="shared" si="27"/>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8">I33-I42</f>
        <v>-3</v>
      </c>
      <c r="J114" s="282">
        <f t="shared" ca="1" si="28"/>
        <v>-18</v>
      </c>
      <c r="K114" s="282">
        <f t="shared" ca="1" si="28"/>
        <v>-9</v>
      </c>
      <c r="L114" s="282">
        <f t="shared" ca="1" si="28"/>
        <v>-3</v>
      </c>
      <c r="M114" s="284">
        <f t="shared" ca="1" si="28"/>
        <v>3</v>
      </c>
      <c r="N114" s="346">
        <f t="shared" ca="1" si="28"/>
        <v>-7</v>
      </c>
      <c r="O114" s="333">
        <f t="shared" ca="1" si="28"/>
        <v>-33</v>
      </c>
      <c r="P114" s="334">
        <f t="shared" ca="1" si="28"/>
        <v>-39</v>
      </c>
      <c r="Q114" s="334">
        <f t="shared" ca="1" si="28"/>
        <v>-65</v>
      </c>
      <c r="R114" s="334">
        <f t="shared" ca="1" si="28"/>
        <v>-47</v>
      </c>
      <c r="S114" s="346">
        <f t="shared" ca="1" si="28"/>
        <v>-47</v>
      </c>
      <c r="T114" s="333">
        <f t="shared" ca="1" si="28"/>
        <v>-47</v>
      </c>
      <c r="U114" s="334">
        <f t="shared" ca="1" si="28"/>
        <v>-47</v>
      </c>
      <c r="V114" s="334">
        <f t="shared" ca="1" si="28"/>
        <v>-47</v>
      </c>
      <c r="W114" s="334">
        <f t="shared" ca="1" si="28"/>
        <v>-47</v>
      </c>
      <c r="X114" s="346">
        <f t="shared" ca="1" si="28"/>
        <v>-47</v>
      </c>
      <c r="Y114" s="334">
        <f t="shared" ca="1" si="28"/>
        <v>-47</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29">I37-I46-I106</f>
        <v>0</v>
      </c>
      <c r="J115" s="282">
        <f t="shared" ca="1" si="29"/>
        <v>0</v>
      </c>
      <c r="K115" s="282">
        <f t="shared" ca="1" si="29"/>
        <v>0</v>
      </c>
      <c r="L115" s="282">
        <f t="shared" ca="1" si="29"/>
        <v>0</v>
      </c>
      <c r="M115" s="284">
        <f t="shared" ca="1" si="29"/>
        <v>0</v>
      </c>
      <c r="N115" s="346">
        <f t="shared" ca="1" si="29"/>
        <v>8</v>
      </c>
      <c r="O115" s="333">
        <f t="shared" ca="1" si="29"/>
        <v>-3</v>
      </c>
      <c r="P115" s="282">
        <f t="shared" ca="1" si="29"/>
        <v>-18</v>
      </c>
      <c r="Q115" s="282">
        <f t="shared" ca="1" si="29"/>
        <v>-9</v>
      </c>
      <c r="R115" s="282">
        <f t="shared" ca="1" si="29"/>
        <v>-3</v>
      </c>
      <c r="S115" s="346">
        <f t="shared" ca="1" si="29"/>
        <v>3</v>
      </c>
      <c r="T115" s="333">
        <f t="shared" ca="1" si="29"/>
        <v>-15</v>
      </c>
      <c r="U115" s="334">
        <f t="shared" ca="1" si="29"/>
        <v>-33</v>
      </c>
      <c r="V115" s="334">
        <f t="shared" ca="1" si="29"/>
        <v>-39</v>
      </c>
      <c r="W115" s="334">
        <f t="shared" ca="1" si="29"/>
        <v>-65</v>
      </c>
      <c r="X115" s="346">
        <f t="shared" ca="1" si="29"/>
        <v>-47</v>
      </c>
      <c r="Y115" s="334">
        <f t="shared" ca="1" si="29"/>
        <v>-47</v>
      </c>
    </row>
    <row r="116" spans="1:40" s="282" customFormat="1" ht="12.95" customHeight="1" x14ac:dyDescent="0.3">
      <c r="A116" s="336"/>
      <c r="B116" s="281" t="s">
        <v>24</v>
      </c>
      <c r="C116" s="281"/>
      <c r="D116" s="281"/>
      <c r="E116" s="281"/>
      <c r="F116" s="281"/>
      <c r="G116" s="281"/>
      <c r="H116" s="281"/>
      <c r="I116" s="282">
        <f t="shared" ref="I116:Y116" ca="1" si="30">I114-I115</f>
        <v>-3</v>
      </c>
      <c r="J116" s="282">
        <f t="shared" ca="1" si="30"/>
        <v>-18</v>
      </c>
      <c r="K116" s="282">
        <f t="shared" ca="1" si="30"/>
        <v>-9</v>
      </c>
      <c r="L116" s="282">
        <f t="shared" ca="1" si="30"/>
        <v>-3</v>
      </c>
      <c r="M116" s="284">
        <f t="shared" ca="1" si="30"/>
        <v>3</v>
      </c>
      <c r="N116" s="346">
        <f t="shared" ca="1" si="30"/>
        <v>-15</v>
      </c>
      <c r="O116" s="333">
        <f t="shared" ca="1" si="30"/>
        <v>-30</v>
      </c>
      <c r="P116" s="334">
        <f t="shared" ca="1" si="30"/>
        <v>-21</v>
      </c>
      <c r="Q116" s="334">
        <f t="shared" ca="1" si="30"/>
        <v>-56</v>
      </c>
      <c r="R116" s="334">
        <f t="shared" ca="1" si="30"/>
        <v>-44</v>
      </c>
      <c r="S116" s="284">
        <f t="shared" ca="1" si="30"/>
        <v>-50</v>
      </c>
      <c r="T116" s="283">
        <f ca="1">T114-T115</f>
        <v>-32</v>
      </c>
      <c r="U116" s="282">
        <f t="shared" ca="1" si="30"/>
        <v>-14</v>
      </c>
      <c r="V116" s="282">
        <f t="shared" ca="1" si="30"/>
        <v>-8</v>
      </c>
      <c r="W116" s="282">
        <f t="shared" ca="1" si="30"/>
        <v>18</v>
      </c>
      <c r="X116" s="284">
        <f t="shared" ca="1" si="30"/>
        <v>0</v>
      </c>
      <c r="Y116" s="334">
        <f t="shared" ca="1" si="30"/>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-484.1237574384599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-12.396505423878816</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-496.52026286233877</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-169.17101220561597</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0.34071320922610354</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294</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RANDBETWEEN(80,120)</f>
        <v>109</v>
      </c>
      <c r="J13" s="231">
        <f t="shared" ref="J13:M13" ca="1" si="0">RANDBETWEEN(80,120)</f>
        <v>92</v>
      </c>
      <c r="K13" s="231">
        <f t="shared" ca="1" si="0"/>
        <v>111</v>
      </c>
      <c r="L13" s="231">
        <f t="shared" ca="1" si="0"/>
        <v>93</v>
      </c>
      <c r="M13" s="231">
        <f t="shared" ca="1" si="0"/>
        <v>98</v>
      </c>
      <c r="N13" s="229"/>
      <c r="O13" s="229"/>
    </row>
    <row r="14" spans="1:25" ht="12.95" customHeight="1" x14ac:dyDescent="0.2">
      <c r="A14" s="230" t="s">
        <v>280</v>
      </c>
      <c r="B14" s="230"/>
      <c r="C14" s="230"/>
      <c r="D14" s="230"/>
      <c r="E14" s="230"/>
      <c r="F14" s="230"/>
      <c r="I14" s="231">
        <f ca="1">RANDBETWEEN(-20,20)</f>
        <v>7</v>
      </c>
      <c r="J14" s="231">
        <f t="shared" ref="J14:Q15" ca="1" si="1">RANDBETWEEN(-20,20)</f>
        <v>20</v>
      </c>
      <c r="K14" s="231">
        <f t="shared" ca="1" si="1"/>
        <v>-13</v>
      </c>
      <c r="L14" s="231">
        <f t="shared" ca="1" si="1"/>
        <v>-13</v>
      </c>
      <c r="M14" s="231">
        <f t="shared" ca="1" si="1"/>
        <v>-6</v>
      </c>
      <c r="N14" s="231">
        <f t="shared" ca="1" si="1"/>
        <v>-12</v>
      </c>
      <c r="O14" s="231">
        <f t="shared" ca="1" si="1"/>
        <v>-8</v>
      </c>
      <c r="P14" s="231">
        <f t="shared" ca="1" si="1"/>
        <v>5</v>
      </c>
      <c r="Q14" s="231">
        <f t="shared" ca="1" si="1"/>
        <v>2</v>
      </c>
    </row>
    <row r="15" spans="1:25" ht="12.95" customHeight="1" x14ac:dyDescent="0.2">
      <c r="A15" s="230" t="s">
        <v>277</v>
      </c>
      <c r="B15" s="230"/>
      <c r="C15" s="230"/>
      <c r="D15" s="230"/>
      <c r="E15" s="230"/>
      <c r="F15" s="230"/>
      <c r="I15" s="231">
        <f ca="1">RANDBETWEEN(-20,20)</f>
        <v>5</v>
      </c>
      <c r="J15" s="231">
        <f t="shared" ca="1" si="1"/>
        <v>11</v>
      </c>
      <c r="K15" s="231">
        <f t="shared" ca="1" si="1"/>
        <v>0</v>
      </c>
      <c r="L15" s="231">
        <f t="shared" ca="1" si="1"/>
        <v>-1</v>
      </c>
      <c r="M15" s="231">
        <f t="shared" ca="1" si="1"/>
        <v>19</v>
      </c>
      <c r="N15" s="231">
        <f t="shared" ca="1" si="1"/>
        <v>-13</v>
      </c>
      <c r="O15" s="231">
        <f t="shared" ca="1" si="1"/>
        <v>-7</v>
      </c>
      <c r="P15" s="231">
        <f t="shared" ca="1" si="1"/>
        <v>-3</v>
      </c>
      <c r="Q15" s="231">
        <f t="shared" ca="1" si="1"/>
        <v>-7</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0.34071320922610354</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3">
        <f t="shared" si="2"/>
        <v>8</v>
      </c>
      <c r="Q23" s="243">
        <f t="shared" si="2"/>
        <v>9</v>
      </c>
      <c r="R23" s="243">
        <f t="shared" si="2"/>
        <v>10</v>
      </c>
      <c r="S23" s="211">
        <f t="shared" si="2"/>
        <v>11</v>
      </c>
      <c r="T23" s="243">
        <f t="shared" si="2"/>
        <v>12</v>
      </c>
      <c r="U23" s="243">
        <f t="shared" si="2"/>
        <v>13</v>
      </c>
      <c r="V23" s="243">
        <f t="shared" si="2"/>
        <v>14</v>
      </c>
      <c r="W23" s="243">
        <f t="shared" si="2"/>
        <v>15</v>
      </c>
      <c r="X23" s="211">
        <f t="shared" si="2"/>
        <v>16</v>
      </c>
      <c r="Y23" s="243">
        <f t="shared" ref="O23:Y24" si="3">X23+1</f>
        <v>17</v>
      </c>
    </row>
    <row r="24" spans="1:118"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247">
        <f t="shared" si="3"/>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250">
        <f t="shared" si="5"/>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109</v>
      </c>
      <c r="J27" s="267">
        <f t="shared" ref="J27:M27" ca="1" si="6">J13</f>
        <v>92</v>
      </c>
      <c r="K27" s="267">
        <f t="shared" ca="1" si="6"/>
        <v>111</v>
      </c>
      <c r="L27" s="267">
        <f t="shared" ca="1" si="6"/>
        <v>93</v>
      </c>
      <c r="M27" s="299">
        <f t="shared" ca="1" si="6"/>
        <v>98</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109</v>
      </c>
      <c r="J28" s="275">
        <f ca="1">J27</f>
        <v>92</v>
      </c>
      <c r="K28" s="275">
        <f ca="1">K27</f>
        <v>111</v>
      </c>
      <c r="L28" s="275">
        <f ca="1">L27</f>
        <v>93</v>
      </c>
      <c r="M28" s="276">
        <f ca="1">M27</f>
        <v>98</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109</v>
      </c>
      <c r="J30" s="282">
        <f t="shared" ref="J30:M30" ca="1" si="7">J13</f>
        <v>92</v>
      </c>
      <c r="K30" s="282">
        <f t="shared" ca="1" si="7"/>
        <v>111</v>
      </c>
      <c r="L30" s="282">
        <f t="shared" ca="1" si="7"/>
        <v>93</v>
      </c>
      <c r="M30" s="284">
        <f t="shared" ca="1" si="7"/>
        <v>98</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 ca="1">M30</f>
        <v>98</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57">
        <f ca="1">N31</f>
        <v>98</v>
      </c>
      <c r="P32" s="282">
        <f ca="1">$O$32</f>
        <v>98</v>
      </c>
      <c r="Q32" s="282">
        <f t="shared" ref="Q32:S32" ca="1" si="8">$O$32</f>
        <v>98</v>
      </c>
      <c r="R32" s="282">
        <f t="shared" ca="1" si="8"/>
        <v>98</v>
      </c>
      <c r="S32" s="284">
        <f t="shared" ca="1" si="8"/>
        <v>98</v>
      </c>
      <c r="T32" s="297">
        <f ca="1">R33</f>
        <v>98</v>
      </c>
      <c r="U32" s="282">
        <f ca="1">$T$32</f>
        <v>98</v>
      </c>
      <c r="V32" s="282">
        <f t="shared" ref="V32:X32" ca="1" si="9">$T$32</f>
        <v>98</v>
      </c>
      <c r="W32" s="282">
        <f t="shared" ca="1" si="9"/>
        <v>98</v>
      </c>
      <c r="X32" s="284">
        <f t="shared" ca="1" si="9"/>
        <v>98</v>
      </c>
      <c r="Y32" s="358">
        <f ca="1">W33</f>
        <v>98</v>
      </c>
    </row>
    <row r="33" spans="1:25" s="282" customFormat="1" ht="12.95" customHeight="1" outlineLevel="1" x14ac:dyDescent="0.2">
      <c r="A33" s="286"/>
      <c r="B33" s="280" t="s">
        <v>195</v>
      </c>
      <c r="C33" s="281"/>
      <c r="D33" s="281"/>
      <c r="E33" s="281"/>
      <c r="F33" s="281"/>
      <c r="G33" s="281"/>
      <c r="H33" s="281"/>
      <c r="I33" s="282">
        <f ca="1">SUM(I30:I32)</f>
        <v>109</v>
      </c>
      <c r="J33" s="282">
        <f t="shared" ref="J33:Y33" ca="1" si="10">SUM(J30:J32)</f>
        <v>92</v>
      </c>
      <c r="K33" s="282">
        <f t="shared" ca="1" si="10"/>
        <v>111</v>
      </c>
      <c r="L33" s="282">
        <f t="shared" ca="1" si="10"/>
        <v>93</v>
      </c>
      <c r="M33" s="284">
        <f t="shared" ca="1" si="10"/>
        <v>98</v>
      </c>
      <c r="N33" s="284">
        <f t="shared" ca="1" si="10"/>
        <v>98</v>
      </c>
      <c r="O33" s="283">
        <f t="shared" ca="1" si="10"/>
        <v>98</v>
      </c>
      <c r="P33" s="282">
        <f t="shared" ca="1" si="10"/>
        <v>98</v>
      </c>
      <c r="Q33" s="282">
        <f t="shared" ca="1" si="10"/>
        <v>98</v>
      </c>
      <c r="R33" s="282">
        <f t="shared" ca="1" si="10"/>
        <v>98</v>
      </c>
      <c r="S33" s="284">
        <f ca="1">SUM(S30:S32)</f>
        <v>98</v>
      </c>
      <c r="T33" s="283">
        <f t="shared" ca="1" si="10"/>
        <v>98</v>
      </c>
      <c r="U33" s="282">
        <f t="shared" ca="1" si="10"/>
        <v>98</v>
      </c>
      <c r="V33" s="282">
        <f t="shared" ca="1" si="10"/>
        <v>98</v>
      </c>
      <c r="W33" s="282">
        <f t="shared" ca="1" si="10"/>
        <v>98</v>
      </c>
      <c r="X33" s="284">
        <f t="shared" ca="1" si="10"/>
        <v>98</v>
      </c>
      <c r="Y33" s="282">
        <f t="shared" ca="1" si="10"/>
        <v>98</v>
      </c>
    </row>
    <row r="34" spans="1:25" s="282" customFormat="1" ht="12.95" customHeight="1" outlineLevel="1" x14ac:dyDescent="0.2">
      <c r="A34" s="280"/>
      <c r="B34" s="288" t="s">
        <v>13</v>
      </c>
      <c r="C34" s="289"/>
      <c r="D34" s="289"/>
      <c r="E34" s="289"/>
      <c r="F34" s="289"/>
      <c r="G34" s="289"/>
      <c r="H34" s="289"/>
      <c r="I34" s="290">
        <f ca="1">I$30</f>
        <v>109</v>
      </c>
      <c r="J34" s="290">
        <f t="shared" ref="J34:M34" ca="1" si="11">J$30</f>
        <v>92</v>
      </c>
      <c r="K34" s="290">
        <f t="shared" ca="1" si="11"/>
        <v>111</v>
      </c>
      <c r="L34" s="290">
        <f t="shared" ca="1" si="11"/>
        <v>93</v>
      </c>
      <c r="M34" s="292">
        <f t="shared" ca="1" si="11"/>
        <v>98</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98</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2">O$32</f>
        <v>98</v>
      </c>
      <c r="P36" s="290">
        <f t="shared" ca="1" si="12"/>
        <v>98</v>
      </c>
      <c r="Q36" s="290">
        <f t="shared" ca="1" si="12"/>
        <v>98</v>
      </c>
      <c r="R36" s="290">
        <f t="shared" ca="1" si="12"/>
        <v>98</v>
      </c>
      <c r="S36" s="292">
        <f t="shared" ca="1" si="12"/>
        <v>98</v>
      </c>
      <c r="T36" s="291">
        <f t="shared" ca="1" si="12"/>
        <v>98</v>
      </c>
      <c r="U36" s="290">
        <f t="shared" ca="1" si="12"/>
        <v>98</v>
      </c>
      <c r="V36" s="290">
        <f t="shared" ca="1" si="12"/>
        <v>98</v>
      </c>
      <c r="W36" s="290">
        <f t="shared" ca="1" si="12"/>
        <v>98</v>
      </c>
      <c r="X36" s="292">
        <f t="shared" ca="1" si="12"/>
        <v>98</v>
      </c>
      <c r="Y36" s="290">
        <f t="shared" ca="1" si="12"/>
        <v>98</v>
      </c>
    </row>
    <row r="37" spans="1:25" s="282" customFormat="1" ht="12.75" customHeight="1" outlineLevel="1" x14ac:dyDescent="0.3">
      <c r="A37" s="280"/>
      <c r="B37" s="288" t="s">
        <v>262</v>
      </c>
      <c r="C37" s="289"/>
      <c r="D37" s="289"/>
      <c r="E37" s="289"/>
      <c r="F37" s="289"/>
      <c r="G37" s="289"/>
      <c r="H37" s="289"/>
      <c r="I37" s="290">
        <f t="shared" ref="I37:Y37" ca="1" si="13">SUM(I34:I36)</f>
        <v>109</v>
      </c>
      <c r="J37" s="290">
        <f t="shared" ca="1" si="13"/>
        <v>92</v>
      </c>
      <c r="K37" s="290">
        <f t="shared" ca="1" si="13"/>
        <v>111</v>
      </c>
      <c r="L37" s="290">
        <f t="shared" ca="1" si="13"/>
        <v>93</v>
      </c>
      <c r="M37" s="292">
        <f t="shared" ca="1" si="13"/>
        <v>98</v>
      </c>
      <c r="N37" s="292">
        <f t="shared" ca="1" si="13"/>
        <v>98</v>
      </c>
      <c r="O37" s="291">
        <f t="shared" ca="1" si="13"/>
        <v>98</v>
      </c>
      <c r="P37" s="290">
        <f t="shared" ca="1" si="13"/>
        <v>98</v>
      </c>
      <c r="Q37" s="290">
        <f t="shared" ca="1" si="13"/>
        <v>98</v>
      </c>
      <c r="R37" s="290">
        <f t="shared" ca="1" si="13"/>
        <v>98</v>
      </c>
      <c r="S37" s="292">
        <f t="shared" ca="1" si="13"/>
        <v>98</v>
      </c>
      <c r="T37" s="291">
        <f t="shared" ca="1" si="13"/>
        <v>98</v>
      </c>
      <c r="U37" s="290">
        <f t="shared" ca="1" si="13"/>
        <v>98</v>
      </c>
      <c r="V37" s="290">
        <f t="shared" ca="1" si="13"/>
        <v>98</v>
      </c>
      <c r="W37" s="290">
        <f t="shared" ca="1" si="13"/>
        <v>98</v>
      </c>
      <c r="X37" s="292">
        <f t="shared" ca="1" si="13"/>
        <v>98</v>
      </c>
      <c r="Y37" s="290">
        <f t="shared" ca="1" si="13"/>
        <v>98</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109</v>
      </c>
      <c r="J39" s="267">
        <f t="shared" ref="J39:M39" ca="1" si="14">J13</f>
        <v>92</v>
      </c>
      <c r="K39" s="267">
        <f t="shared" ca="1" si="14"/>
        <v>111</v>
      </c>
      <c r="L39" s="267">
        <f t="shared" ca="1" si="14"/>
        <v>93</v>
      </c>
      <c r="M39" s="299">
        <f t="shared" ca="1" si="14"/>
        <v>98</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 ca="1">M39</f>
        <v>98</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57">
        <f ca="1">N40</f>
        <v>98</v>
      </c>
      <c r="P41" s="267">
        <f ca="1">$O$41</f>
        <v>98</v>
      </c>
      <c r="Q41" s="267">
        <f t="shared" ref="Q41:S41" ca="1" si="15">$O$41</f>
        <v>98</v>
      </c>
      <c r="R41" s="267">
        <f t="shared" ca="1" si="15"/>
        <v>98</v>
      </c>
      <c r="S41" s="299">
        <f t="shared" ca="1" si="15"/>
        <v>98</v>
      </c>
      <c r="T41" s="297">
        <f ca="1">R42</f>
        <v>116</v>
      </c>
      <c r="U41" s="267">
        <f ca="1">$T$41</f>
        <v>116</v>
      </c>
      <c r="V41" s="267">
        <f t="shared" ref="V41:X41" ca="1" si="16">$T$41</f>
        <v>116</v>
      </c>
      <c r="W41" s="267">
        <f t="shared" ca="1" si="16"/>
        <v>116</v>
      </c>
      <c r="X41" s="299">
        <f t="shared" ca="1" si="16"/>
        <v>116</v>
      </c>
      <c r="Y41" s="358">
        <f ca="1">W42</f>
        <v>116</v>
      </c>
    </row>
    <row r="42" spans="1:25" s="267" customFormat="1" ht="12.95" customHeight="1" x14ac:dyDescent="0.3">
      <c r="A42" s="293"/>
      <c r="B42" s="265" t="s">
        <v>196</v>
      </c>
      <c r="C42" s="266"/>
      <c r="D42" s="266"/>
      <c r="E42" s="266"/>
      <c r="F42" s="266"/>
      <c r="G42" s="266"/>
      <c r="H42" s="266"/>
      <c r="I42" s="267">
        <f ca="1">I13-SUM($I14:I14)-I15</f>
        <v>97</v>
      </c>
      <c r="J42" s="267">
        <f ca="1">J13-SUM($I14:J14)-J15</f>
        <v>54</v>
      </c>
      <c r="K42" s="267">
        <f ca="1">K13-SUM($I14:K14)-K15</f>
        <v>97</v>
      </c>
      <c r="L42" s="267">
        <f ca="1">L13-SUM($I14:L14)-L15</f>
        <v>93</v>
      </c>
      <c r="M42" s="299">
        <f ca="1">M13-SUM($I14:M14)-M15</f>
        <v>84</v>
      </c>
      <c r="N42" s="302">
        <f ca="1">L42+L15-N15-SUM($M14:N14)</f>
        <v>123</v>
      </c>
      <c r="O42" s="298">
        <f ca="1">$M$42+$M$15-O15-SUM($N14:O14)</f>
        <v>130</v>
      </c>
      <c r="P42" s="267">
        <f ca="1">$M$42+$M$15-P15-SUM($N14:P14)</f>
        <v>121</v>
      </c>
      <c r="Q42" s="267">
        <f ca="1">$M$42+$M$15-Q15-SUM($N14:Q14)</f>
        <v>123</v>
      </c>
      <c r="R42" s="267">
        <f ca="1">$M$42+$M$15-R15-SUM($N14:R14)</f>
        <v>116</v>
      </c>
      <c r="S42" s="299">
        <f ca="1">$M$42+$M$15-S15-SUM($N14:S14)</f>
        <v>116</v>
      </c>
      <c r="T42" s="298">
        <f ca="1">$R$42+$R$15-T15-SUM($S14:T14)</f>
        <v>116</v>
      </c>
      <c r="U42" s="267">
        <f ca="1">$R$42+$R$15-U15-SUM($S14:U14)</f>
        <v>116</v>
      </c>
      <c r="V42" s="267">
        <f ca="1">$R$42+$R$15-V15-SUM($S14:V14)</f>
        <v>116</v>
      </c>
      <c r="W42" s="267">
        <f ca="1">$R$42+$R$15-W15-SUM($S14:W14)</f>
        <v>116</v>
      </c>
      <c r="X42" s="299">
        <f ca="1">$R$42+$R$15-X15-SUM($S14:X14)</f>
        <v>116</v>
      </c>
      <c r="Y42" s="267">
        <f ca="1">$W$42+$W$15-Y15-SUM($X14:Y14)</f>
        <v>116</v>
      </c>
    </row>
    <row r="43" spans="1:25" s="267" customFormat="1" ht="12.95" customHeight="1" outlineLevel="1" x14ac:dyDescent="0.3">
      <c r="A43" s="265"/>
      <c r="B43" s="273" t="s">
        <v>17</v>
      </c>
      <c r="C43" s="274"/>
      <c r="D43" s="274"/>
      <c r="E43" s="274"/>
      <c r="F43" s="274"/>
      <c r="G43" s="274"/>
      <c r="H43" s="274"/>
      <c r="I43" s="275">
        <f ca="1">I$39</f>
        <v>109</v>
      </c>
      <c r="J43" s="275">
        <f t="shared" ref="J43:M43" ca="1" si="17">J$39</f>
        <v>92</v>
      </c>
      <c r="K43" s="275">
        <f t="shared" ca="1" si="17"/>
        <v>111</v>
      </c>
      <c r="L43" s="275">
        <f t="shared" ca="1" si="17"/>
        <v>93</v>
      </c>
      <c r="M43" s="276">
        <f t="shared" ca="1" si="17"/>
        <v>98</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98</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8">O41</f>
        <v>98</v>
      </c>
      <c r="P45" s="275">
        <f t="shared" ca="1" si="18"/>
        <v>98</v>
      </c>
      <c r="Q45" s="275">
        <f t="shared" ca="1" si="18"/>
        <v>98</v>
      </c>
      <c r="R45" s="275">
        <f t="shared" ca="1" si="18"/>
        <v>98</v>
      </c>
      <c r="S45" s="276">
        <f t="shared" ref="S45:Y45" ca="1" si="19">S41</f>
        <v>98</v>
      </c>
      <c r="T45" s="303">
        <f t="shared" ca="1" si="19"/>
        <v>116</v>
      </c>
      <c r="U45" s="275">
        <f t="shared" ca="1" si="19"/>
        <v>116</v>
      </c>
      <c r="V45" s="275">
        <f t="shared" ca="1" si="19"/>
        <v>116</v>
      </c>
      <c r="W45" s="275">
        <f t="shared" ca="1" si="19"/>
        <v>116</v>
      </c>
      <c r="X45" s="276">
        <f t="shared" ca="1" si="19"/>
        <v>116</v>
      </c>
      <c r="Y45" s="275">
        <f t="shared" ca="1" si="19"/>
        <v>116</v>
      </c>
    </row>
    <row r="46" spans="1:25" s="267" customFormat="1" ht="12.75" customHeight="1" x14ac:dyDescent="0.3">
      <c r="A46" s="265"/>
      <c r="B46" s="273" t="s">
        <v>263</v>
      </c>
      <c r="C46" s="274"/>
      <c r="D46" s="274"/>
      <c r="E46" s="274"/>
      <c r="F46" s="274"/>
      <c r="G46" s="274"/>
      <c r="H46" s="274"/>
      <c r="I46" s="275">
        <f t="shared" ref="I46:Y46" ca="1" si="20">SUM(I43:I45)</f>
        <v>109</v>
      </c>
      <c r="J46" s="275">
        <f t="shared" ca="1" si="20"/>
        <v>92</v>
      </c>
      <c r="K46" s="275">
        <f t="shared" ca="1" si="20"/>
        <v>111</v>
      </c>
      <c r="L46" s="275">
        <f t="shared" ca="1" si="20"/>
        <v>93</v>
      </c>
      <c r="M46" s="276">
        <f t="shared" ca="1" si="20"/>
        <v>98</v>
      </c>
      <c r="N46" s="276">
        <f t="shared" ca="1" si="20"/>
        <v>98</v>
      </c>
      <c r="O46" s="303">
        <f t="shared" ca="1" si="20"/>
        <v>98</v>
      </c>
      <c r="P46" s="275">
        <f t="shared" ca="1" si="20"/>
        <v>98</v>
      </c>
      <c r="Q46" s="275">
        <f t="shared" ca="1" si="20"/>
        <v>98</v>
      </c>
      <c r="R46" s="275">
        <f t="shared" ca="1" si="20"/>
        <v>98</v>
      </c>
      <c r="S46" s="276">
        <f t="shared" ca="1" si="20"/>
        <v>98</v>
      </c>
      <c r="T46" s="303">
        <f t="shared" ca="1" si="20"/>
        <v>116</v>
      </c>
      <c r="U46" s="275">
        <f t="shared" ca="1" si="20"/>
        <v>116</v>
      </c>
      <c r="V46" s="275">
        <f t="shared" ca="1" si="20"/>
        <v>116</v>
      </c>
      <c r="W46" s="275">
        <f t="shared" ca="1" si="20"/>
        <v>116</v>
      </c>
      <c r="X46" s="276">
        <f t="shared" ca="1" si="20"/>
        <v>116</v>
      </c>
      <c r="Y46" s="275">
        <f t="shared" ca="1" si="20"/>
        <v>116</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21">(SUM(I39:I41)-I42)-(SUM(H39:H41)-H42)</f>
        <v>12</v>
      </c>
      <c r="J48" s="267">
        <f t="shared" ca="1" si="21"/>
        <v>26</v>
      </c>
      <c r="K48" s="267">
        <f t="shared" ca="1" si="21"/>
        <v>-24</v>
      </c>
      <c r="L48" s="267">
        <f t="shared" ca="1" si="21"/>
        <v>-14</v>
      </c>
      <c r="M48" s="299">
        <f t="shared" ca="1" si="21"/>
        <v>14</v>
      </c>
      <c r="N48" s="296">
        <f ca="1">(SUM(N39:N41)-N42)-(SUM(M39:M41)-M42)</f>
        <v>-39</v>
      </c>
      <c r="O48" s="294">
        <f t="shared" ca="1" si="21"/>
        <v>-7</v>
      </c>
      <c r="P48" s="267">
        <f t="shared" ca="1" si="21"/>
        <v>9</v>
      </c>
      <c r="Q48" s="267">
        <f t="shared" ca="1" si="21"/>
        <v>-2</v>
      </c>
      <c r="R48" s="267">
        <f t="shared" ca="1" si="21"/>
        <v>7</v>
      </c>
      <c r="S48" s="296">
        <f t="shared" ca="1" si="21"/>
        <v>0</v>
      </c>
      <c r="T48" s="294">
        <f t="shared" ca="1" si="21"/>
        <v>18</v>
      </c>
      <c r="U48" s="267">
        <f t="shared" ca="1" si="21"/>
        <v>0</v>
      </c>
      <c r="V48" s="267">
        <f t="shared" ca="1" si="21"/>
        <v>0</v>
      </c>
      <c r="W48" s="267">
        <f t="shared" ca="1" si="21"/>
        <v>0</v>
      </c>
      <c r="X48" s="296">
        <f t="shared" ca="1" si="21"/>
        <v>0</v>
      </c>
      <c r="Y48" s="295">
        <f t="shared" ca="1" si="21"/>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12</v>
      </c>
      <c r="J51" s="307"/>
      <c r="K51" s="307"/>
      <c r="L51" s="307"/>
      <c r="M51" s="310"/>
      <c r="N51" s="310"/>
      <c r="O51" s="309">
        <f ca="1">SUM(O39:O41)-O42</f>
        <v>-32</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26</v>
      </c>
      <c r="K52" s="311">
        <f ca="1">(SUM(K39:K41)-K42)-(SUM(J39:J41)-J42)</f>
        <v>-24</v>
      </c>
      <c r="L52" s="311">
        <f ca="1">(SUM(L39:L41)-L42)-(SUM(K39:K41)-K42)</f>
        <v>-14</v>
      </c>
      <c r="M52" s="310"/>
      <c r="N52" s="310"/>
      <c r="O52" s="309"/>
      <c r="P52" s="311">
        <f ca="1">(SUM(P39:P41)-P42)-(SUM(O39:O41)-O42)</f>
        <v>9</v>
      </c>
      <c r="Q52" s="311">
        <f ca="1">(SUM(Q39:Q41)-Q42)-(SUM(P39:P41)-P42)</f>
        <v>-2</v>
      </c>
      <c r="R52" s="311">
        <f ca="1">(SUM(R39:R41)-R42)-(SUM(Q39:Q41)-Q42)</f>
        <v>7</v>
      </c>
      <c r="S52" s="310"/>
      <c r="T52" s="321"/>
      <c r="U52" s="311">
        <f ca="1">(SUM(U39:U41)-U42)-(SUM(T39:T41)-T42)</f>
        <v>0</v>
      </c>
      <c r="V52" s="311">
        <f t="shared" ref="V52:W52" ca="1" si="22">(SUM(V39:V41)-V42)-(SUM(U39:U41)-U42)</f>
        <v>0</v>
      </c>
      <c r="W52" s="311">
        <f t="shared" ca="1" si="22"/>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12</v>
      </c>
      <c r="J63" s="318">
        <f t="shared" ref="J63:Y63" ca="1" si="23">SUM(J51:J62)</f>
        <v>26</v>
      </c>
      <c r="K63" s="318">
        <f t="shared" ca="1" si="23"/>
        <v>-24</v>
      </c>
      <c r="L63" s="318">
        <f t="shared" ca="1" si="23"/>
        <v>-14</v>
      </c>
      <c r="M63" s="320">
        <f t="shared" si="23"/>
        <v>0</v>
      </c>
      <c r="N63" s="320">
        <f t="shared" si="23"/>
        <v>0</v>
      </c>
      <c r="O63" s="319">
        <f t="shared" ca="1" si="23"/>
        <v>-32</v>
      </c>
      <c r="P63" s="318">
        <f t="shared" ca="1" si="23"/>
        <v>9</v>
      </c>
      <c r="Q63" s="318">
        <f t="shared" ca="1" si="23"/>
        <v>-2</v>
      </c>
      <c r="R63" s="318">
        <f t="shared" ca="1" si="23"/>
        <v>7</v>
      </c>
      <c r="S63" s="320">
        <f t="shared" si="23"/>
        <v>0</v>
      </c>
      <c r="T63" s="319">
        <f t="shared" ca="1" si="23"/>
        <v>0</v>
      </c>
      <c r="U63" s="318">
        <f t="shared" ca="1" si="23"/>
        <v>0</v>
      </c>
      <c r="V63" s="318">
        <f t="shared" ca="1" si="23"/>
        <v>0</v>
      </c>
      <c r="W63" s="318">
        <f t="shared" ca="1" si="23"/>
        <v>0</v>
      </c>
      <c r="X63" s="320">
        <f t="shared" si="23"/>
        <v>0</v>
      </c>
      <c r="Y63" s="318">
        <f t="shared" ca="1" si="23"/>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12</v>
      </c>
      <c r="K66" s="324">
        <f ca="1">J66</f>
        <v>12</v>
      </c>
      <c r="L66" s="324">
        <f ca="1">K66</f>
        <v>12</v>
      </c>
      <c r="M66" s="326">
        <f ca="1">L66</f>
        <v>12</v>
      </c>
      <c r="N66" s="326">
        <f ca="1">M66</f>
        <v>12</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26</v>
      </c>
      <c r="L67" s="311">
        <f ca="1">K67</f>
        <v>26</v>
      </c>
      <c r="M67" s="312">
        <f ca="1">L67</f>
        <v>26</v>
      </c>
      <c r="N67" s="310">
        <f ca="1">M67</f>
        <v>26</v>
      </c>
      <c r="O67" s="309">
        <f ca="1">N67</f>
        <v>26</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-24</v>
      </c>
      <c r="M68" s="312">
        <f ca="1">L68</f>
        <v>-24</v>
      </c>
      <c r="N68" s="310">
        <f ca="1">M68</f>
        <v>-24</v>
      </c>
      <c r="O68" s="309">
        <f ca="1">N68</f>
        <v>-24</v>
      </c>
      <c r="P68" s="307">
        <f ca="1">O68</f>
        <v>-24</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-14</v>
      </c>
      <c r="N69" s="310">
        <f ca="1">M69</f>
        <v>-14</v>
      </c>
      <c r="O69" s="309">
        <f ca="1">N69</f>
        <v>-14</v>
      </c>
      <c r="P69" s="307">
        <f ca="1">O69</f>
        <v>-14</v>
      </c>
      <c r="Q69" s="307">
        <f ca="1">P69</f>
        <v>-14</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-32</v>
      </c>
      <c r="Q72" s="311">
        <f ca="1">P72</f>
        <v>-32</v>
      </c>
      <c r="R72" s="311">
        <f ca="1">Q72</f>
        <v>-32</v>
      </c>
      <c r="S72" s="312">
        <f ca="1">R72</f>
        <v>-32</v>
      </c>
      <c r="T72" s="321">
        <f ca="1">S72</f>
        <v>-32</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9</v>
      </c>
      <c r="R73" s="311">
        <f ca="1">Q73</f>
        <v>9</v>
      </c>
      <c r="S73" s="312">
        <f ca="1">R73</f>
        <v>9</v>
      </c>
      <c r="T73" s="321">
        <f ca="1">S73</f>
        <v>9</v>
      </c>
      <c r="U73" s="311">
        <f ca="1">T73</f>
        <v>9</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v>
      </c>
      <c r="S74" s="312">
        <f ca="1">R74</f>
        <v>-2</v>
      </c>
      <c r="T74" s="321">
        <f ca="1">S74</f>
        <v>-2</v>
      </c>
      <c r="U74" s="311">
        <f ca="1">T74</f>
        <v>-2</v>
      </c>
      <c r="V74" s="311">
        <f ca="1">U74</f>
        <v>-2</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7</v>
      </c>
      <c r="T75" s="321">
        <f ca="1">S75</f>
        <v>7</v>
      </c>
      <c r="U75" s="311">
        <f ca="1">T75</f>
        <v>7</v>
      </c>
      <c r="V75" s="311">
        <f ca="1">U75</f>
        <v>7</v>
      </c>
      <c r="W75" s="311">
        <f ca="1">V75</f>
        <v>7</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0</v>
      </c>
      <c r="O79" s="319">
        <f ca="1">SUM(O66:O71)</f>
        <v>-12</v>
      </c>
      <c r="P79" s="318">
        <f t="shared" ref="P79:S79" ca="1" si="24">SUM(P66:P71)</f>
        <v>-38</v>
      </c>
      <c r="Q79" s="318">
        <f t="shared" ca="1" si="24"/>
        <v>-14</v>
      </c>
      <c r="R79" s="318">
        <f t="shared" si="24"/>
        <v>0</v>
      </c>
      <c r="S79" s="320">
        <f t="shared" si="24"/>
        <v>0</v>
      </c>
      <c r="T79" s="319">
        <f ca="1">SUM(T66:T76)</f>
        <v>-18</v>
      </c>
      <c r="U79" s="318">
        <f t="shared" ref="U79:X79" ca="1" si="25">SUM(U66:U76)</f>
        <v>14</v>
      </c>
      <c r="V79" s="318">
        <f t="shared" ca="1" si="25"/>
        <v>5</v>
      </c>
      <c r="W79" s="318">
        <f t="shared" ca="1" si="25"/>
        <v>7</v>
      </c>
      <c r="X79" s="320">
        <f t="shared" si="25"/>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29.54251898807177</v>
      </c>
      <c r="Q82" s="307"/>
      <c r="R82" s="307"/>
      <c r="S82" s="310"/>
      <c r="T82" s="309"/>
      <c r="U82" s="307">
        <f ca="1">-((SUM(S39:S41)-S42)-(SUM(R39:R41)-R42))/(1+$I$16)^4</f>
        <v>0</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P84" s="267">
        <f ca="1">(M42-SUM(O39:O41))*((1-(1+$I$16)^-6)/$I$16)*(1+$I$16)^2</f>
        <v>-76.224864030168433</v>
      </c>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-5.7448480500000008</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54.252350407619623</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 ca="1">(SUM(N39:N41)-SUM(L39:L41))/(1+$I$16)^4</f>
        <v>3.7875024343681756</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6">SUM(I79:I105)</f>
        <v>0</v>
      </c>
      <c r="J106" s="426">
        <f t="shared" si="26"/>
        <v>0</v>
      </c>
      <c r="K106" s="426">
        <f t="shared" si="26"/>
        <v>0</v>
      </c>
      <c r="L106" s="426">
        <f t="shared" si="26"/>
        <v>0</v>
      </c>
      <c r="M106" s="427">
        <f t="shared" si="26"/>
        <v>0</v>
      </c>
      <c r="N106" s="427">
        <f t="shared" ca="1" si="26"/>
        <v>0</v>
      </c>
      <c r="O106" s="393">
        <f t="shared" ca="1" si="26"/>
        <v>-12</v>
      </c>
      <c r="P106" s="363">
        <f t="shared" ca="1" si="26"/>
        <v>-32.387340250108871</v>
      </c>
      <c r="Q106" s="363">
        <f t="shared" ca="1" si="26"/>
        <v>-14</v>
      </c>
      <c r="R106" s="363">
        <f t="shared" si="26"/>
        <v>0</v>
      </c>
      <c r="S106" s="387">
        <f t="shared" si="26"/>
        <v>0</v>
      </c>
      <c r="T106" s="393">
        <f t="shared" ca="1" si="26"/>
        <v>-18</v>
      </c>
      <c r="U106" s="363">
        <f t="shared" ca="1" si="26"/>
        <v>14</v>
      </c>
      <c r="V106" s="363">
        <f t="shared" ca="1" si="26"/>
        <v>5</v>
      </c>
      <c r="W106" s="363">
        <f t="shared" ca="1" si="26"/>
        <v>7</v>
      </c>
      <c r="X106" s="387">
        <f t="shared" si="26"/>
        <v>0</v>
      </c>
      <c r="Y106" s="363">
        <f t="shared" ca="1" si="26"/>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7">I14+I14/$I$16</f>
        <v>104.35744089012516</v>
      </c>
      <c r="J109" s="337">
        <f t="shared" ca="1" si="27"/>
        <v>298.16411682892902</v>
      </c>
      <c r="K109" s="337">
        <f t="shared" ca="1" si="27"/>
        <v>-193.80667593880389</v>
      </c>
      <c r="L109" s="337">
        <f t="shared" ca="1" si="27"/>
        <v>-193.80667593880389</v>
      </c>
      <c r="M109" s="377">
        <f t="shared" ca="1" si="27"/>
        <v>-89.449235048678716</v>
      </c>
      <c r="N109" s="340">
        <f t="shared" ca="1" si="27"/>
        <v>-178.89847009735743</v>
      </c>
      <c r="O109" s="338">
        <f t="shared" ca="1" si="27"/>
        <v>-119.26564673157162</v>
      </c>
      <c r="P109" s="339">
        <f t="shared" ca="1" si="27"/>
        <v>74.541029207232256</v>
      </c>
      <c r="Q109" s="339">
        <f t="shared" ca="1" si="27"/>
        <v>29.816411682892905</v>
      </c>
      <c r="R109" s="337">
        <f t="shared" si="27"/>
        <v>0</v>
      </c>
      <c r="S109" s="340">
        <f t="shared" si="27"/>
        <v>0</v>
      </c>
      <c r="T109" s="338">
        <f t="shared" si="27"/>
        <v>0</v>
      </c>
      <c r="U109" s="339">
        <f t="shared" si="27"/>
        <v>0</v>
      </c>
      <c r="V109" s="339">
        <f t="shared" si="27"/>
        <v>0</v>
      </c>
      <c r="W109" s="339">
        <f t="shared" si="27"/>
        <v>0</v>
      </c>
      <c r="X109" s="340">
        <f t="shared" si="27"/>
        <v>0</v>
      </c>
      <c r="Y109" s="339">
        <f t="shared" si="27"/>
        <v>0</v>
      </c>
    </row>
    <row r="110" spans="1:25" s="282" customFormat="1" ht="12.95" customHeight="1" x14ac:dyDescent="0.3">
      <c r="A110" s="336"/>
      <c r="B110" s="305" t="s">
        <v>273</v>
      </c>
      <c r="C110" s="281"/>
      <c r="D110" s="281"/>
      <c r="E110" s="281"/>
      <c r="F110" s="281"/>
      <c r="G110" s="281"/>
      <c r="H110" s="281"/>
      <c r="I110" s="341">
        <f t="shared" ref="I110:Y110" ca="1" si="28">I15</f>
        <v>5</v>
      </c>
      <c r="J110" s="341">
        <f t="shared" ca="1" si="28"/>
        <v>11</v>
      </c>
      <c r="K110" s="341">
        <f t="shared" ca="1" si="28"/>
        <v>0</v>
      </c>
      <c r="L110" s="341">
        <f t="shared" ca="1" si="28"/>
        <v>-1</v>
      </c>
      <c r="M110" s="378">
        <f t="shared" ca="1" si="28"/>
        <v>19</v>
      </c>
      <c r="N110" s="344">
        <f t="shared" ca="1" si="28"/>
        <v>-13</v>
      </c>
      <c r="O110" s="342">
        <f t="shared" ca="1" si="28"/>
        <v>-7</v>
      </c>
      <c r="P110" s="343">
        <f t="shared" ca="1" si="28"/>
        <v>-3</v>
      </c>
      <c r="Q110" s="343">
        <f t="shared" ca="1" si="28"/>
        <v>-7</v>
      </c>
      <c r="R110" s="341">
        <f t="shared" si="28"/>
        <v>0</v>
      </c>
      <c r="S110" s="344">
        <f t="shared" si="28"/>
        <v>0</v>
      </c>
      <c r="T110" s="342">
        <f t="shared" si="28"/>
        <v>0</v>
      </c>
      <c r="U110" s="343">
        <f t="shared" si="28"/>
        <v>0</v>
      </c>
      <c r="V110" s="343">
        <f t="shared" si="28"/>
        <v>0</v>
      </c>
      <c r="W110" s="343">
        <f t="shared" si="28"/>
        <v>0</v>
      </c>
      <c r="X110" s="344">
        <f t="shared" si="28"/>
        <v>0</v>
      </c>
      <c r="Y110" s="343">
        <f t="shared" si="28"/>
        <v>0</v>
      </c>
    </row>
    <row r="111" spans="1:25" s="282" customFormat="1" ht="12.95" customHeight="1" x14ac:dyDescent="0.3">
      <c r="A111" s="336"/>
      <c r="B111" s="305" t="s">
        <v>255</v>
      </c>
      <c r="C111" s="281"/>
      <c r="D111" s="281"/>
      <c r="E111" s="281"/>
      <c r="F111" s="281"/>
      <c r="G111" s="281"/>
      <c r="H111" s="281"/>
      <c r="I111" s="337">
        <f ca="1">SUM(I109:I110)</f>
        <v>109.35744089012516</v>
      </c>
      <c r="J111" s="337">
        <f t="shared" ref="J111:Y111" ca="1" si="29">SUM(J109:J110)</f>
        <v>309.16411682892902</v>
      </c>
      <c r="K111" s="337">
        <f t="shared" ca="1" si="29"/>
        <v>-193.80667593880389</v>
      </c>
      <c r="L111" s="337">
        <f t="shared" ca="1" si="29"/>
        <v>-194.80667593880389</v>
      </c>
      <c r="M111" s="377">
        <f t="shared" ca="1" si="29"/>
        <v>-70.449235048678716</v>
      </c>
      <c r="N111" s="340">
        <f t="shared" ca="1" si="29"/>
        <v>-191.89847009735743</v>
      </c>
      <c r="O111" s="338">
        <f t="shared" ca="1" si="29"/>
        <v>-126.26564673157162</v>
      </c>
      <c r="P111" s="339">
        <f t="shared" ca="1" si="29"/>
        <v>71.541029207232256</v>
      </c>
      <c r="Q111" s="339">
        <f t="shared" ca="1" si="29"/>
        <v>22.816411682892905</v>
      </c>
      <c r="R111" s="337">
        <f t="shared" si="29"/>
        <v>0</v>
      </c>
      <c r="S111" s="340">
        <f t="shared" si="29"/>
        <v>0</v>
      </c>
      <c r="T111" s="338">
        <f t="shared" si="29"/>
        <v>0</v>
      </c>
      <c r="U111" s="339">
        <f t="shared" si="29"/>
        <v>0</v>
      </c>
      <c r="V111" s="339">
        <f t="shared" si="29"/>
        <v>0</v>
      </c>
      <c r="W111" s="339">
        <f t="shared" si="29"/>
        <v>0</v>
      </c>
      <c r="X111" s="340">
        <f t="shared" si="29"/>
        <v>0</v>
      </c>
      <c r="Y111" s="339">
        <f t="shared" si="29"/>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30">I33-I42</f>
        <v>12</v>
      </c>
      <c r="J114" s="282">
        <f t="shared" ca="1" si="30"/>
        <v>38</v>
      </c>
      <c r="K114" s="282">
        <f t="shared" ca="1" si="30"/>
        <v>14</v>
      </c>
      <c r="L114" s="282">
        <f t="shared" ca="1" si="30"/>
        <v>0</v>
      </c>
      <c r="M114" s="284">
        <f t="shared" ca="1" si="30"/>
        <v>14</v>
      </c>
      <c r="N114" s="346">
        <f t="shared" ca="1" si="30"/>
        <v>-25</v>
      </c>
      <c r="O114" s="333">
        <f t="shared" ca="1" si="30"/>
        <v>-32</v>
      </c>
      <c r="P114" s="334">
        <f t="shared" ca="1" si="30"/>
        <v>-23</v>
      </c>
      <c r="Q114" s="334">
        <f t="shared" ca="1" si="30"/>
        <v>-25</v>
      </c>
      <c r="R114" s="334">
        <f t="shared" ca="1" si="30"/>
        <v>-18</v>
      </c>
      <c r="S114" s="346">
        <f t="shared" ca="1" si="30"/>
        <v>-18</v>
      </c>
      <c r="T114" s="333">
        <f t="shared" ca="1" si="30"/>
        <v>-18</v>
      </c>
      <c r="U114" s="334">
        <f t="shared" ca="1" si="30"/>
        <v>-18</v>
      </c>
      <c r="V114" s="334">
        <f t="shared" ca="1" si="30"/>
        <v>-18</v>
      </c>
      <c r="W114" s="334">
        <f t="shared" ca="1" si="30"/>
        <v>-18</v>
      </c>
      <c r="X114" s="346">
        <f t="shared" ca="1" si="30"/>
        <v>-18</v>
      </c>
      <c r="Y114" s="334">
        <f t="shared" ca="1" si="30"/>
        <v>-18</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31">I37-I46-I106</f>
        <v>0</v>
      </c>
      <c r="J115" s="282">
        <f t="shared" ca="1" si="31"/>
        <v>0</v>
      </c>
      <c r="K115" s="282">
        <f t="shared" ca="1" si="31"/>
        <v>0</v>
      </c>
      <c r="L115" s="282">
        <f t="shared" ca="1" si="31"/>
        <v>0</v>
      </c>
      <c r="M115" s="284">
        <f t="shared" ca="1" si="31"/>
        <v>0</v>
      </c>
      <c r="N115" s="346">
        <f t="shared" ca="1" si="31"/>
        <v>0</v>
      </c>
      <c r="O115" s="333">
        <f t="shared" ca="1" si="31"/>
        <v>12</v>
      </c>
      <c r="P115" s="282">
        <f t="shared" ca="1" si="31"/>
        <v>32.387340250108871</v>
      </c>
      <c r="Q115" s="282">
        <f t="shared" ca="1" si="31"/>
        <v>14</v>
      </c>
      <c r="R115" s="282">
        <f t="shared" ca="1" si="31"/>
        <v>0</v>
      </c>
      <c r="S115" s="346">
        <f t="shared" ca="1" si="31"/>
        <v>0</v>
      </c>
      <c r="T115" s="333">
        <f t="shared" ca="1" si="31"/>
        <v>0</v>
      </c>
      <c r="U115" s="334">
        <f t="shared" ca="1" si="31"/>
        <v>-32</v>
      </c>
      <c r="V115" s="334">
        <f t="shared" ca="1" si="31"/>
        <v>-23</v>
      </c>
      <c r="W115" s="334">
        <f t="shared" ca="1" si="31"/>
        <v>-25</v>
      </c>
      <c r="X115" s="346">
        <f t="shared" ca="1" si="31"/>
        <v>-18</v>
      </c>
      <c r="Y115" s="334">
        <f t="shared" ca="1" si="31"/>
        <v>-18</v>
      </c>
    </row>
    <row r="116" spans="1:40" s="282" customFormat="1" ht="12.95" customHeight="1" x14ac:dyDescent="0.3">
      <c r="A116" s="336"/>
      <c r="B116" s="281" t="s">
        <v>24</v>
      </c>
      <c r="C116" s="281"/>
      <c r="D116" s="281"/>
      <c r="E116" s="281"/>
      <c r="F116" s="281"/>
      <c r="G116" s="281"/>
      <c r="H116" s="281"/>
      <c r="I116" s="282">
        <f t="shared" ref="I116:Y116" ca="1" si="32">I114-I115</f>
        <v>12</v>
      </c>
      <c r="J116" s="282">
        <f t="shared" ca="1" si="32"/>
        <v>38</v>
      </c>
      <c r="K116" s="282">
        <f t="shared" ca="1" si="32"/>
        <v>14</v>
      </c>
      <c r="L116" s="282">
        <f t="shared" ca="1" si="32"/>
        <v>0</v>
      </c>
      <c r="M116" s="284">
        <f t="shared" ca="1" si="32"/>
        <v>14</v>
      </c>
      <c r="N116" s="346">
        <f t="shared" ca="1" si="32"/>
        <v>-25</v>
      </c>
      <c r="O116" s="333">
        <f t="shared" ca="1" si="32"/>
        <v>-44</v>
      </c>
      <c r="P116" s="334">
        <f t="shared" ca="1" si="32"/>
        <v>-55.387340250108871</v>
      </c>
      <c r="Q116" s="334">
        <f t="shared" ca="1" si="32"/>
        <v>-39</v>
      </c>
      <c r="R116" s="334">
        <f t="shared" ca="1" si="32"/>
        <v>-18</v>
      </c>
      <c r="S116" s="284">
        <f t="shared" ca="1" si="32"/>
        <v>-18</v>
      </c>
      <c r="T116" s="283">
        <f ca="1">T114-T115</f>
        <v>-18</v>
      </c>
      <c r="U116" s="282">
        <f t="shared" ca="1" si="32"/>
        <v>14</v>
      </c>
      <c r="V116" s="282">
        <f t="shared" ca="1" si="32"/>
        <v>5</v>
      </c>
      <c r="W116" s="282">
        <f t="shared" ca="1" si="32"/>
        <v>7</v>
      </c>
      <c r="X116" s="284">
        <f t="shared" ca="1" si="32"/>
        <v>0</v>
      </c>
      <c r="Y116" s="334">
        <f t="shared" ca="1" si="32"/>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-153.37874422047469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9.1788845766245259</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-144.19985964385012</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-49.130796949209866</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0.34071320922610354</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294</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Scenario4d!I13</f>
        <v>109</v>
      </c>
      <c r="J13" s="231">
        <f ca="1">Scenario4d!J13</f>
        <v>92</v>
      </c>
      <c r="K13" s="231">
        <f ca="1">Scenario4d!K13</f>
        <v>111</v>
      </c>
      <c r="L13" s="231">
        <f ca="1">Scenario4d!L13</f>
        <v>93</v>
      </c>
      <c r="M13" s="231">
        <f ca="1">Scenario4d!M13</f>
        <v>98</v>
      </c>
      <c r="N13" s="229"/>
      <c r="O13" s="229"/>
    </row>
    <row r="14" spans="1:25" ht="12.95" customHeight="1" x14ac:dyDescent="0.2">
      <c r="A14" s="230" t="s">
        <v>280</v>
      </c>
      <c r="B14" s="230"/>
      <c r="C14" s="230"/>
      <c r="D14" s="230"/>
      <c r="E14" s="230"/>
      <c r="F14" s="230"/>
      <c r="I14" s="231">
        <f ca="1">Scenario4d!I14</f>
        <v>7</v>
      </c>
      <c r="J14" s="231">
        <f ca="1">Scenario4d!J14</f>
        <v>20</v>
      </c>
      <c r="K14" s="231">
        <f ca="1">Scenario4d!K14</f>
        <v>-13</v>
      </c>
      <c r="L14" s="231">
        <f ca="1">Scenario4d!L14</f>
        <v>-13</v>
      </c>
      <c r="M14" s="231">
        <f ca="1">Scenario4d!M14</f>
        <v>-6</v>
      </c>
      <c r="N14" s="231">
        <f ca="1">Scenario4d!N14</f>
        <v>-12</v>
      </c>
      <c r="O14" s="231">
        <f ca="1">Scenario4d!O14</f>
        <v>-8</v>
      </c>
      <c r="P14" s="231">
        <f ca="1">Scenario4d!P14</f>
        <v>5</v>
      </c>
      <c r="Q14" s="231">
        <f ca="1">Scenario4d!Q14</f>
        <v>2</v>
      </c>
    </row>
    <row r="15" spans="1:25" ht="12.95" customHeight="1" x14ac:dyDescent="0.2">
      <c r="A15" s="230" t="s">
        <v>277</v>
      </c>
      <c r="B15" s="230"/>
      <c r="C15" s="230"/>
      <c r="D15" s="230"/>
      <c r="E15" s="230"/>
      <c r="F15" s="230"/>
      <c r="I15" s="231">
        <f ca="1">Scenario4d!I15</f>
        <v>5</v>
      </c>
      <c r="J15" s="231">
        <f ca="1">Scenario4d!J15</f>
        <v>11</v>
      </c>
      <c r="K15" s="231">
        <f ca="1">Scenario4d!K15</f>
        <v>0</v>
      </c>
      <c r="L15" s="231">
        <f ca="1">Scenario4d!L15</f>
        <v>-1</v>
      </c>
      <c r="M15" s="231">
        <f ca="1">Scenario4d!M15</f>
        <v>19</v>
      </c>
      <c r="N15" s="231">
        <f ca="1">Scenario4d!N15</f>
        <v>-13</v>
      </c>
      <c r="O15" s="231">
        <f ca="1">Scenario4d!O15</f>
        <v>-7</v>
      </c>
      <c r="P15" s="231">
        <f ca="1">Scenario4d!P15</f>
        <v>-3</v>
      </c>
      <c r="Q15" s="231">
        <f ca="1">Scenario4d!Q15</f>
        <v>-7</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0.34071320922610338</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109</v>
      </c>
      <c r="J27" s="267">
        <f t="shared" ref="J27:M27" ca="1" si="4">J13</f>
        <v>92</v>
      </c>
      <c r="K27" s="267">
        <f t="shared" ca="1" si="4"/>
        <v>111</v>
      </c>
      <c r="L27" s="267">
        <f t="shared" ca="1" si="4"/>
        <v>93</v>
      </c>
      <c r="M27" s="299">
        <f t="shared" ca="1" si="4"/>
        <v>98</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109</v>
      </c>
      <c r="J28" s="275">
        <f ca="1">J27</f>
        <v>92</v>
      </c>
      <c r="K28" s="275">
        <f ca="1">K27</f>
        <v>111</v>
      </c>
      <c r="L28" s="275">
        <f ca="1">L27</f>
        <v>93</v>
      </c>
      <c r="M28" s="276">
        <f ca="1">M27</f>
        <v>98</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109</v>
      </c>
      <c r="J30" s="282">
        <f t="shared" ref="J30:M30" ca="1" si="5">J13</f>
        <v>92</v>
      </c>
      <c r="K30" s="282">
        <f t="shared" ca="1" si="5"/>
        <v>111</v>
      </c>
      <c r="L30" s="282">
        <f t="shared" ca="1" si="5"/>
        <v>93</v>
      </c>
      <c r="M30" s="284">
        <f t="shared" ca="1" si="5"/>
        <v>98</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 ca="1">M30</f>
        <v>98</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57">
        <f ca="1">N31</f>
        <v>98</v>
      </c>
      <c r="P32" s="282">
        <f ca="1">$O$32</f>
        <v>98</v>
      </c>
      <c r="Q32" s="282">
        <f t="shared" ref="Q32:S32" ca="1" si="6">$O$32</f>
        <v>98</v>
      </c>
      <c r="R32" s="282">
        <f t="shared" ca="1" si="6"/>
        <v>98</v>
      </c>
      <c r="S32" s="284">
        <f t="shared" ca="1" si="6"/>
        <v>98</v>
      </c>
      <c r="T32" s="297">
        <f ca="1">R33</f>
        <v>98</v>
      </c>
      <c r="U32" s="282">
        <f ca="1">$T$32</f>
        <v>98</v>
      </c>
      <c r="V32" s="282">
        <f t="shared" ref="V32:X32" ca="1" si="7">$T$32</f>
        <v>98</v>
      </c>
      <c r="W32" s="282">
        <f t="shared" ca="1" si="7"/>
        <v>98</v>
      </c>
      <c r="X32" s="284">
        <f t="shared" ca="1" si="7"/>
        <v>98</v>
      </c>
      <c r="Y32" s="358">
        <f ca="1">W33</f>
        <v>98</v>
      </c>
    </row>
    <row r="33" spans="1:25" s="282" customFormat="1" ht="12.95" customHeight="1" outlineLevel="1" x14ac:dyDescent="0.2">
      <c r="A33" s="286"/>
      <c r="B33" s="280" t="s">
        <v>195</v>
      </c>
      <c r="C33" s="281"/>
      <c r="D33" s="281"/>
      <c r="E33" s="281"/>
      <c r="F33" s="281"/>
      <c r="G33" s="281"/>
      <c r="H33" s="281"/>
      <c r="I33" s="282">
        <f ca="1">SUM(I30:I32)</f>
        <v>109</v>
      </c>
      <c r="J33" s="282">
        <f t="shared" ref="J33:Y33" ca="1" si="8">SUM(J30:J32)</f>
        <v>92</v>
      </c>
      <c r="K33" s="282">
        <f t="shared" ca="1" si="8"/>
        <v>111</v>
      </c>
      <c r="L33" s="282">
        <f t="shared" ca="1" si="8"/>
        <v>93</v>
      </c>
      <c r="M33" s="284">
        <f t="shared" ca="1" si="8"/>
        <v>98</v>
      </c>
      <c r="N33" s="284">
        <f t="shared" ca="1" si="8"/>
        <v>98</v>
      </c>
      <c r="O33" s="283">
        <f t="shared" ca="1" si="8"/>
        <v>98</v>
      </c>
      <c r="P33" s="282">
        <f t="shared" ca="1" si="8"/>
        <v>98</v>
      </c>
      <c r="Q33" s="282">
        <f t="shared" ca="1" si="8"/>
        <v>98</v>
      </c>
      <c r="R33" s="282">
        <f t="shared" ca="1" si="8"/>
        <v>98</v>
      </c>
      <c r="S33" s="284">
        <f ca="1">SUM(S30:S32)</f>
        <v>98</v>
      </c>
      <c r="T33" s="283">
        <f t="shared" ca="1" si="8"/>
        <v>98</v>
      </c>
      <c r="U33" s="282">
        <f t="shared" ca="1" si="8"/>
        <v>98</v>
      </c>
      <c r="V33" s="282">
        <f t="shared" ca="1" si="8"/>
        <v>98</v>
      </c>
      <c r="W33" s="282">
        <f t="shared" ca="1" si="8"/>
        <v>98</v>
      </c>
      <c r="X33" s="284">
        <f t="shared" ca="1" si="8"/>
        <v>98</v>
      </c>
      <c r="Y33" s="282">
        <f t="shared" ca="1" si="8"/>
        <v>98</v>
      </c>
    </row>
    <row r="34" spans="1:25" s="282" customFormat="1" ht="12.95" customHeight="1" outlineLevel="1" x14ac:dyDescent="0.2">
      <c r="A34" s="280"/>
      <c r="B34" s="288" t="s">
        <v>13</v>
      </c>
      <c r="C34" s="289"/>
      <c r="D34" s="289"/>
      <c r="E34" s="289"/>
      <c r="F34" s="289"/>
      <c r="G34" s="289"/>
      <c r="H34" s="289"/>
      <c r="I34" s="290">
        <f ca="1">I$30</f>
        <v>109</v>
      </c>
      <c r="J34" s="290">
        <f t="shared" ref="J34:M34" ca="1" si="9">J$30</f>
        <v>92</v>
      </c>
      <c r="K34" s="290">
        <f t="shared" ca="1" si="9"/>
        <v>111</v>
      </c>
      <c r="L34" s="290">
        <f t="shared" ca="1" si="9"/>
        <v>93</v>
      </c>
      <c r="M34" s="292">
        <f t="shared" ca="1" si="9"/>
        <v>98</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98</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0">O$32</f>
        <v>98</v>
      </c>
      <c r="P36" s="290">
        <f t="shared" ca="1" si="10"/>
        <v>98</v>
      </c>
      <c r="Q36" s="290">
        <f t="shared" ca="1" si="10"/>
        <v>98</v>
      </c>
      <c r="R36" s="290">
        <f t="shared" ca="1" si="10"/>
        <v>98</v>
      </c>
      <c r="S36" s="292">
        <f t="shared" ca="1" si="10"/>
        <v>98</v>
      </c>
      <c r="T36" s="291">
        <f t="shared" ca="1" si="10"/>
        <v>98</v>
      </c>
      <c r="U36" s="290">
        <f t="shared" ca="1" si="10"/>
        <v>98</v>
      </c>
      <c r="V36" s="290">
        <f t="shared" ca="1" si="10"/>
        <v>98</v>
      </c>
      <c r="W36" s="290">
        <f t="shared" ca="1" si="10"/>
        <v>98</v>
      </c>
      <c r="X36" s="292">
        <f t="shared" ca="1" si="10"/>
        <v>98</v>
      </c>
      <c r="Y36" s="290">
        <f t="shared" ca="1" si="10"/>
        <v>98</v>
      </c>
    </row>
    <row r="37" spans="1:25" s="282" customFormat="1" ht="12.75" customHeight="1" outlineLevel="1" x14ac:dyDescent="0.3">
      <c r="A37" s="280"/>
      <c r="B37" s="288" t="s">
        <v>262</v>
      </c>
      <c r="C37" s="289"/>
      <c r="D37" s="289"/>
      <c r="E37" s="289"/>
      <c r="F37" s="289"/>
      <c r="G37" s="289"/>
      <c r="H37" s="289"/>
      <c r="I37" s="290">
        <f t="shared" ref="I37:Y37" ca="1" si="11">SUM(I34:I36)</f>
        <v>109</v>
      </c>
      <c r="J37" s="290">
        <f t="shared" ca="1" si="11"/>
        <v>92</v>
      </c>
      <c r="K37" s="290">
        <f t="shared" ca="1" si="11"/>
        <v>111</v>
      </c>
      <c r="L37" s="290">
        <f t="shared" ca="1" si="11"/>
        <v>93</v>
      </c>
      <c r="M37" s="292">
        <f t="shared" ca="1" si="11"/>
        <v>98</v>
      </c>
      <c r="N37" s="292">
        <f t="shared" ca="1" si="11"/>
        <v>98</v>
      </c>
      <c r="O37" s="291">
        <f t="shared" ca="1" si="11"/>
        <v>98</v>
      </c>
      <c r="P37" s="290">
        <f t="shared" ca="1" si="11"/>
        <v>98</v>
      </c>
      <c r="Q37" s="290">
        <f t="shared" ca="1" si="11"/>
        <v>98</v>
      </c>
      <c r="R37" s="290">
        <f t="shared" ca="1" si="11"/>
        <v>98</v>
      </c>
      <c r="S37" s="292">
        <f t="shared" ca="1" si="11"/>
        <v>98</v>
      </c>
      <c r="T37" s="291">
        <f t="shared" ca="1" si="11"/>
        <v>98</v>
      </c>
      <c r="U37" s="290">
        <f t="shared" ca="1" si="11"/>
        <v>98</v>
      </c>
      <c r="V37" s="290">
        <f t="shared" ca="1" si="11"/>
        <v>98</v>
      </c>
      <c r="W37" s="290">
        <f t="shared" ca="1" si="11"/>
        <v>98</v>
      </c>
      <c r="X37" s="292">
        <f t="shared" ca="1" si="11"/>
        <v>98</v>
      </c>
      <c r="Y37" s="290">
        <f t="shared" ca="1" si="11"/>
        <v>98</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109</v>
      </c>
      <c r="J39" s="267">
        <f t="shared" ref="J39:M39" ca="1" si="12">J13</f>
        <v>92</v>
      </c>
      <c r="K39" s="267">
        <f t="shared" ca="1" si="12"/>
        <v>111</v>
      </c>
      <c r="L39" s="267">
        <f t="shared" ca="1" si="12"/>
        <v>93</v>
      </c>
      <c r="M39" s="299">
        <f t="shared" ca="1" si="12"/>
        <v>98</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 ca="1">M39</f>
        <v>98</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57">
        <f ca="1">N40</f>
        <v>98</v>
      </c>
      <c r="P41" s="267">
        <f ca="1">$O$41</f>
        <v>98</v>
      </c>
      <c r="Q41" s="267">
        <f t="shared" ref="Q41:S41" ca="1" si="13">$O$41</f>
        <v>98</v>
      </c>
      <c r="R41" s="267">
        <f t="shared" ca="1" si="13"/>
        <v>98</v>
      </c>
      <c r="S41" s="299">
        <f t="shared" ca="1" si="13"/>
        <v>98</v>
      </c>
      <c r="T41" s="297">
        <f ca="1">R42</f>
        <v>116</v>
      </c>
      <c r="U41" s="267">
        <f ca="1">$T$41</f>
        <v>116</v>
      </c>
      <c r="V41" s="267">
        <f t="shared" ref="V41:X41" ca="1" si="14">$T$41</f>
        <v>116</v>
      </c>
      <c r="W41" s="267">
        <f t="shared" ca="1" si="14"/>
        <v>116</v>
      </c>
      <c r="X41" s="299">
        <f t="shared" ca="1" si="14"/>
        <v>116</v>
      </c>
      <c r="Y41" s="358">
        <f ca="1">W42</f>
        <v>116</v>
      </c>
    </row>
    <row r="42" spans="1:25" s="267" customFormat="1" ht="12.95" customHeight="1" x14ac:dyDescent="0.3">
      <c r="A42" s="293"/>
      <c r="B42" s="265" t="s">
        <v>196</v>
      </c>
      <c r="C42" s="266"/>
      <c r="D42" s="266"/>
      <c r="E42" s="266"/>
      <c r="F42" s="266"/>
      <c r="G42" s="266"/>
      <c r="H42" s="266"/>
      <c r="I42" s="267">
        <f ca="1">I13-SUM($I14:I14)-I15</f>
        <v>97</v>
      </c>
      <c r="J42" s="267">
        <f ca="1">J13-SUM($I14:J14)-J15</f>
        <v>54</v>
      </c>
      <c r="K42" s="267">
        <f ca="1">K13-SUM($I14:K14)-K15</f>
        <v>97</v>
      </c>
      <c r="L42" s="267">
        <f ca="1">L13-SUM($I14:L14)-L15</f>
        <v>93</v>
      </c>
      <c r="M42" s="299">
        <f ca="1">M13-SUM($I14:M14)-M15</f>
        <v>84</v>
      </c>
      <c r="N42" s="302">
        <f ca="1">L42+L15-N15-SUM($M14:N14)</f>
        <v>123</v>
      </c>
      <c r="O42" s="298">
        <f ca="1">$M$42+$M$15-O15-SUM($N14:O14)</f>
        <v>130</v>
      </c>
      <c r="P42" s="267">
        <f ca="1">$M$42+$M$15-P15-SUM($N14:P14)</f>
        <v>121</v>
      </c>
      <c r="Q42" s="267">
        <f ca="1">$M$42+$M$15-Q15-SUM($N14:Q14)</f>
        <v>123</v>
      </c>
      <c r="R42" s="267">
        <f ca="1">$M$42+$M$15-R15-SUM($N14:R14)</f>
        <v>116</v>
      </c>
      <c r="S42" s="299">
        <f ca="1">$M$42+$M$15-S15-SUM($N14:S14)</f>
        <v>116</v>
      </c>
      <c r="T42" s="298">
        <f ca="1">$R$42+$R$15-T15-SUM($S14:T14)</f>
        <v>116</v>
      </c>
      <c r="U42" s="267">
        <f ca="1">$R$42+$R$15-U15-SUM($S14:U14)</f>
        <v>116</v>
      </c>
      <c r="V42" s="267">
        <f ca="1">$R$42+$R$15-V15-SUM($S14:V14)</f>
        <v>116</v>
      </c>
      <c r="W42" s="267">
        <f ca="1">$R$42+$R$15-W15-SUM($S14:W14)</f>
        <v>116</v>
      </c>
      <c r="X42" s="299">
        <f ca="1">$R$42+$R$15-X15-SUM($S14:X14)</f>
        <v>116</v>
      </c>
      <c r="Y42" s="267">
        <f ca="1">$W$42+$W$15-Y15-SUM($X14:Y14)</f>
        <v>116</v>
      </c>
    </row>
    <row r="43" spans="1:25" s="267" customFormat="1" ht="12.95" customHeight="1" outlineLevel="1" x14ac:dyDescent="0.3">
      <c r="A43" s="265"/>
      <c r="B43" s="273" t="s">
        <v>17</v>
      </c>
      <c r="C43" s="274"/>
      <c r="D43" s="274"/>
      <c r="E43" s="274"/>
      <c r="F43" s="274"/>
      <c r="G43" s="274"/>
      <c r="H43" s="274"/>
      <c r="I43" s="275">
        <f ca="1">I$39</f>
        <v>109</v>
      </c>
      <c r="J43" s="275">
        <f t="shared" ref="J43:M43" ca="1" si="15">J$39</f>
        <v>92</v>
      </c>
      <c r="K43" s="275">
        <f t="shared" ca="1" si="15"/>
        <v>111</v>
      </c>
      <c r="L43" s="275">
        <f t="shared" ca="1" si="15"/>
        <v>93</v>
      </c>
      <c r="M43" s="276">
        <f t="shared" ca="1" si="15"/>
        <v>98</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98</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6">O41</f>
        <v>98</v>
      </c>
      <c r="P45" s="275">
        <f t="shared" ca="1" si="16"/>
        <v>98</v>
      </c>
      <c r="Q45" s="275">
        <f t="shared" ca="1" si="16"/>
        <v>98</v>
      </c>
      <c r="R45" s="275">
        <f t="shared" ca="1" si="16"/>
        <v>98</v>
      </c>
      <c r="S45" s="276">
        <f t="shared" ref="S45:Y45" ca="1" si="17">S41</f>
        <v>98</v>
      </c>
      <c r="T45" s="303">
        <f t="shared" ca="1" si="17"/>
        <v>116</v>
      </c>
      <c r="U45" s="275">
        <f t="shared" ca="1" si="17"/>
        <v>116</v>
      </c>
      <c r="V45" s="275">
        <f t="shared" ca="1" si="17"/>
        <v>116</v>
      </c>
      <c r="W45" s="275">
        <f t="shared" ca="1" si="17"/>
        <v>116</v>
      </c>
      <c r="X45" s="276">
        <f t="shared" ca="1" si="17"/>
        <v>116</v>
      </c>
      <c r="Y45" s="275">
        <f t="shared" ca="1" si="17"/>
        <v>116</v>
      </c>
    </row>
    <row r="46" spans="1:25" s="267" customFormat="1" ht="12.75" customHeight="1" x14ac:dyDescent="0.3">
      <c r="A46" s="265"/>
      <c r="B46" s="273" t="s">
        <v>263</v>
      </c>
      <c r="C46" s="274"/>
      <c r="D46" s="274"/>
      <c r="E46" s="274"/>
      <c r="F46" s="274"/>
      <c r="G46" s="274"/>
      <c r="H46" s="274"/>
      <c r="I46" s="275">
        <f t="shared" ref="I46:Y46" ca="1" si="18">SUM(I43:I45)</f>
        <v>109</v>
      </c>
      <c r="J46" s="275">
        <f t="shared" ca="1" si="18"/>
        <v>92</v>
      </c>
      <c r="K46" s="275">
        <f t="shared" ca="1" si="18"/>
        <v>111</v>
      </c>
      <c r="L46" s="275">
        <f t="shared" ca="1" si="18"/>
        <v>93</v>
      </c>
      <c r="M46" s="276">
        <f t="shared" ca="1" si="18"/>
        <v>98</v>
      </c>
      <c r="N46" s="276">
        <f t="shared" ca="1" si="18"/>
        <v>98</v>
      </c>
      <c r="O46" s="303">
        <f t="shared" ca="1" si="18"/>
        <v>98</v>
      </c>
      <c r="P46" s="275">
        <f t="shared" ca="1" si="18"/>
        <v>98</v>
      </c>
      <c r="Q46" s="275">
        <f t="shared" ca="1" si="18"/>
        <v>98</v>
      </c>
      <c r="R46" s="275">
        <f t="shared" ca="1" si="18"/>
        <v>98</v>
      </c>
      <c r="S46" s="276">
        <f t="shared" ca="1" si="18"/>
        <v>98</v>
      </c>
      <c r="T46" s="303">
        <f t="shared" ca="1" si="18"/>
        <v>116</v>
      </c>
      <c r="U46" s="275">
        <f t="shared" ca="1" si="18"/>
        <v>116</v>
      </c>
      <c r="V46" s="275">
        <f t="shared" ca="1" si="18"/>
        <v>116</v>
      </c>
      <c r="W46" s="275">
        <f t="shared" ca="1" si="18"/>
        <v>116</v>
      </c>
      <c r="X46" s="276">
        <f t="shared" ca="1" si="18"/>
        <v>116</v>
      </c>
      <c r="Y46" s="275">
        <f t="shared" ca="1" si="18"/>
        <v>116</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9">(SUM(I39:I41)-I42)-(SUM(H39:H41)-H42)</f>
        <v>12</v>
      </c>
      <c r="J48" s="267">
        <f t="shared" ca="1" si="19"/>
        <v>26</v>
      </c>
      <c r="K48" s="267">
        <f t="shared" ca="1" si="19"/>
        <v>-24</v>
      </c>
      <c r="L48" s="267">
        <f t="shared" ca="1" si="19"/>
        <v>-14</v>
      </c>
      <c r="M48" s="299">
        <f t="shared" ca="1" si="19"/>
        <v>14</v>
      </c>
      <c r="N48" s="296">
        <f ca="1">(SUM(N39:N41)-N42)-(SUM(M39:M41)-M42)</f>
        <v>-39</v>
      </c>
      <c r="O48" s="294">
        <f t="shared" ca="1" si="19"/>
        <v>-7</v>
      </c>
      <c r="P48" s="267">
        <f t="shared" ca="1" si="19"/>
        <v>9</v>
      </c>
      <c r="Q48" s="267">
        <f t="shared" ca="1" si="19"/>
        <v>-2</v>
      </c>
      <c r="R48" s="267">
        <f t="shared" ca="1" si="19"/>
        <v>7</v>
      </c>
      <c r="S48" s="296">
        <f t="shared" ca="1" si="19"/>
        <v>0</v>
      </c>
      <c r="T48" s="294">
        <f t="shared" ca="1" si="19"/>
        <v>18</v>
      </c>
      <c r="U48" s="267">
        <f t="shared" ca="1" si="19"/>
        <v>0</v>
      </c>
      <c r="V48" s="267">
        <f t="shared" ca="1" si="19"/>
        <v>0</v>
      </c>
      <c r="W48" s="267">
        <f t="shared" ca="1" si="19"/>
        <v>0</v>
      </c>
      <c r="X48" s="296">
        <f t="shared" ca="1" si="19"/>
        <v>0</v>
      </c>
      <c r="Y48" s="295">
        <f t="shared" ca="1" si="19"/>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12</v>
      </c>
      <c r="J51" s="307"/>
      <c r="K51" s="307"/>
      <c r="L51" s="307"/>
      <c r="M51" s="310"/>
      <c r="N51" s="310"/>
      <c r="O51" s="309">
        <f ca="1">SUM(O39:O41)-O42</f>
        <v>-32</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26</v>
      </c>
      <c r="K52" s="311">
        <f ca="1">(SUM(K39:K41)-K42)-(SUM(J39:J41)-J42)</f>
        <v>-24</v>
      </c>
      <c r="L52" s="311">
        <f ca="1">(SUM(L39:L41)-L42)-(SUM(K39:K41)-K42)</f>
        <v>-14</v>
      </c>
      <c r="M52" s="310"/>
      <c r="N52" s="310"/>
      <c r="O52" s="309"/>
      <c r="P52" s="311">
        <f ca="1">(SUM(P39:P41)-P42)-(SUM(O39:O41)-O42)</f>
        <v>9</v>
      </c>
      <c r="Q52" s="311">
        <f ca="1">(SUM(Q39:Q41)-Q42)-(SUM(P39:P41)-P42)</f>
        <v>-2</v>
      </c>
      <c r="R52" s="311">
        <f ca="1">(SUM(R39:R41)-R42)-(SUM(Q39:Q41)-Q42)</f>
        <v>7</v>
      </c>
      <c r="S52" s="310"/>
      <c r="T52" s="321"/>
      <c r="U52" s="311">
        <f ca="1">(SUM(U39:U41)-U42)-(SUM(T39:T41)-T42)</f>
        <v>0</v>
      </c>
      <c r="V52" s="311">
        <f t="shared" ref="V52:W52" ca="1" si="20">(SUM(V39:V41)-V42)-(SUM(U39:U41)-U42)</f>
        <v>0</v>
      </c>
      <c r="W52" s="311">
        <f t="shared" ca="1" si="20"/>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39</v>
      </c>
      <c r="P55" s="307"/>
      <c r="Q55" s="307"/>
      <c r="R55" s="307"/>
      <c r="S55" s="310"/>
      <c r="T55" s="309">
        <f ca="1">-((SUM(S39:S41)-S42)-(SUM(R39:R41)-R42))</f>
        <v>0</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c r="O56" s="309"/>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14</v>
      </c>
      <c r="N57" s="310"/>
      <c r="O57" s="309"/>
      <c r="P57" s="311"/>
      <c r="Q57" s="311"/>
      <c r="R57" s="311"/>
      <c r="S57" s="310"/>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 ca="1">SUM(N39:N41)-SUM(L39:L41)</f>
        <v>5</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12</v>
      </c>
      <c r="J63" s="318">
        <f t="shared" ref="J63:Y63" ca="1" si="21">SUM(J51:J62)</f>
        <v>26</v>
      </c>
      <c r="K63" s="318">
        <f t="shared" ca="1" si="21"/>
        <v>-24</v>
      </c>
      <c r="L63" s="318">
        <f t="shared" ca="1" si="21"/>
        <v>-14</v>
      </c>
      <c r="M63" s="320">
        <f t="shared" ca="1" si="21"/>
        <v>14</v>
      </c>
      <c r="N63" s="320">
        <f t="shared" si="21"/>
        <v>0</v>
      </c>
      <c r="O63" s="319">
        <f t="shared" ca="1" si="21"/>
        <v>12</v>
      </c>
      <c r="P63" s="318">
        <f t="shared" ca="1" si="21"/>
        <v>9</v>
      </c>
      <c r="Q63" s="318">
        <f t="shared" ca="1" si="21"/>
        <v>-2</v>
      </c>
      <c r="R63" s="318">
        <f t="shared" ca="1" si="21"/>
        <v>7</v>
      </c>
      <c r="S63" s="320">
        <f t="shared" si="21"/>
        <v>0</v>
      </c>
      <c r="T63" s="319">
        <f t="shared" ca="1" si="21"/>
        <v>0</v>
      </c>
      <c r="U63" s="318">
        <f t="shared" ca="1" si="21"/>
        <v>0</v>
      </c>
      <c r="V63" s="318">
        <f t="shared" ca="1" si="21"/>
        <v>0</v>
      </c>
      <c r="W63" s="318">
        <f t="shared" ca="1" si="21"/>
        <v>0</v>
      </c>
      <c r="X63" s="320">
        <f t="shared" si="21"/>
        <v>0</v>
      </c>
      <c r="Y63" s="318">
        <f t="shared" ca="1" si="21"/>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12</v>
      </c>
      <c r="K66" s="324">
        <f ca="1">J66</f>
        <v>12</v>
      </c>
      <c r="L66" s="324">
        <f ca="1">K66</f>
        <v>12</v>
      </c>
      <c r="M66" s="326">
        <f ca="1">L66</f>
        <v>12</v>
      </c>
      <c r="N66" s="326">
        <f ca="1">M66</f>
        <v>12</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26</v>
      </c>
      <c r="L67" s="311">
        <f ca="1">K67</f>
        <v>26</v>
      </c>
      <c r="M67" s="312">
        <f ca="1">L67</f>
        <v>26</v>
      </c>
      <c r="N67" s="310">
        <f ca="1">M67</f>
        <v>26</v>
      </c>
      <c r="O67" s="309">
        <f ca="1">N67</f>
        <v>26</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-24</v>
      </c>
      <c r="M68" s="312">
        <f ca="1">L68</f>
        <v>-24</v>
      </c>
      <c r="N68" s="310">
        <f ca="1">M68</f>
        <v>-24</v>
      </c>
      <c r="O68" s="309">
        <f ca="1">N68</f>
        <v>-24</v>
      </c>
      <c r="P68" s="307">
        <f ca="1">O68</f>
        <v>-24</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-14</v>
      </c>
      <c r="N69" s="310">
        <f ca="1">M69</f>
        <v>-14</v>
      </c>
      <c r="O69" s="309">
        <f ca="1">N69</f>
        <v>-14</v>
      </c>
      <c r="P69" s="307">
        <f ca="1">O69</f>
        <v>-14</v>
      </c>
      <c r="Q69" s="307">
        <f ca="1">P69</f>
        <v>-14</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14</v>
      </c>
      <c r="O70" s="309">
        <f ca="1">N70</f>
        <v>14</v>
      </c>
      <c r="P70" s="307">
        <f ca="1">O70</f>
        <v>14</v>
      </c>
      <c r="Q70" s="307">
        <f ca="1">P70</f>
        <v>14</v>
      </c>
      <c r="R70" s="307">
        <f ca="1">Q70</f>
        <v>14</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12</v>
      </c>
      <c r="Q72" s="311">
        <f ca="1">P72</f>
        <v>12</v>
      </c>
      <c r="R72" s="311">
        <f ca="1">Q72</f>
        <v>12</v>
      </c>
      <c r="S72" s="312">
        <f ca="1">R72</f>
        <v>12</v>
      </c>
      <c r="T72" s="321">
        <f ca="1">S72</f>
        <v>12</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9</v>
      </c>
      <c r="R73" s="311">
        <f ca="1">Q73</f>
        <v>9</v>
      </c>
      <c r="S73" s="312">
        <f ca="1">R73</f>
        <v>9</v>
      </c>
      <c r="T73" s="321">
        <f ca="1">S73</f>
        <v>9</v>
      </c>
      <c r="U73" s="311">
        <f ca="1">T73</f>
        <v>9</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v>
      </c>
      <c r="S74" s="312">
        <f ca="1">R74</f>
        <v>-2</v>
      </c>
      <c r="T74" s="321">
        <f ca="1">S74</f>
        <v>-2</v>
      </c>
      <c r="U74" s="311">
        <f ca="1">T74</f>
        <v>-2</v>
      </c>
      <c r="V74" s="311">
        <f ca="1">U74</f>
        <v>-2</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7</v>
      </c>
      <c r="T75" s="321">
        <f ca="1">S75</f>
        <v>7</v>
      </c>
      <c r="U75" s="311">
        <f ca="1">T75</f>
        <v>7</v>
      </c>
      <c r="V75" s="311">
        <f ca="1">U75</f>
        <v>7</v>
      </c>
      <c r="W75" s="311">
        <f ca="1">V75</f>
        <v>7</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14</v>
      </c>
      <c r="O79" s="319">
        <f ca="1">SUM(O66:O71)</f>
        <v>2</v>
      </c>
      <c r="P79" s="318">
        <f t="shared" ref="P79:S79" ca="1" si="22">SUM(P66:P71)</f>
        <v>-24</v>
      </c>
      <c r="Q79" s="318">
        <f t="shared" ca="1" si="22"/>
        <v>0</v>
      </c>
      <c r="R79" s="318">
        <f t="shared" ca="1" si="22"/>
        <v>14</v>
      </c>
      <c r="S79" s="320">
        <f t="shared" si="22"/>
        <v>0</v>
      </c>
      <c r="T79" s="319">
        <f ca="1">SUM(T66:T76)</f>
        <v>26</v>
      </c>
      <c r="U79" s="318">
        <f t="shared" ref="U79:X79" ca="1" si="23">SUM(U66:U76)</f>
        <v>14</v>
      </c>
      <c r="V79" s="318">
        <f t="shared" ca="1" si="23"/>
        <v>5</v>
      </c>
      <c r="W79" s="318">
        <f t="shared" ca="1" si="23"/>
        <v>7</v>
      </c>
      <c r="X79" s="320">
        <f t="shared" si="23"/>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2.95" customHeight="1" x14ac:dyDescent="0.3">
      <c r="A95" s="293"/>
      <c r="B95" s="265" t="s">
        <v>282</v>
      </c>
      <c r="C95" s="329"/>
      <c r="D95" s="329"/>
      <c r="E95" s="266"/>
      <c r="F95" s="266"/>
      <c r="G95" s="266"/>
      <c r="H95" s="329"/>
      <c r="I95" s="329"/>
      <c r="J95" s="329"/>
      <c r="M95" s="299"/>
      <c r="N95" s="299"/>
      <c r="O95" s="298"/>
      <c r="S95" s="299"/>
      <c r="T95" s="298"/>
      <c r="X95" s="299"/>
    </row>
    <row r="96" spans="1:25" s="267" customFormat="1" ht="12.95" customHeight="1" x14ac:dyDescent="0.3">
      <c r="A96" s="293"/>
      <c r="B96" s="305" t="s">
        <v>352</v>
      </c>
      <c r="C96" s="329"/>
      <c r="D96" s="329"/>
      <c r="E96" s="266"/>
      <c r="F96" s="266"/>
      <c r="G96" s="266"/>
      <c r="H96" s="329"/>
      <c r="M96" s="299"/>
      <c r="N96" s="299"/>
      <c r="O96" s="298">
        <f ca="1">M42-SUM(O39:O41)</f>
        <v>-14</v>
      </c>
      <c r="P96" s="267">
        <f ca="1">O96</f>
        <v>-14</v>
      </c>
      <c r="Q96" s="267">
        <f ca="1">P96</f>
        <v>-14</v>
      </c>
      <c r="R96" s="267">
        <f ca="1">Q96</f>
        <v>-14</v>
      </c>
      <c r="S96" s="299">
        <f ca="1">R96</f>
        <v>-14</v>
      </c>
      <c r="T96" s="298">
        <f ca="1">S96</f>
        <v>-14</v>
      </c>
      <c r="U96" s="265"/>
      <c r="V96" s="265"/>
      <c r="X96" s="299"/>
      <c r="Y96" s="293"/>
    </row>
    <row r="97" spans="1:25" s="267" customFormat="1" ht="12.95" customHeight="1" x14ac:dyDescent="0.3">
      <c r="A97" s="293"/>
      <c r="B97" s="305" t="s">
        <v>357</v>
      </c>
      <c r="C97" s="329"/>
      <c r="D97" s="329"/>
      <c r="E97" s="266"/>
      <c r="F97" s="266"/>
      <c r="G97" s="266"/>
      <c r="H97" s="329"/>
      <c r="M97" s="299"/>
      <c r="N97" s="299">
        <f ca="1">L42-SUM(N39:N41)</f>
        <v>-5</v>
      </c>
      <c r="O97" s="298"/>
      <c r="S97" s="299"/>
      <c r="T97" s="397"/>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-14</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4">SUM(I79:I105)</f>
        <v>0</v>
      </c>
      <c r="J106" s="426">
        <f t="shared" si="24"/>
        <v>0</v>
      </c>
      <c r="K106" s="426">
        <f t="shared" si="24"/>
        <v>0</v>
      </c>
      <c r="L106" s="426">
        <f t="shared" si="24"/>
        <v>0</v>
      </c>
      <c r="M106" s="427">
        <f t="shared" si="24"/>
        <v>0</v>
      </c>
      <c r="N106" s="427">
        <f t="shared" ca="1" si="24"/>
        <v>-5</v>
      </c>
      <c r="O106" s="393">
        <f t="shared" ca="1" si="24"/>
        <v>-12</v>
      </c>
      <c r="P106" s="363">
        <f t="shared" ca="1" si="24"/>
        <v>-38</v>
      </c>
      <c r="Q106" s="363">
        <f t="shared" ca="1" si="24"/>
        <v>-14</v>
      </c>
      <c r="R106" s="363">
        <f t="shared" ca="1" si="24"/>
        <v>0</v>
      </c>
      <c r="S106" s="387">
        <f t="shared" ca="1" si="24"/>
        <v>-14</v>
      </c>
      <c r="T106" s="393">
        <f t="shared" ca="1" si="24"/>
        <v>12</v>
      </c>
      <c r="U106" s="363">
        <f t="shared" ca="1" si="24"/>
        <v>14</v>
      </c>
      <c r="V106" s="363">
        <f t="shared" ca="1" si="24"/>
        <v>5</v>
      </c>
      <c r="W106" s="363">
        <f t="shared" ca="1" si="24"/>
        <v>7</v>
      </c>
      <c r="X106" s="387">
        <f t="shared" si="24"/>
        <v>0</v>
      </c>
      <c r="Y106" s="363">
        <f t="shared" ca="1" si="24"/>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5">I14+I14/$I$16</f>
        <v>104.35744089012516</v>
      </c>
      <c r="J109" s="337">
        <f t="shared" ca="1" si="25"/>
        <v>298.16411682892902</v>
      </c>
      <c r="K109" s="337">
        <f t="shared" ca="1" si="25"/>
        <v>-193.80667593880389</v>
      </c>
      <c r="L109" s="337">
        <f t="shared" ca="1" si="25"/>
        <v>-193.80667593880389</v>
      </c>
      <c r="M109" s="377">
        <f t="shared" ca="1" si="25"/>
        <v>-89.449235048678716</v>
      </c>
      <c r="N109" s="340">
        <f t="shared" ca="1" si="25"/>
        <v>-178.89847009735743</v>
      </c>
      <c r="O109" s="338">
        <f t="shared" ca="1" si="25"/>
        <v>-119.26564673157162</v>
      </c>
      <c r="P109" s="339">
        <f t="shared" ca="1" si="25"/>
        <v>74.541029207232256</v>
      </c>
      <c r="Q109" s="339">
        <f t="shared" ca="1" si="25"/>
        <v>29.816411682892905</v>
      </c>
      <c r="R109" s="337">
        <f t="shared" si="25"/>
        <v>0</v>
      </c>
      <c r="S109" s="340">
        <f t="shared" si="25"/>
        <v>0</v>
      </c>
      <c r="T109" s="338">
        <f t="shared" si="25"/>
        <v>0</v>
      </c>
      <c r="U109" s="339">
        <f t="shared" si="25"/>
        <v>0</v>
      </c>
      <c r="V109" s="339">
        <f t="shared" si="25"/>
        <v>0</v>
      </c>
      <c r="W109" s="339">
        <f t="shared" si="25"/>
        <v>0</v>
      </c>
      <c r="X109" s="340">
        <f t="shared" si="25"/>
        <v>0</v>
      </c>
      <c r="Y109" s="339">
        <f t="shared" si="25"/>
        <v>0</v>
      </c>
    </row>
    <row r="110" spans="1:25" s="282" customFormat="1" ht="12.95" customHeight="1" x14ac:dyDescent="0.3">
      <c r="A110" s="336"/>
      <c r="B110" s="305" t="s">
        <v>273</v>
      </c>
      <c r="C110" s="281"/>
      <c r="D110" s="281"/>
      <c r="E110" s="281"/>
      <c r="F110" s="281"/>
      <c r="G110" s="281"/>
      <c r="H110" s="281"/>
      <c r="I110" s="341">
        <f t="shared" ref="I110:Y110" ca="1" si="26">I15</f>
        <v>5</v>
      </c>
      <c r="J110" s="341">
        <f t="shared" ca="1" si="26"/>
        <v>11</v>
      </c>
      <c r="K110" s="341">
        <f t="shared" ca="1" si="26"/>
        <v>0</v>
      </c>
      <c r="L110" s="341">
        <f t="shared" ca="1" si="26"/>
        <v>-1</v>
      </c>
      <c r="M110" s="378">
        <f t="shared" ca="1" si="26"/>
        <v>19</v>
      </c>
      <c r="N110" s="344">
        <f t="shared" ca="1" si="26"/>
        <v>-13</v>
      </c>
      <c r="O110" s="342">
        <f t="shared" ca="1" si="26"/>
        <v>-7</v>
      </c>
      <c r="P110" s="343">
        <f t="shared" ca="1" si="26"/>
        <v>-3</v>
      </c>
      <c r="Q110" s="343">
        <f t="shared" ca="1" si="26"/>
        <v>-7</v>
      </c>
      <c r="R110" s="341">
        <f t="shared" si="26"/>
        <v>0</v>
      </c>
      <c r="S110" s="344">
        <f t="shared" si="26"/>
        <v>0</v>
      </c>
      <c r="T110" s="342">
        <f t="shared" si="26"/>
        <v>0</v>
      </c>
      <c r="U110" s="343">
        <f t="shared" si="26"/>
        <v>0</v>
      </c>
      <c r="V110" s="343">
        <f t="shared" si="26"/>
        <v>0</v>
      </c>
      <c r="W110" s="343">
        <f t="shared" si="26"/>
        <v>0</v>
      </c>
      <c r="X110" s="344">
        <f t="shared" si="26"/>
        <v>0</v>
      </c>
      <c r="Y110" s="343">
        <f t="shared" si="26"/>
        <v>0</v>
      </c>
    </row>
    <row r="111" spans="1:25" s="282" customFormat="1" ht="12.95" customHeight="1" x14ac:dyDescent="0.3">
      <c r="A111" s="336"/>
      <c r="B111" s="305" t="s">
        <v>255</v>
      </c>
      <c r="C111" s="281"/>
      <c r="D111" s="281"/>
      <c r="E111" s="281"/>
      <c r="F111" s="281"/>
      <c r="G111" s="281"/>
      <c r="H111" s="281"/>
      <c r="I111" s="337">
        <f ca="1">SUM(I109:I110)</f>
        <v>109.35744089012516</v>
      </c>
      <c r="J111" s="337">
        <f t="shared" ref="J111:Y111" ca="1" si="27">SUM(J109:J110)</f>
        <v>309.16411682892902</v>
      </c>
      <c r="K111" s="337">
        <f t="shared" ca="1" si="27"/>
        <v>-193.80667593880389</v>
      </c>
      <c r="L111" s="337">
        <f t="shared" ca="1" si="27"/>
        <v>-194.80667593880389</v>
      </c>
      <c r="M111" s="377">
        <f t="shared" ca="1" si="27"/>
        <v>-70.449235048678716</v>
      </c>
      <c r="N111" s="340">
        <f t="shared" ca="1" si="27"/>
        <v>-191.89847009735743</v>
      </c>
      <c r="O111" s="338">
        <f t="shared" ca="1" si="27"/>
        <v>-126.26564673157162</v>
      </c>
      <c r="P111" s="339">
        <f t="shared" ca="1" si="27"/>
        <v>71.541029207232256</v>
      </c>
      <c r="Q111" s="339">
        <f t="shared" ca="1" si="27"/>
        <v>22.816411682892905</v>
      </c>
      <c r="R111" s="337">
        <f t="shared" si="27"/>
        <v>0</v>
      </c>
      <c r="S111" s="340">
        <f t="shared" si="27"/>
        <v>0</v>
      </c>
      <c r="T111" s="338">
        <f t="shared" si="27"/>
        <v>0</v>
      </c>
      <c r="U111" s="339">
        <f t="shared" si="27"/>
        <v>0</v>
      </c>
      <c r="V111" s="339">
        <f t="shared" si="27"/>
        <v>0</v>
      </c>
      <c r="W111" s="339">
        <f t="shared" si="27"/>
        <v>0</v>
      </c>
      <c r="X111" s="340">
        <f t="shared" si="27"/>
        <v>0</v>
      </c>
      <c r="Y111" s="339">
        <f t="shared" si="27"/>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8">I33-I42</f>
        <v>12</v>
      </c>
      <c r="J114" s="282">
        <f t="shared" ca="1" si="28"/>
        <v>38</v>
      </c>
      <c r="K114" s="282">
        <f t="shared" ca="1" si="28"/>
        <v>14</v>
      </c>
      <c r="L114" s="282">
        <f t="shared" ca="1" si="28"/>
        <v>0</v>
      </c>
      <c r="M114" s="284">
        <f t="shared" ca="1" si="28"/>
        <v>14</v>
      </c>
      <c r="N114" s="346">
        <f t="shared" ca="1" si="28"/>
        <v>-25</v>
      </c>
      <c r="O114" s="333">
        <f t="shared" ca="1" si="28"/>
        <v>-32</v>
      </c>
      <c r="P114" s="334">
        <f t="shared" ca="1" si="28"/>
        <v>-23</v>
      </c>
      <c r="Q114" s="334">
        <f t="shared" ca="1" si="28"/>
        <v>-25</v>
      </c>
      <c r="R114" s="334">
        <f t="shared" ca="1" si="28"/>
        <v>-18</v>
      </c>
      <c r="S114" s="346">
        <f t="shared" ca="1" si="28"/>
        <v>-18</v>
      </c>
      <c r="T114" s="333">
        <f t="shared" ca="1" si="28"/>
        <v>-18</v>
      </c>
      <c r="U114" s="334">
        <f t="shared" ca="1" si="28"/>
        <v>-18</v>
      </c>
      <c r="V114" s="334">
        <f t="shared" ca="1" si="28"/>
        <v>-18</v>
      </c>
      <c r="W114" s="334">
        <f t="shared" ca="1" si="28"/>
        <v>-18</v>
      </c>
      <c r="X114" s="346">
        <f t="shared" ca="1" si="28"/>
        <v>-18</v>
      </c>
      <c r="Y114" s="334">
        <f t="shared" ca="1" si="28"/>
        <v>-18</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29">I37-I46-I106</f>
        <v>0</v>
      </c>
      <c r="J115" s="282">
        <f t="shared" ca="1" si="29"/>
        <v>0</v>
      </c>
      <c r="K115" s="282">
        <f t="shared" ca="1" si="29"/>
        <v>0</v>
      </c>
      <c r="L115" s="282">
        <f t="shared" ca="1" si="29"/>
        <v>0</v>
      </c>
      <c r="M115" s="284">
        <f t="shared" ca="1" si="29"/>
        <v>0</v>
      </c>
      <c r="N115" s="346">
        <f t="shared" ca="1" si="29"/>
        <v>5</v>
      </c>
      <c r="O115" s="333">
        <f t="shared" ca="1" si="29"/>
        <v>12</v>
      </c>
      <c r="P115" s="282">
        <f t="shared" ca="1" si="29"/>
        <v>38</v>
      </c>
      <c r="Q115" s="282">
        <f t="shared" ca="1" si="29"/>
        <v>14</v>
      </c>
      <c r="R115" s="282">
        <f t="shared" ca="1" si="29"/>
        <v>0</v>
      </c>
      <c r="S115" s="346">
        <f t="shared" ca="1" si="29"/>
        <v>14</v>
      </c>
      <c r="T115" s="333">
        <f t="shared" ca="1" si="29"/>
        <v>-30</v>
      </c>
      <c r="U115" s="334">
        <f t="shared" ca="1" si="29"/>
        <v>-32</v>
      </c>
      <c r="V115" s="334">
        <f t="shared" ca="1" si="29"/>
        <v>-23</v>
      </c>
      <c r="W115" s="334">
        <f t="shared" ca="1" si="29"/>
        <v>-25</v>
      </c>
      <c r="X115" s="346">
        <f t="shared" ca="1" si="29"/>
        <v>-18</v>
      </c>
      <c r="Y115" s="334">
        <f t="shared" ca="1" si="29"/>
        <v>-18</v>
      </c>
    </row>
    <row r="116" spans="1:40" s="282" customFormat="1" ht="12.95" customHeight="1" x14ac:dyDescent="0.3">
      <c r="A116" s="336"/>
      <c r="B116" s="281" t="s">
        <v>24</v>
      </c>
      <c r="C116" s="281"/>
      <c r="D116" s="281"/>
      <c r="E116" s="281"/>
      <c r="F116" s="281"/>
      <c r="G116" s="281"/>
      <c r="H116" s="281"/>
      <c r="I116" s="282">
        <f t="shared" ref="I116:Y116" ca="1" si="30">I114-I115</f>
        <v>12</v>
      </c>
      <c r="J116" s="282">
        <f t="shared" ca="1" si="30"/>
        <v>38</v>
      </c>
      <c r="K116" s="282">
        <f t="shared" ca="1" si="30"/>
        <v>14</v>
      </c>
      <c r="L116" s="282">
        <f t="shared" ca="1" si="30"/>
        <v>0</v>
      </c>
      <c r="M116" s="284">
        <f t="shared" ca="1" si="30"/>
        <v>14</v>
      </c>
      <c r="N116" s="346">
        <f t="shared" ca="1" si="30"/>
        <v>-30</v>
      </c>
      <c r="O116" s="333">
        <f t="shared" ca="1" si="30"/>
        <v>-44</v>
      </c>
      <c r="P116" s="334">
        <f t="shared" ca="1" si="30"/>
        <v>-61</v>
      </c>
      <c r="Q116" s="334">
        <f t="shared" ca="1" si="30"/>
        <v>-39</v>
      </c>
      <c r="R116" s="334">
        <f t="shared" ca="1" si="30"/>
        <v>-18</v>
      </c>
      <c r="S116" s="284">
        <f t="shared" ca="1" si="30"/>
        <v>-32</v>
      </c>
      <c r="T116" s="283">
        <f ca="1">T114-T115</f>
        <v>12</v>
      </c>
      <c r="U116" s="282">
        <f t="shared" ca="1" si="30"/>
        <v>14</v>
      </c>
      <c r="V116" s="282">
        <f t="shared" ca="1" si="30"/>
        <v>5</v>
      </c>
      <c r="W116" s="282">
        <f t="shared" ca="1" si="30"/>
        <v>7</v>
      </c>
      <c r="X116" s="284">
        <f t="shared" ca="1" si="30"/>
        <v>0</v>
      </c>
      <c r="Y116" s="334">
        <f t="shared" ca="1" si="30"/>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-153.37874422047469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9.1788845766245259</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-144.19985964385012</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-49.130796949209845</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0.34071320922610338</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291</v>
      </c>
      <c r="R4" s="374"/>
      <c r="S4" s="221" t="s">
        <v>92</v>
      </c>
    </row>
    <row r="5" spans="1:25" ht="12.95" customHeight="1" x14ac:dyDescent="0.2">
      <c r="A5" s="221" t="s">
        <v>293</v>
      </c>
      <c r="R5" s="384"/>
      <c r="S5" s="221" t="s">
        <v>344</v>
      </c>
    </row>
    <row r="6" spans="1:25" s="220" customFormat="1" ht="12.95" customHeight="1" x14ac:dyDescent="0.25">
      <c r="A6" s="221" t="s">
        <v>292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row>
    <row r="13" spans="1:25" ht="12.95" customHeight="1" x14ac:dyDescent="0.2">
      <c r="A13" s="230" t="s">
        <v>276</v>
      </c>
      <c r="B13" s="230"/>
      <c r="C13" s="230"/>
      <c r="D13" s="230"/>
      <c r="E13" s="230"/>
      <c r="F13" s="230"/>
      <c r="I13" s="231">
        <v>100</v>
      </c>
      <c r="J13" s="231">
        <v>100</v>
      </c>
      <c r="K13" s="231">
        <v>100</v>
      </c>
      <c r="L13" s="231">
        <v>100</v>
      </c>
      <c r="M13" s="231">
        <v>100</v>
      </c>
      <c r="N13" s="229"/>
      <c r="O13" s="231">
        <v>100</v>
      </c>
      <c r="P13" s="231">
        <v>100</v>
      </c>
      <c r="Q13" s="231">
        <v>100</v>
      </c>
      <c r="R13" s="231">
        <v>100</v>
      </c>
      <c r="S13" s="231">
        <v>100</v>
      </c>
    </row>
    <row r="14" spans="1:25" ht="12.95" customHeight="1" x14ac:dyDescent="0.2">
      <c r="A14" s="230" t="s">
        <v>280</v>
      </c>
      <c r="B14" s="230"/>
      <c r="C14" s="230"/>
      <c r="D14" s="230"/>
      <c r="E14" s="230"/>
      <c r="F14" s="230"/>
      <c r="I14" s="231">
        <f ca="1">RANDBETWEEN(-20,20)</f>
        <v>5</v>
      </c>
      <c r="J14" s="231">
        <f t="shared" ref="J14:S15" ca="1" si="0">RANDBETWEEN(-20,20)</f>
        <v>-19</v>
      </c>
      <c r="K14" s="231">
        <f t="shared" ca="1" si="0"/>
        <v>-14</v>
      </c>
      <c r="L14" s="231">
        <f t="shared" ca="1" si="0"/>
        <v>9</v>
      </c>
      <c r="M14" s="231">
        <f t="shared" ca="1" si="0"/>
        <v>1</v>
      </c>
      <c r="N14" s="231">
        <f t="shared" ca="1" si="0"/>
        <v>10</v>
      </c>
      <c r="O14" s="231">
        <f t="shared" ca="1" si="0"/>
        <v>1</v>
      </c>
      <c r="P14" s="231">
        <f t="shared" ca="1" si="0"/>
        <v>4</v>
      </c>
      <c r="Q14" s="231">
        <f t="shared" ca="1" si="0"/>
        <v>5</v>
      </c>
      <c r="R14" s="231">
        <f t="shared" ca="1" si="0"/>
        <v>-12</v>
      </c>
      <c r="S14" s="231">
        <f t="shared" ca="1" si="0"/>
        <v>-12</v>
      </c>
    </row>
    <row r="15" spans="1:25" ht="12.95" customHeight="1" x14ac:dyDescent="0.2">
      <c r="A15" s="230" t="s">
        <v>277</v>
      </c>
      <c r="B15" s="230"/>
      <c r="C15" s="230"/>
      <c r="D15" s="230"/>
      <c r="E15" s="230"/>
      <c r="F15" s="230"/>
      <c r="I15" s="231">
        <f t="shared" ref="I15" ca="1" si="1">RANDBETWEEN(-20,20)</f>
        <v>11</v>
      </c>
      <c r="J15" s="231">
        <f t="shared" ca="1" si="0"/>
        <v>-17</v>
      </c>
      <c r="K15" s="231">
        <f t="shared" ca="1" si="0"/>
        <v>-1</v>
      </c>
      <c r="L15" s="231">
        <f t="shared" ca="1" si="0"/>
        <v>-14</v>
      </c>
      <c r="M15" s="231">
        <f t="shared" ca="1" si="0"/>
        <v>19</v>
      </c>
      <c r="N15" s="231">
        <f t="shared" ca="1" si="0"/>
        <v>9</v>
      </c>
      <c r="O15" s="231">
        <f t="shared" ca="1" si="0"/>
        <v>-16</v>
      </c>
      <c r="P15" s="231">
        <f t="shared" ca="1" si="0"/>
        <v>-12</v>
      </c>
      <c r="Q15" s="231">
        <f t="shared" ca="1" si="0"/>
        <v>12</v>
      </c>
      <c r="R15" s="231">
        <f t="shared" ca="1" si="0"/>
        <v>-17</v>
      </c>
      <c r="S15" s="231">
        <f t="shared" ca="1" si="0"/>
        <v>17</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c r="B18" s="230"/>
      <c r="C18" s="230"/>
      <c r="D18" s="230"/>
      <c r="E18" s="230"/>
      <c r="F18" s="230"/>
      <c r="I18" s="230"/>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289</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3">
        <f t="shared" si="2"/>
        <v>8</v>
      </c>
      <c r="Q23" s="243">
        <f t="shared" si="2"/>
        <v>9</v>
      </c>
      <c r="R23" s="243">
        <f t="shared" si="2"/>
        <v>10</v>
      </c>
      <c r="S23" s="211">
        <f t="shared" si="2"/>
        <v>11</v>
      </c>
      <c r="T23" s="243">
        <f t="shared" si="2"/>
        <v>12</v>
      </c>
      <c r="U23" s="243">
        <f t="shared" si="2"/>
        <v>13</v>
      </c>
      <c r="V23" s="243">
        <f t="shared" si="2"/>
        <v>14</v>
      </c>
      <c r="W23" s="243">
        <f t="shared" si="2"/>
        <v>15</v>
      </c>
      <c r="X23" s="211">
        <f t="shared" si="2"/>
        <v>16</v>
      </c>
      <c r="Y23" s="243">
        <f t="shared" ref="O23:Y24" si="3">X23+1</f>
        <v>17</v>
      </c>
    </row>
    <row r="24" spans="1:118"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247">
        <f t="shared" si="3"/>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250">
        <f t="shared" si="5"/>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L33</f>
        <v>100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47">
        <f>O13</f>
        <v>100</v>
      </c>
      <c r="P32" s="348">
        <f>P13</f>
        <v>100</v>
      </c>
      <c r="Q32" s="348">
        <f>Q13</f>
        <v>100</v>
      </c>
      <c r="R32" s="348">
        <f>R13</f>
        <v>100</v>
      </c>
      <c r="S32" s="380">
        <f>S13</f>
        <v>100</v>
      </c>
      <c r="T32" s="297">
        <f>R33</f>
        <v>100</v>
      </c>
      <c r="U32" s="282">
        <f>$T$32</f>
        <v>100</v>
      </c>
      <c r="V32" s="282">
        <f t="shared" ref="V32:X32" si="8">$T$32</f>
        <v>100</v>
      </c>
      <c r="W32" s="282">
        <f t="shared" si="8"/>
        <v>100</v>
      </c>
      <c r="X32" s="284">
        <f t="shared" si="8"/>
        <v>100</v>
      </c>
      <c r="Y32" s="358">
        <f>W33</f>
        <v>100</v>
      </c>
    </row>
    <row r="33" spans="1:25" s="282" customFormat="1" ht="12.95" customHeight="1" outlineLevel="1" x14ac:dyDescent="0.2">
      <c r="A33" s="286"/>
      <c r="B33" s="280" t="s">
        <v>195</v>
      </c>
      <c r="C33" s="281"/>
      <c r="D33" s="281"/>
      <c r="E33" s="281"/>
      <c r="F33" s="281"/>
      <c r="G33" s="281"/>
      <c r="H33" s="281"/>
      <c r="I33" s="282">
        <f>SUM(I30:I32)</f>
        <v>100</v>
      </c>
      <c r="J33" s="282">
        <f t="shared" ref="J33:Y33" si="9">SUM(J30:J32)</f>
        <v>100</v>
      </c>
      <c r="K33" s="282">
        <f t="shared" si="9"/>
        <v>100</v>
      </c>
      <c r="L33" s="282">
        <f t="shared" si="9"/>
        <v>100</v>
      </c>
      <c r="M33" s="284">
        <f t="shared" si="9"/>
        <v>100</v>
      </c>
      <c r="N33" s="284">
        <f t="shared" si="9"/>
        <v>100</v>
      </c>
      <c r="O33" s="283">
        <f t="shared" si="9"/>
        <v>100</v>
      </c>
      <c r="P33" s="282">
        <f t="shared" si="9"/>
        <v>100</v>
      </c>
      <c r="Q33" s="282">
        <f t="shared" si="9"/>
        <v>100</v>
      </c>
      <c r="R33" s="282">
        <f t="shared" si="9"/>
        <v>100</v>
      </c>
      <c r="S33" s="284">
        <f>SUM(S30:S32)</f>
        <v>100</v>
      </c>
      <c r="T33" s="283">
        <f t="shared" si="9"/>
        <v>100</v>
      </c>
      <c r="U33" s="282">
        <f t="shared" si="9"/>
        <v>100</v>
      </c>
      <c r="V33" s="282">
        <f t="shared" si="9"/>
        <v>100</v>
      </c>
      <c r="W33" s="282">
        <f t="shared" si="9"/>
        <v>100</v>
      </c>
      <c r="X33" s="284">
        <f t="shared" si="9"/>
        <v>100</v>
      </c>
      <c r="Y33" s="282">
        <f t="shared" si="9"/>
        <v>100</v>
      </c>
    </row>
    <row r="34" spans="1:25"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N$31</f>
        <v>100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si="11">O$32</f>
        <v>100</v>
      </c>
      <c r="P36" s="290">
        <f t="shared" si="11"/>
        <v>100</v>
      </c>
      <c r="Q36" s="290">
        <f t="shared" si="11"/>
        <v>100</v>
      </c>
      <c r="R36" s="290">
        <f t="shared" si="11"/>
        <v>100</v>
      </c>
      <c r="S36" s="292">
        <f t="shared" si="11"/>
        <v>100</v>
      </c>
      <c r="T36" s="291">
        <f t="shared" si="11"/>
        <v>100</v>
      </c>
      <c r="U36" s="290">
        <f t="shared" si="11"/>
        <v>100</v>
      </c>
      <c r="V36" s="290">
        <f t="shared" si="11"/>
        <v>100</v>
      </c>
      <c r="W36" s="290">
        <f t="shared" si="11"/>
        <v>100</v>
      </c>
      <c r="X36" s="292">
        <f t="shared" si="11"/>
        <v>100</v>
      </c>
      <c r="Y36" s="290">
        <f t="shared" si="11"/>
        <v>100</v>
      </c>
    </row>
    <row r="37" spans="1:25" s="282" customFormat="1" ht="12.75" customHeight="1" outlineLevel="1" x14ac:dyDescent="0.3">
      <c r="A37" s="280"/>
      <c r="B37" s="288" t="s">
        <v>262</v>
      </c>
      <c r="C37" s="289"/>
      <c r="D37" s="289"/>
      <c r="E37" s="289"/>
      <c r="F37" s="289"/>
      <c r="G37" s="289"/>
      <c r="H37" s="289"/>
      <c r="I37" s="290">
        <f t="shared" ref="I37:Y37" si="12">SUM(I34:I36)</f>
        <v>100</v>
      </c>
      <c r="J37" s="290">
        <f t="shared" si="12"/>
        <v>100</v>
      </c>
      <c r="K37" s="290">
        <f t="shared" si="12"/>
        <v>100</v>
      </c>
      <c r="L37" s="290">
        <f t="shared" si="12"/>
        <v>100</v>
      </c>
      <c r="M37" s="292">
        <f t="shared" si="12"/>
        <v>100</v>
      </c>
      <c r="N37" s="292">
        <f t="shared" si="12"/>
        <v>100</v>
      </c>
      <c r="O37" s="291">
        <f t="shared" si="12"/>
        <v>100</v>
      </c>
      <c r="P37" s="290">
        <f t="shared" si="12"/>
        <v>100</v>
      </c>
      <c r="Q37" s="290">
        <f t="shared" si="12"/>
        <v>100</v>
      </c>
      <c r="R37" s="290">
        <f t="shared" si="12"/>
        <v>100</v>
      </c>
      <c r="S37" s="292">
        <f t="shared" si="12"/>
        <v>100</v>
      </c>
      <c r="T37" s="291">
        <f t="shared" si="12"/>
        <v>100</v>
      </c>
      <c r="U37" s="290">
        <f t="shared" si="12"/>
        <v>100</v>
      </c>
      <c r="V37" s="290">
        <f t="shared" si="12"/>
        <v>100</v>
      </c>
      <c r="W37" s="290">
        <f t="shared" si="12"/>
        <v>100</v>
      </c>
      <c r="X37" s="292">
        <f t="shared" si="12"/>
        <v>100</v>
      </c>
      <c r="Y37" s="290">
        <f t="shared" si="12"/>
        <v>100</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I13</f>
        <v>100</v>
      </c>
      <c r="J39" s="267">
        <f t="shared" ref="J39:M39" si="13">J13</f>
        <v>100</v>
      </c>
      <c r="K39" s="267">
        <f t="shared" si="13"/>
        <v>100</v>
      </c>
      <c r="L39" s="267">
        <f t="shared" si="13"/>
        <v>100</v>
      </c>
      <c r="M39" s="299">
        <f t="shared" si="13"/>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133</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47">
        <f>O13</f>
        <v>100</v>
      </c>
      <c r="P41" s="348">
        <f>P13</f>
        <v>100</v>
      </c>
      <c r="Q41" s="348">
        <f>Q13</f>
        <v>100</v>
      </c>
      <c r="R41" s="348">
        <f>R13</f>
        <v>100</v>
      </c>
      <c r="S41" s="380">
        <f>S13</f>
        <v>100</v>
      </c>
      <c r="T41" s="297">
        <f ca="1">R42</f>
        <v>109</v>
      </c>
      <c r="U41" s="267">
        <f ca="1">$T$41</f>
        <v>109</v>
      </c>
      <c r="V41" s="267">
        <f t="shared" ref="V41:X41" ca="1" si="14">$T$41</f>
        <v>109</v>
      </c>
      <c r="W41" s="267">
        <f t="shared" ca="1" si="14"/>
        <v>109</v>
      </c>
      <c r="X41" s="299">
        <f t="shared" ca="1" si="14"/>
        <v>109</v>
      </c>
      <c r="Y41" s="358">
        <f ca="1">W42</f>
        <v>104</v>
      </c>
    </row>
    <row r="42" spans="1:25" s="267" customFormat="1" ht="12.95" customHeight="1" x14ac:dyDescent="0.3">
      <c r="A42" s="293"/>
      <c r="B42" s="265" t="s">
        <v>196</v>
      </c>
      <c r="C42" s="266"/>
      <c r="D42" s="266"/>
      <c r="E42" s="266"/>
      <c r="F42" s="266"/>
      <c r="G42" s="266"/>
      <c r="H42" s="266"/>
      <c r="I42" s="267">
        <f ca="1">I13-SUM($I14:I14)-I15</f>
        <v>84</v>
      </c>
      <c r="J42" s="267">
        <f ca="1">J13-SUM($I14:J14)-J15</f>
        <v>131</v>
      </c>
      <c r="K42" s="267">
        <f ca="1">K13-SUM($I14:K14)-K15</f>
        <v>129</v>
      </c>
      <c r="L42" s="267">
        <f ca="1">L13-SUM($I14:L14)-L15</f>
        <v>133</v>
      </c>
      <c r="M42" s="299">
        <f ca="1">M13-SUM($I14:M14)-M15</f>
        <v>99</v>
      </c>
      <c r="N42" s="302">
        <f ca="1">L42+L15-N15-SUM($M14:N14)</f>
        <v>99</v>
      </c>
      <c r="O42" s="298">
        <f ca="1">O13-O15-SUM($N14:O14)</f>
        <v>105</v>
      </c>
      <c r="P42" s="267">
        <f ca="1">P13-P15-SUM($N14:P14)</f>
        <v>97</v>
      </c>
      <c r="Q42" s="267">
        <f ca="1">Q13-Q15-SUM($N14:Q14)</f>
        <v>68</v>
      </c>
      <c r="R42" s="267">
        <f ca="1">R13-R15-SUM($N14:R14)</f>
        <v>109</v>
      </c>
      <c r="S42" s="299">
        <f ca="1">S13-S15-SUM($N14:S14)</f>
        <v>87</v>
      </c>
      <c r="T42" s="298">
        <f ca="1">$R$42+$R$15-T15-SUM($S14:T14)</f>
        <v>104</v>
      </c>
      <c r="U42" s="267">
        <f ca="1">$R$42+$R$15-U15-SUM($S14:U14)</f>
        <v>104</v>
      </c>
      <c r="V42" s="267">
        <f ca="1">$R$42+$R$15-V15-SUM($S14:V14)</f>
        <v>104</v>
      </c>
      <c r="W42" s="267">
        <f ca="1">$R$42+$R$15-W15-SUM($S14:W14)</f>
        <v>104</v>
      </c>
      <c r="X42" s="299">
        <f ca="1">$R$42+$R$15-X15-SUM($S14:X14)</f>
        <v>104</v>
      </c>
      <c r="Y42" s="267">
        <f ca="1">$W$42+$W$15-Y15-SUM($X14:Y14)</f>
        <v>104</v>
      </c>
    </row>
    <row r="43" spans="1:25"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133</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O$41</f>
        <v>100</v>
      </c>
      <c r="P45" s="275">
        <f t="shared" ref="P45:Y45" si="16">P$41</f>
        <v>100</v>
      </c>
      <c r="Q45" s="275">
        <f t="shared" si="16"/>
        <v>100</v>
      </c>
      <c r="R45" s="275">
        <f t="shared" si="16"/>
        <v>100</v>
      </c>
      <c r="S45" s="276">
        <f t="shared" si="16"/>
        <v>100</v>
      </c>
      <c r="T45" s="303">
        <f t="shared" ca="1" si="16"/>
        <v>109</v>
      </c>
      <c r="U45" s="275">
        <f t="shared" ca="1" si="16"/>
        <v>109</v>
      </c>
      <c r="V45" s="275">
        <f t="shared" ca="1" si="16"/>
        <v>109</v>
      </c>
      <c r="W45" s="275">
        <f t="shared" ca="1" si="16"/>
        <v>109</v>
      </c>
      <c r="X45" s="276">
        <f t="shared" ca="1" si="16"/>
        <v>109</v>
      </c>
      <c r="Y45" s="275">
        <f t="shared" ca="1" si="16"/>
        <v>104</v>
      </c>
    </row>
    <row r="46" spans="1:25" s="267" customFormat="1" ht="12.75" customHeight="1" x14ac:dyDescent="0.3">
      <c r="A46" s="265"/>
      <c r="B46" s="273" t="s">
        <v>263</v>
      </c>
      <c r="C46" s="274"/>
      <c r="D46" s="274"/>
      <c r="E46" s="274"/>
      <c r="F46" s="274"/>
      <c r="G46" s="274"/>
      <c r="H46" s="274"/>
      <c r="I46" s="275">
        <f t="shared" ref="I46:Y46" si="17">SUM(I43:I45)</f>
        <v>100</v>
      </c>
      <c r="J46" s="275">
        <f t="shared" si="17"/>
        <v>100</v>
      </c>
      <c r="K46" s="275">
        <f t="shared" si="17"/>
        <v>100</v>
      </c>
      <c r="L46" s="275">
        <f t="shared" si="17"/>
        <v>100</v>
      </c>
      <c r="M46" s="276">
        <f t="shared" si="17"/>
        <v>100</v>
      </c>
      <c r="N46" s="276">
        <f t="shared" ca="1" si="17"/>
        <v>133</v>
      </c>
      <c r="O46" s="303">
        <f t="shared" si="17"/>
        <v>100</v>
      </c>
      <c r="P46" s="275">
        <f t="shared" si="17"/>
        <v>100</v>
      </c>
      <c r="Q46" s="275">
        <f t="shared" si="17"/>
        <v>100</v>
      </c>
      <c r="R46" s="275">
        <f t="shared" si="17"/>
        <v>100</v>
      </c>
      <c r="S46" s="276">
        <f t="shared" si="17"/>
        <v>100</v>
      </c>
      <c r="T46" s="303">
        <f t="shared" ca="1" si="17"/>
        <v>109</v>
      </c>
      <c r="U46" s="275">
        <f t="shared" ca="1" si="17"/>
        <v>109</v>
      </c>
      <c r="V46" s="275">
        <f t="shared" ca="1" si="17"/>
        <v>109</v>
      </c>
      <c r="W46" s="275">
        <f t="shared" ca="1" si="17"/>
        <v>109</v>
      </c>
      <c r="X46" s="276">
        <f t="shared" ca="1" si="17"/>
        <v>109</v>
      </c>
      <c r="Y46" s="275">
        <f t="shared" ca="1" si="17"/>
        <v>104</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8">(SUM(I39:I41)-I42)-(SUM(H39:H41)-H42)</f>
        <v>16</v>
      </c>
      <c r="J48" s="267">
        <f t="shared" ca="1" si="18"/>
        <v>-47</v>
      </c>
      <c r="K48" s="267">
        <f t="shared" ca="1" si="18"/>
        <v>2</v>
      </c>
      <c r="L48" s="267">
        <f t="shared" ca="1" si="18"/>
        <v>-4</v>
      </c>
      <c r="M48" s="299">
        <f t="shared" ca="1" si="18"/>
        <v>34</v>
      </c>
      <c r="N48" s="296">
        <f ca="1">(SUM(N39:N41)-N42)-(SUM(M39:M41)-M42)</f>
        <v>33</v>
      </c>
      <c r="O48" s="294">
        <f t="shared" ca="1" si="18"/>
        <v>-39</v>
      </c>
      <c r="P48" s="267">
        <f t="shared" ca="1" si="18"/>
        <v>8</v>
      </c>
      <c r="Q48" s="267">
        <f t="shared" ca="1" si="18"/>
        <v>29</v>
      </c>
      <c r="R48" s="267">
        <f t="shared" ca="1" si="18"/>
        <v>-41</v>
      </c>
      <c r="S48" s="296">
        <f t="shared" ca="1" si="18"/>
        <v>22</v>
      </c>
      <c r="T48" s="294">
        <f t="shared" ca="1" si="18"/>
        <v>-8</v>
      </c>
      <c r="U48" s="267">
        <f t="shared" ca="1" si="18"/>
        <v>0</v>
      </c>
      <c r="V48" s="267">
        <f t="shared" ca="1" si="18"/>
        <v>0</v>
      </c>
      <c r="W48" s="267">
        <f t="shared" ca="1" si="18"/>
        <v>0</v>
      </c>
      <c r="X48" s="296">
        <f t="shared" ca="1" si="18"/>
        <v>0</v>
      </c>
      <c r="Y48" s="295">
        <f t="shared" ca="1" si="18"/>
        <v>-5</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16</v>
      </c>
      <c r="J51" s="307"/>
      <c r="K51" s="307"/>
      <c r="L51" s="307"/>
      <c r="M51" s="310"/>
      <c r="N51" s="310"/>
      <c r="O51" s="309">
        <f ca="1">SUM(O39:O41)-O42</f>
        <v>-5</v>
      </c>
      <c r="P51" s="307"/>
      <c r="Q51" s="307"/>
      <c r="R51" s="307"/>
      <c r="S51" s="310"/>
      <c r="T51" s="309">
        <f ca="1">SUM(T39:T41)-T42</f>
        <v>5</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-47</v>
      </c>
      <c r="K52" s="311">
        <f ca="1">(SUM(K39:K41)-K42)-(SUM(J39:J41)-J42)</f>
        <v>2</v>
      </c>
      <c r="L52" s="311">
        <f ca="1">(SUM(L39:L41)-L42)-(SUM(K39:K41)-K42)</f>
        <v>-4</v>
      </c>
      <c r="M52" s="310"/>
      <c r="N52" s="310"/>
      <c r="O52" s="309"/>
      <c r="P52" s="311">
        <f ca="1">(SUM(P39:P41)-P42)-(SUM(O39:O41)-O42)</f>
        <v>8</v>
      </c>
      <c r="Q52" s="311">
        <f ca="1">(SUM(Q39:Q41)-Q42)-(SUM(P39:P41)-P42)</f>
        <v>29</v>
      </c>
      <c r="R52" s="311">
        <f ca="1">(SUM(R39:R41)-R42)-(SUM(Q39:Q41)-Q42)</f>
        <v>-41</v>
      </c>
      <c r="S52" s="310"/>
      <c r="T52" s="321"/>
      <c r="U52" s="311">
        <f ca="1">(SUM(U39:U41)-U42)-(SUM(T39:T41)-T42)</f>
        <v>0</v>
      </c>
      <c r="V52" s="311">
        <f t="shared" ref="V52:W52" ca="1" si="19">(SUM(V39:V41)-V42)-(SUM(U39:U41)-U42)</f>
        <v>0</v>
      </c>
      <c r="W52" s="311">
        <f t="shared" ca="1" si="19"/>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16</v>
      </c>
      <c r="J63" s="318">
        <f t="shared" ref="J63:Y63" ca="1" si="20">SUM(J51:J62)</f>
        <v>-47</v>
      </c>
      <c r="K63" s="318">
        <f t="shared" ca="1" si="20"/>
        <v>2</v>
      </c>
      <c r="L63" s="318">
        <f t="shared" ca="1" si="20"/>
        <v>-4</v>
      </c>
      <c r="M63" s="320">
        <f t="shared" si="20"/>
        <v>0</v>
      </c>
      <c r="N63" s="320">
        <f t="shared" si="20"/>
        <v>0</v>
      </c>
      <c r="O63" s="319">
        <f t="shared" ca="1" si="20"/>
        <v>-5</v>
      </c>
      <c r="P63" s="318">
        <f t="shared" ca="1" si="20"/>
        <v>8</v>
      </c>
      <c r="Q63" s="318">
        <f t="shared" ca="1" si="20"/>
        <v>29</v>
      </c>
      <c r="R63" s="318">
        <f t="shared" ca="1" si="20"/>
        <v>-41</v>
      </c>
      <c r="S63" s="320">
        <f t="shared" si="20"/>
        <v>0</v>
      </c>
      <c r="T63" s="319">
        <f t="shared" ca="1" si="20"/>
        <v>5</v>
      </c>
      <c r="U63" s="318">
        <f t="shared" ca="1" si="20"/>
        <v>0</v>
      </c>
      <c r="V63" s="318">
        <f t="shared" ca="1" si="20"/>
        <v>0</v>
      </c>
      <c r="W63" s="318">
        <f t="shared" ca="1" si="20"/>
        <v>0</v>
      </c>
      <c r="X63" s="320">
        <f t="shared" si="20"/>
        <v>0</v>
      </c>
      <c r="Y63" s="318">
        <f t="shared" ca="1" si="20"/>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16</v>
      </c>
      <c r="K66" s="324">
        <f ca="1">J66</f>
        <v>16</v>
      </c>
      <c r="L66" s="324">
        <f ca="1">K66</f>
        <v>16</v>
      </c>
      <c r="M66" s="326">
        <f ca="1">L66</f>
        <v>16</v>
      </c>
      <c r="N66" s="326">
        <f ca="1">M66</f>
        <v>16</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-47</v>
      </c>
      <c r="L67" s="311">
        <f ca="1">K67</f>
        <v>-47</v>
      </c>
      <c r="M67" s="312">
        <f ca="1">L67</f>
        <v>-47</v>
      </c>
      <c r="N67" s="310">
        <f ca="1">M67</f>
        <v>-47</v>
      </c>
      <c r="O67" s="309">
        <f ca="1">N67</f>
        <v>-47</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10">
        <f ca="1">M68</f>
        <v>2</v>
      </c>
      <c r="O68" s="309">
        <f ca="1">N68</f>
        <v>2</v>
      </c>
      <c r="P68" s="307">
        <f ca="1">O68</f>
        <v>2</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-4</v>
      </c>
      <c r="N69" s="310">
        <f ca="1">M69</f>
        <v>-4</v>
      </c>
      <c r="O69" s="309">
        <f ca="1">N69</f>
        <v>-4</v>
      </c>
      <c r="P69" s="307">
        <f ca="1">O69</f>
        <v>-4</v>
      </c>
      <c r="Q69" s="307">
        <f ca="1">P69</f>
        <v>-4</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-5</v>
      </c>
      <c r="Q72" s="311">
        <f ca="1">P72</f>
        <v>-5</v>
      </c>
      <c r="R72" s="311">
        <f ca="1">Q72</f>
        <v>-5</v>
      </c>
      <c r="S72" s="312">
        <f ca="1">R72</f>
        <v>-5</v>
      </c>
      <c r="T72" s="321">
        <f ca="1">S72</f>
        <v>-5</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8</v>
      </c>
      <c r="R73" s="311">
        <f ca="1">Q73</f>
        <v>8</v>
      </c>
      <c r="S73" s="312">
        <f ca="1">R73</f>
        <v>8</v>
      </c>
      <c r="T73" s="321">
        <f ca="1">S73</f>
        <v>8</v>
      </c>
      <c r="U73" s="311">
        <f ca="1">T73</f>
        <v>8</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29</v>
      </c>
      <c r="S74" s="312">
        <f ca="1">R74</f>
        <v>29</v>
      </c>
      <c r="T74" s="321">
        <f ca="1">S74</f>
        <v>29</v>
      </c>
      <c r="U74" s="311">
        <f ca="1">T74</f>
        <v>29</v>
      </c>
      <c r="V74" s="311">
        <f ca="1">U74</f>
        <v>29</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-41</v>
      </c>
      <c r="T75" s="321">
        <f ca="1">S75</f>
        <v>-41</v>
      </c>
      <c r="U75" s="311">
        <f ca="1">T75</f>
        <v>-41</v>
      </c>
      <c r="V75" s="311">
        <f ca="1">U75</f>
        <v>-41</v>
      </c>
      <c r="W75" s="311">
        <f ca="1">V75</f>
        <v>-41</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5</v>
      </c>
      <c r="V77" s="311">
        <f ca="1">U77</f>
        <v>5</v>
      </c>
      <c r="W77" s="311">
        <f ca="1">V77</f>
        <v>5</v>
      </c>
      <c r="X77" s="312">
        <f ca="1">W77</f>
        <v>5</v>
      </c>
      <c r="Y77" s="311">
        <f ca="1">X77</f>
        <v>5</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-33</v>
      </c>
      <c r="O79" s="319">
        <f ca="1">SUM(O66:O71)</f>
        <v>-49</v>
      </c>
      <c r="P79" s="318">
        <f t="shared" ref="P79:S79" ca="1" si="21">SUM(P66:P71)</f>
        <v>-2</v>
      </c>
      <c r="Q79" s="318">
        <f t="shared" ca="1" si="21"/>
        <v>-4</v>
      </c>
      <c r="R79" s="318">
        <f t="shared" si="21"/>
        <v>0</v>
      </c>
      <c r="S79" s="320">
        <f t="shared" si="21"/>
        <v>0</v>
      </c>
      <c r="T79" s="319">
        <f ca="1">SUM(T66:T76)</f>
        <v>-9</v>
      </c>
      <c r="U79" s="318">
        <f t="shared" ref="U79:X79" ca="1" si="22">SUM(U66:U76)</f>
        <v>-4</v>
      </c>
      <c r="V79" s="318">
        <f t="shared" ca="1" si="22"/>
        <v>-12</v>
      </c>
      <c r="W79" s="318">
        <f t="shared" ca="1" si="22"/>
        <v>-41</v>
      </c>
      <c r="X79" s="320">
        <f t="shared" si="22"/>
        <v>0</v>
      </c>
      <c r="Y79" s="318">
        <f ca="1">SUM(Y66:Y78)</f>
        <v>5</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-24.997516066829959</v>
      </c>
      <c r="Q82" s="307"/>
      <c r="R82" s="307"/>
      <c r="S82" s="310"/>
      <c r="T82" s="309"/>
      <c r="U82" s="307">
        <f ca="1">-((SUM(S39:S41)-S42)-(SUM(R39:R41)-R42))/(1+$I$16)^4</f>
        <v>-16.665010711219971</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f ca="1">-(M39-M42)*((1-(1+$I$16)^-6)/$I$16)*(1+I16)^2</f>
        <v>-5.4446331450120313</v>
      </c>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0</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131.75570813279052</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 ca="1">(SUM(N39:N41)-SUM(L39:L41))/(1+$I$16)^4</f>
        <v>24.997516066829959</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3">SUM(I79:I105)</f>
        <v>0</v>
      </c>
      <c r="J106" s="426">
        <f t="shared" si="23"/>
        <v>0</v>
      </c>
      <c r="K106" s="426">
        <f t="shared" si="23"/>
        <v>0</v>
      </c>
      <c r="L106" s="426">
        <f t="shared" si="23"/>
        <v>0</v>
      </c>
      <c r="M106" s="427">
        <f t="shared" si="23"/>
        <v>0</v>
      </c>
      <c r="N106" s="427">
        <f t="shared" ca="1" si="23"/>
        <v>-33</v>
      </c>
      <c r="O106" s="393">
        <f t="shared" ca="1" si="23"/>
        <v>-49</v>
      </c>
      <c r="P106" s="363">
        <f t="shared" ca="1" si="23"/>
        <v>124.31107498777848</v>
      </c>
      <c r="Q106" s="363">
        <f t="shared" ca="1" si="23"/>
        <v>-4</v>
      </c>
      <c r="R106" s="363">
        <f t="shared" si="23"/>
        <v>0</v>
      </c>
      <c r="S106" s="387">
        <f t="shared" si="23"/>
        <v>0</v>
      </c>
      <c r="T106" s="393">
        <f t="shared" ca="1" si="23"/>
        <v>-9</v>
      </c>
      <c r="U106" s="363">
        <f t="shared" ca="1" si="23"/>
        <v>-20.665010711219971</v>
      </c>
      <c r="V106" s="363">
        <f t="shared" ca="1" si="23"/>
        <v>-12</v>
      </c>
      <c r="W106" s="363">
        <f t="shared" ca="1" si="23"/>
        <v>-41</v>
      </c>
      <c r="X106" s="387">
        <f t="shared" si="23"/>
        <v>0</v>
      </c>
      <c r="Y106" s="363">
        <f t="shared" ca="1" si="23"/>
        <v>5</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4">I14+I14/$I$16</f>
        <v>74.541029207232256</v>
      </c>
      <c r="J109" s="337">
        <f t="shared" ca="1" si="24"/>
        <v>-283.25591098748259</v>
      </c>
      <c r="K109" s="337">
        <f t="shared" ca="1" si="24"/>
        <v>-208.71488178025032</v>
      </c>
      <c r="L109" s="337">
        <f t="shared" ca="1" si="24"/>
        <v>134.17385257301805</v>
      </c>
      <c r="M109" s="377">
        <f t="shared" ca="1" si="24"/>
        <v>14.908205841446453</v>
      </c>
      <c r="N109" s="340">
        <f t="shared" ca="1" si="24"/>
        <v>149.08205841446451</v>
      </c>
      <c r="O109" s="338">
        <f t="shared" ca="1" si="24"/>
        <v>14.908205841446453</v>
      </c>
      <c r="P109" s="339">
        <f t="shared" ca="1" si="24"/>
        <v>59.632823365785811</v>
      </c>
      <c r="Q109" s="339">
        <f t="shared" ca="1" si="24"/>
        <v>74.541029207232256</v>
      </c>
      <c r="R109" s="337">
        <f t="shared" ca="1" si="24"/>
        <v>-178.89847009735743</v>
      </c>
      <c r="S109" s="340">
        <f t="shared" ca="1" si="24"/>
        <v>-178.89847009735743</v>
      </c>
      <c r="T109" s="338">
        <f t="shared" si="24"/>
        <v>0</v>
      </c>
      <c r="U109" s="339">
        <f t="shared" si="24"/>
        <v>0</v>
      </c>
      <c r="V109" s="339">
        <f t="shared" si="24"/>
        <v>0</v>
      </c>
      <c r="W109" s="339">
        <f t="shared" si="24"/>
        <v>0</v>
      </c>
      <c r="X109" s="340">
        <f t="shared" si="24"/>
        <v>0</v>
      </c>
      <c r="Y109" s="339">
        <f t="shared" si="24"/>
        <v>0</v>
      </c>
    </row>
    <row r="110" spans="1:25" s="282" customFormat="1" ht="12.95" customHeight="1" x14ac:dyDescent="0.3">
      <c r="A110" s="336"/>
      <c r="B110" s="305" t="s">
        <v>273</v>
      </c>
      <c r="C110" s="281"/>
      <c r="D110" s="281"/>
      <c r="E110" s="281"/>
      <c r="F110" s="281"/>
      <c r="G110" s="281"/>
      <c r="H110" s="281"/>
      <c r="I110" s="341">
        <f t="shared" ref="I110:Y110" ca="1" si="25">I15</f>
        <v>11</v>
      </c>
      <c r="J110" s="341">
        <f t="shared" ca="1" si="25"/>
        <v>-17</v>
      </c>
      <c r="K110" s="341">
        <f t="shared" ca="1" si="25"/>
        <v>-1</v>
      </c>
      <c r="L110" s="341">
        <f t="shared" ca="1" si="25"/>
        <v>-14</v>
      </c>
      <c r="M110" s="378">
        <f t="shared" ca="1" si="25"/>
        <v>19</v>
      </c>
      <c r="N110" s="344">
        <f t="shared" ca="1" si="25"/>
        <v>9</v>
      </c>
      <c r="O110" s="342">
        <f t="shared" ca="1" si="25"/>
        <v>-16</v>
      </c>
      <c r="P110" s="343">
        <f t="shared" ca="1" si="25"/>
        <v>-12</v>
      </c>
      <c r="Q110" s="343">
        <f t="shared" ca="1" si="25"/>
        <v>12</v>
      </c>
      <c r="R110" s="341">
        <f t="shared" ca="1" si="25"/>
        <v>-17</v>
      </c>
      <c r="S110" s="344">
        <f t="shared" ca="1" si="25"/>
        <v>17</v>
      </c>
      <c r="T110" s="342">
        <f t="shared" si="25"/>
        <v>0</v>
      </c>
      <c r="U110" s="343">
        <f t="shared" si="25"/>
        <v>0</v>
      </c>
      <c r="V110" s="343">
        <f t="shared" si="25"/>
        <v>0</v>
      </c>
      <c r="W110" s="343">
        <f t="shared" si="25"/>
        <v>0</v>
      </c>
      <c r="X110" s="344">
        <f t="shared" si="25"/>
        <v>0</v>
      </c>
      <c r="Y110" s="343">
        <f t="shared" si="25"/>
        <v>0</v>
      </c>
    </row>
    <row r="111" spans="1:25" s="282" customFormat="1" ht="12.95" customHeight="1" x14ac:dyDescent="0.3">
      <c r="A111" s="336"/>
      <c r="B111" s="305" t="s">
        <v>255</v>
      </c>
      <c r="C111" s="281"/>
      <c r="D111" s="281"/>
      <c r="E111" s="281"/>
      <c r="F111" s="281"/>
      <c r="G111" s="281"/>
      <c r="H111" s="281"/>
      <c r="I111" s="337">
        <f ca="1">SUM(I109:I110)</f>
        <v>85.541029207232256</v>
      </c>
      <c r="J111" s="337">
        <f t="shared" ref="J111:Y111" ca="1" si="26">SUM(J109:J110)</f>
        <v>-300.25591098748259</v>
      </c>
      <c r="K111" s="337">
        <f t="shared" ca="1" si="26"/>
        <v>-209.71488178025032</v>
      </c>
      <c r="L111" s="337">
        <f t="shared" ca="1" si="26"/>
        <v>120.17385257301805</v>
      </c>
      <c r="M111" s="377">
        <f t="shared" ca="1" si="26"/>
        <v>33.908205841446453</v>
      </c>
      <c r="N111" s="340">
        <f t="shared" ca="1" si="26"/>
        <v>158.08205841446451</v>
      </c>
      <c r="O111" s="338">
        <f t="shared" ca="1" si="26"/>
        <v>-1.0917941585535473</v>
      </c>
      <c r="P111" s="339">
        <f t="shared" ca="1" si="26"/>
        <v>47.632823365785811</v>
      </c>
      <c r="Q111" s="339">
        <f t="shared" ca="1" si="26"/>
        <v>86.541029207232256</v>
      </c>
      <c r="R111" s="337">
        <f t="shared" ca="1" si="26"/>
        <v>-195.89847009735743</v>
      </c>
      <c r="S111" s="340">
        <f t="shared" ca="1" si="26"/>
        <v>-161.89847009735743</v>
      </c>
      <c r="T111" s="338">
        <f t="shared" si="26"/>
        <v>0</v>
      </c>
      <c r="U111" s="339">
        <f t="shared" si="26"/>
        <v>0</v>
      </c>
      <c r="V111" s="339">
        <f t="shared" si="26"/>
        <v>0</v>
      </c>
      <c r="W111" s="339">
        <f t="shared" si="26"/>
        <v>0</v>
      </c>
      <c r="X111" s="340">
        <f t="shared" si="26"/>
        <v>0</v>
      </c>
      <c r="Y111" s="339">
        <f t="shared" si="26"/>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7">I33-I42</f>
        <v>16</v>
      </c>
      <c r="J114" s="282">
        <f t="shared" ca="1" si="27"/>
        <v>-31</v>
      </c>
      <c r="K114" s="282">
        <f t="shared" ca="1" si="27"/>
        <v>-29</v>
      </c>
      <c r="L114" s="282">
        <f t="shared" ca="1" si="27"/>
        <v>-33</v>
      </c>
      <c r="M114" s="284">
        <f t="shared" ca="1" si="27"/>
        <v>1</v>
      </c>
      <c r="N114" s="346">
        <f t="shared" ca="1" si="27"/>
        <v>1</v>
      </c>
      <c r="O114" s="333">
        <f t="shared" ca="1" si="27"/>
        <v>-5</v>
      </c>
      <c r="P114" s="334">
        <f t="shared" ca="1" si="27"/>
        <v>3</v>
      </c>
      <c r="Q114" s="334">
        <f t="shared" ca="1" si="27"/>
        <v>32</v>
      </c>
      <c r="R114" s="334">
        <f t="shared" ca="1" si="27"/>
        <v>-9</v>
      </c>
      <c r="S114" s="346">
        <f t="shared" ca="1" si="27"/>
        <v>13</v>
      </c>
      <c r="T114" s="333">
        <f t="shared" ca="1" si="27"/>
        <v>-4</v>
      </c>
      <c r="U114" s="334">
        <f t="shared" ca="1" si="27"/>
        <v>-4</v>
      </c>
      <c r="V114" s="334">
        <f t="shared" ca="1" si="27"/>
        <v>-4</v>
      </c>
      <c r="W114" s="334">
        <f t="shared" ca="1" si="27"/>
        <v>-4</v>
      </c>
      <c r="X114" s="346">
        <f t="shared" ca="1" si="27"/>
        <v>-4</v>
      </c>
      <c r="Y114" s="334">
        <f t="shared" ca="1" si="27"/>
        <v>-4</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si="28">I37-I46-I106</f>
        <v>0</v>
      </c>
      <c r="J115" s="282">
        <f t="shared" si="28"/>
        <v>0</v>
      </c>
      <c r="K115" s="282">
        <f t="shared" si="28"/>
        <v>0</v>
      </c>
      <c r="L115" s="282">
        <f t="shared" si="28"/>
        <v>0</v>
      </c>
      <c r="M115" s="284">
        <f t="shared" si="28"/>
        <v>0</v>
      </c>
      <c r="N115" s="346">
        <f t="shared" ca="1" si="28"/>
        <v>0</v>
      </c>
      <c r="O115" s="333">
        <f t="shared" ca="1" si="28"/>
        <v>49</v>
      </c>
      <c r="P115" s="282">
        <f t="shared" ca="1" si="28"/>
        <v>-124.31107498777848</v>
      </c>
      <c r="Q115" s="282">
        <f t="shared" ca="1" si="28"/>
        <v>4</v>
      </c>
      <c r="R115" s="282">
        <f t="shared" si="28"/>
        <v>0</v>
      </c>
      <c r="S115" s="346">
        <f t="shared" si="28"/>
        <v>0</v>
      </c>
      <c r="T115" s="333">
        <f t="shared" ca="1" si="28"/>
        <v>0</v>
      </c>
      <c r="U115" s="282">
        <f t="shared" ca="1" si="28"/>
        <v>11.665010711219971</v>
      </c>
      <c r="V115" s="334">
        <f t="shared" ca="1" si="28"/>
        <v>3</v>
      </c>
      <c r="W115" s="334">
        <f t="shared" ca="1" si="28"/>
        <v>32</v>
      </c>
      <c r="X115" s="346">
        <f t="shared" ca="1" si="28"/>
        <v>-9</v>
      </c>
      <c r="Y115" s="334">
        <f t="shared" ca="1" si="28"/>
        <v>-9</v>
      </c>
    </row>
    <row r="116" spans="1:40" s="282" customFormat="1" ht="12.95" customHeight="1" x14ac:dyDescent="0.3">
      <c r="A116" s="336"/>
      <c r="B116" s="281" t="s">
        <v>24</v>
      </c>
      <c r="C116" s="281"/>
      <c r="D116" s="281"/>
      <c r="E116" s="281"/>
      <c r="F116" s="281"/>
      <c r="G116" s="281"/>
      <c r="H116" s="281"/>
      <c r="I116" s="282">
        <f t="shared" ref="I116:Y116" ca="1" si="29">I114-I115</f>
        <v>16</v>
      </c>
      <c r="J116" s="282">
        <f t="shared" ca="1" si="29"/>
        <v>-31</v>
      </c>
      <c r="K116" s="282">
        <f t="shared" ca="1" si="29"/>
        <v>-29</v>
      </c>
      <c r="L116" s="282">
        <f t="shared" ca="1" si="29"/>
        <v>-33</v>
      </c>
      <c r="M116" s="284">
        <f t="shared" ca="1" si="29"/>
        <v>1</v>
      </c>
      <c r="N116" s="346">
        <f t="shared" ca="1" si="29"/>
        <v>1</v>
      </c>
      <c r="O116" s="333">
        <f t="shared" ca="1" si="29"/>
        <v>-54</v>
      </c>
      <c r="P116" s="334">
        <f t="shared" ca="1" si="29"/>
        <v>127.31107498777848</v>
      </c>
      <c r="Q116" s="334">
        <f t="shared" ca="1" si="29"/>
        <v>28</v>
      </c>
      <c r="R116" s="334">
        <f t="shared" ca="1" si="29"/>
        <v>-9</v>
      </c>
      <c r="S116" s="284">
        <f t="shared" ca="1" si="29"/>
        <v>13</v>
      </c>
      <c r="T116" s="283">
        <f ca="1">T114-T115</f>
        <v>-4</v>
      </c>
      <c r="U116" s="282">
        <f t="shared" ca="1" si="29"/>
        <v>-15.665010711219971</v>
      </c>
      <c r="V116" s="282">
        <f t="shared" ca="1" si="29"/>
        <v>-7</v>
      </c>
      <c r="W116" s="282">
        <f t="shared" ca="1" si="29"/>
        <v>-36</v>
      </c>
      <c r="X116" s="284">
        <f t="shared" ca="1" si="29"/>
        <v>5</v>
      </c>
      <c r="Y116" s="334">
        <f t="shared" ca="1" si="29"/>
        <v>5</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-241.60897471101379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-7.9989236429367221</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-249.60789835395047</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-24.76637538240006</v>
      </c>
      <c r="J123" s="235"/>
      <c r="K123" s="235"/>
      <c r="L123" s="235"/>
      <c r="M123" s="235"/>
      <c r="N123" s="256"/>
      <c r="O123" s="256"/>
      <c r="P123" s="256"/>
      <c r="Q123" s="256"/>
      <c r="R123" s="256"/>
    </row>
    <row r="124" spans="1:40" ht="12.95" customHeight="1" x14ac:dyDescent="0.3">
      <c r="A124" s="239"/>
      <c r="B124" s="239"/>
      <c r="C124" s="239"/>
      <c r="D124" s="239"/>
      <c r="E124" s="239"/>
      <c r="F124" s="239"/>
      <c r="G124" s="239"/>
      <c r="H124" s="235"/>
      <c r="I124" s="235"/>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291</v>
      </c>
      <c r="R4" s="374"/>
      <c r="S4" s="221" t="s">
        <v>92</v>
      </c>
    </row>
    <row r="5" spans="1:25" ht="12.95" customHeight="1" x14ac:dyDescent="0.2">
      <c r="A5" s="221" t="s">
        <v>293</v>
      </c>
      <c r="R5" s="384"/>
      <c r="S5" s="221" t="s">
        <v>344</v>
      </c>
    </row>
    <row r="6" spans="1:25" s="220" customFormat="1" ht="12.95" customHeight="1" x14ac:dyDescent="0.25">
      <c r="A6" s="221" t="s">
        <v>292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row>
    <row r="13" spans="1:25" ht="12.95" customHeight="1" x14ac:dyDescent="0.2">
      <c r="A13" s="230" t="s">
        <v>276</v>
      </c>
      <c r="B13" s="230"/>
      <c r="C13" s="230"/>
      <c r="D13" s="230"/>
      <c r="E13" s="230"/>
      <c r="F13" s="230"/>
      <c r="I13" s="231">
        <f>Scenario5a!I13</f>
        <v>100</v>
      </c>
      <c r="J13" s="231">
        <f>Scenario5a!J13</f>
        <v>100</v>
      </c>
      <c r="K13" s="231">
        <f>Scenario5a!K13</f>
        <v>100</v>
      </c>
      <c r="L13" s="231">
        <f>Scenario5a!L13</f>
        <v>100</v>
      </c>
      <c r="M13" s="231">
        <f>Scenario5a!M13</f>
        <v>100</v>
      </c>
      <c r="N13" s="229"/>
      <c r="O13" s="231">
        <f>Scenario5a!O13</f>
        <v>100</v>
      </c>
      <c r="P13" s="231">
        <f>Scenario5a!P13</f>
        <v>100</v>
      </c>
      <c r="Q13" s="231">
        <f>Scenario5a!Q13</f>
        <v>100</v>
      </c>
      <c r="R13" s="231">
        <f>Scenario5a!R13</f>
        <v>100</v>
      </c>
      <c r="S13" s="231">
        <f>Scenario5a!S13</f>
        <v>100</v>
      </c>
    </row>
    <row r="14" spans="1:25" ht="12.95" customHeight="1" x14ac:dyDescent="0.2">
      <c r="A14" s="230" t="s">
        <v>280</v>
      </c>
      <c r="B14" s="230"/>
      <c r="C14" s="230"/>
      <c r="D14" s="230"/>
      <c r="E14" s="230"/>
      <c r="F14" s="230"/>
      <c r="I14" s="231">
        <f ca="1">Scenario5a!I14</f>
        <v>5</v>
      </c>
      <c r="J14" s="231">
        <f ca="1">Scenario5a!J14</f>
        <v>-19</v>
      </c>
      <c r="K14" s="231">
        <f ca="1">Scenario5a!K14</f>
        <v>-14</v>
      </c>
      <c r="L14" s="231">
        <f ca="1">Scenario5a!L14</f>
        <v>9</v>
      </c>
      <c r="M14" s="231">
        <f ca="1">Scenario5a!M14</f>
        <v>1</v>
      </c>
      <c r="N14" s="231">
        <f ca="1">Scenario5a!N14</f>
        <v>10</v>
      </c>
      <c r="O14" s="231">
        <f ca="1">Scenario5a!O14</f>
        <v>1</v>
      </c>
      <c r="P14" s="231">
        <f ca="1">Scenario5a!P14</f>
        <v>4</v>
      </c>
      <c r="Q14" s="231">
        <f ca="1">Scenario5a!Q14</f>
        <v>5</v>
      </c>
      <c r="R14" s="231">
        <f ca="1">Scenario5a!R14</f>
        <v>-12</v>
      </c>
      <c r="S14" s="231">
        <f ca="1">Scenario5a!S14</f>
        <v>-12</v>
      </c>
    </row>
    <row r="15" spans="1:25" ht="12.95" customHeight="1" x14ac:dyDescent="0.2">
      <c r="A15" s="230" t="s">
        <v>277</v>
      </c>
      <c r="B15" s="230"/>
      <c r="C15" s="230"/>
      <c r="D15" s="230"/>
      <c r="E15" s="230"/>
      <c r="F15" s="230"/>
      <c r="I15" s="231">
        <f ca="1">Scenario5a!I15</f>
        <v>11</v>
      </c>
      <c r="J15" s="231">
        <f ca="1">Scenario5a!J15</f>
        <v>-17</v>
      </c>
      <c r="K15" s="231">
        <f ca="1">Scenario5a!K15</f>
        <v>-1</v>
      </c>
      <c r="L15" s="231">
        <f ca="1">Scenario5a!L15</f>
        <v>-14</v>
      </c>
      <c r="M15" s="231">
        <f ca="1">Scenario5a!M15</f>
        <v>19</v>
      </c>
      <c r="N15" s="231">
        <f ca="1">Scenario5a!N15</f>
        <v>9</v>
      </c>
      <c r="O15" s="231">
        <f ca="1">Scenario5a!O15</f>
        <v>-16</v>
      </c>
      <c r="P15" s="231">
        <f ca="1">Scenario5a!P15</f>
        <v>-12</v>
      </c>
      <c r="Q15" s="231">
        <f ca="1">Scenario5a!Q15</f>
        <v>12</v>
      </c>
      <c r="R15" s="231">
        <f ca="1">Scenario5a!R15</f>
        <v>-17</v>
      </c>
      <c r="S15" s="231">
        <f ca="1">Scenario5a!S15</f>
        <v>17</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c r="B18" s="230"/>
      <c r="C18" s="230"/>
      <c r="D18" s="230"/>
      <c r="E18" s="230"/>
      <c r="F18" s="230"/>
      <c r="I18" s="230"/>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v>
      </c>
      <c r="M22" s="222"/>
      <c r="N22" s="241" t="s">
        <v>284</v>
      </c>
      <c r="P22" s="241"/>
      <c r="Q22" s="241" t="s">
        <v>289</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L33</f>
        <v>100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47">
        <f>O13</f>
        <v>100</v>
      </c>
      <c r="P32" s="348">
        <f>P13</f>
        <v>100</v>
      </c>
      <c r="Q32" s="348">
        <f>Q13</f>
        <v>100</v>
      </c>
      <c r="R32" s="348">
        <f>R13</f>
        <v>100</v>
      </c>
      <c r="S32" s="380">
        <f>S13</f>
        <v>100</v>
      </c>
      <c r="T32" s="297">
        <f>R33</f>
        <v>100</v>
      </c>
      <c r="U32" s="282">
        <f>$T$32</f>
        <v>100</v>
      </c>
      <c r="V32" s="282">
        <f t="shared" ref="V32:X32" si="6">$T$32</f>
        <v>100</v>
      </c>
      <c r="W32" s="282">
        <f t="shared" si="6"/>
        <v>100</v>
      </c>
      <c r="X32" s="284">
        <f t="shared" si="6"/>
        <v>100</v>
      </c>
      <c r="Y32" s="358">
        <f>W33</f>
        <v>100</v>
      </c>
    </row>
    <row r="33" spans="1:25" s="282" customFormat="1" ht="12.95" customHeight="1" outlineLevel="1" x14ac:dyDescent="0.2">
      <c r="A33" s="286"/>
      <c r="B33" s="280" t="s">
        <v>195</v>
      </c>
      <c r="C33" s="281"/>
      <c r="D33" s="281"/>
      <c r="E33" s="281"/>
      <c r="F33" s="281"/>
      <c r="G33" s="281"/>
      <c r="H33" s="281"/>
      <c r="I33" s="282">
        <f>SUM(I30:I32)</f>
        <v>100</v>
      </c>
      <c r="J33" s="282">
        <f t="shared" ref="J33:Y33" si="7">SUM(J30:J32)</f>
        <v>100</v>
      </c>
      <c r="K33" s="282">
        <f t="shared" si="7"/>
        <v>100</v>
      </c>
      <c r="L33" s="282">
        <f t="shared" si="7"/>
        <v>100</v>
      </c>
      <c r="M33" s="284">
        <f t="shared" si="7"/>
        <v>100</v>
      </c>
      <c r="N33" s="284">
        <f t="shared" si="7"/>
        <v>100</v>
      </c>
      <c r="O33" s="283">
        <f t="shared" si="7"/>
        <v>100</v>
      </c>
      <c r="P33" s="282">
        <f t="shared" si="7"/>
        <v>100</v>
      </c>
      <c r="Q33" s="282">
        <f t="shared" si="7"/>
        <v>100</v>
      </c>
      <c r="R33" s="282">
        <f t="shared" si="7"/>
        <v>100</v>
      </c>
      <c r="S33" s="284">
        <f>SUM(S30:S32)</f>
        <v>100</v>
      </c>
      <c r="T33" s="283">
        <f t="shared" si="7"/>
        <v>100</v>
      </c>
      <c r="U33" s="282">
        <f t="shared" si="7"/>
        <v>100</v>
      </c>
      <c r="V33" s="282">
        <f t="shared" si="7"/>
        <v>100</v>
      </c>
      <c r="W33" s="282">
        <f t="shared" si="7"/>
        <v>100</v>
      </c>
      <c r="X33" s="284">
        <f t="shared" si="7"/>
        <v>100</v>
      </c>
      <c r="Y33" s="282">
        <f t="shared" si="7"/>
        <v>100</v>
      </c>
    </row>
    <row r="34" spans="1:25"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N$31</f>
        <v>100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si="9">O$32</f>
        <v>100</v>
      </c>
      <c r="P36" s="290">
        <f t="shared" si="9"/>
        <v>100</v>
      </c>
      <c r="Q36" s="290">
        <f t="shared" si="9"/>
        <v>100</v>
      </c>
      <c r="R36" s="290">
        <f t="shared" si="9"/>
        <v>100</v>
      </c>
      <c r="S36" s="292">
        <f t="shared" si="9"/>
        <v>100</v>
      </c>
      <c r="T36" s="291">
        <f t="shared" si="9"/>
        <v>100</v>
      </c>
      <c r="U36" s="290">
        <f t="shared" si="9"/>
        <v>100</v>
      </c>
      <c r="V36" s="290">
        <f t="shared" si="9"/>
        <v>100</v>
      </c>
      <c r="W36" s="290">
        <f t="shared" si="9"/>
        <v>100</v>
      </c>
      <c r="X36" s="292">
        <f t="shared" si="9"/>
        <v>100</v>
      </c>
      <c r="Y36" s="290">
        <f t="shared" si="9"/>
        <v>100</v>
      </c>
    </row>
    <row r="37" spans="1:25" s="282" customFormat="1" ht="12.75" customHeight="1" outlineLevel="1" x14ac:dyDescent="0.3">
      <c r="A37" s="280"/>
      <c r="B37" s="288" t="s">
        <v>262</v>
      </c>
      <c r="C37" s="289"/>
      <c r="D37" s="289"/>
      <c r="E37" s="289"/>
      <c r="F37" s="289"/>
      <c r="G37" s="289"/>
      <c r="H37" s="289"/>
      <c r="I37" s="290">
        <f t="shared" ref="I37:Y37" si="10">SUM(I34:I36)</f>
        <v>100</v>
      </c>
      <c r="J37" s="290">
        <f t="shared" si="10"/>
        <v>100</v>
      </c>
      <c r="K37" s="290">
        <f t="shared" si="10"/>
        <v>100</v>
      </c>
      <c r="L37" s="290">
        <f t="shared" si="10"/>
        <v>100</v>
      </c>
      <c r="M37" s="292">
        <f t="shared" si="10"/>
        <v>100</v>
      </c>
      <c r="N37" s="292">
        <f t="shared" si="10"/>
        <v>100</v>
      </c>
      <c r="O37" s="291">
        <f t="shared" si="10"/>
        <v>100</v>
      </c>
      <c r="P37" s="290">
        <f t="shared" si="10"/>
        <v>100</v>
      </c>
      <c r="Q37" s="290">
        <f t="shared" si="10"/>
        <v>100</v>
      </c>
      <c r="R37" s="290">
        <f t="shared" si="10"/>
        <v>100</v>
      </c>
      <c r="S37" s="292">
        <f t="shared" si="10"/>
        <v>100</v>
      </c>
      <c r="T37" s="291">
        <f t="shared" si="10"/>
        <v>100</v>
      </c>
      <c r="U37" s="290">
        <f t="shared" si="10"/>
        <v>100</v>
      </c>
      <c r="V37" s="290">
        <f t="shared" si="10"/>
        <v>100</v>
      </c>
      <c r="W37" s="290">
        <f t="shared" si="10"/>
        <v>100</v>
      </c>
      <c r="X37" s="292">
        <f t="shared" si="10"/>
        <v>100</v>
      </c>
      <c r="Y37" s="290">
        <f t="shared" si="10"/>
        <v>100</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133</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47">
        <f>O13</f>
        <v>100</v>
      </c>
      <c r="P41" s="348">
        <f>P13</f>
        <v>100</v>
      </c>
      <c r="Q41" s="348">
        <f>Q13</f>
        <v>100</v>
      </c>
      <c r="R41" s="348">
        <f>R13</f>
        <v>100</v>
      </c>
      <c r="S41" s="380">
        <f>S13</f>
        <v>100</v>
      </c>
      <c r="T41" s="297">
        <f ca="1">R42</f>
        <v>109</v>
      </c>
      <c r="U41" s="267">
        <f ca="1">$T$41</f>
        <v>109</v>
      </c>
      <c r="V41" s="267">
        <f t="shared" ref="V41:X41" ca="1" si="12">$T$41</f>
        <v>109</v>
      </c>
      <c r="W41" s="267">
        <f t="shared" ca="1" si="12"/>
        <v>109</v>
      </c>
      <c r="X41" s="299">
        <f t="shared" ca="1" si="12"/>
        <v>109</v>
      </c>
      <c r="Y41" s="358">
        <f ca="1">W42</f>
        <v>104</v>
      </c>
    </row>
    <row r="42" spans="1:25" s="267" customFormat="1" ht="12.95" customHeight="1" x14ac:dyDescent="0.3">
      <c r="A42" s="293"/>
      <c r="B42" s="265" t="s">
        <v>196</v>
      </c>
      <c r="C42" s="266"/>
      <c r="D42" s="266"/>
      <c r="E42" s="266"/>
      <c r="F42" s="266"/>
      <c r="G42" s="266"/>
      <c r="H42" s="266"/>
      <c r="I42" s="267">
        <f ca="1">I13-SUM($I14:I14)-I15</f>
        <v>84</v>
      </c>
      <c r="J42" s="267">
        <f ca="1">J13-SUM($I14:J14)-J15</f>
        <v>131</v>
      </c>
      <c r="K42" s="267">
        <f ca="1">K13-SUM($I14:K14)-K15</f>
        <v>129</v>
      </c>
      <c r="L42" s="267">
        <f ca="1">L13-SUM($I14:L14)-L15</f>
        <v>133</v>
      </c>
      <c r="M42" s="299">
        <f ca="1">M13-SUM($I14:M14)-M15</f>
        <v>99</v>
      </c>
      <c r="N42" s="302">
        <f ca="1">L42+L15-N15-SUM($M14:N14)</f>
        <v>99</v>
      </c>
      <c r="O42" s="298">
        <f ca="1">O13-O15-SUM($N14:O14)</f>
        <v>105</v>
      </c>
      <c r="P42" s="267">
        <f ca="1">P13-P15-SUM($N14:P14)</f>
        <v>97</v>
      </c>
      <c r="Q42" s="267">
        <f ca="1">Q13-Q15-SUM($N14:Q14)</f>
        <v>68</v>
      </c>
      <c r="R42" s="267">
        <f ca="1">R13-R15-SUM($N14:R14)</f>
        <v>109</v>
      </c>
      <c r="S42" s="299">
        <f ca="1">S13-S15-SUM($N14:S14)</f>
        <v>87</v>
      </c>
      <c r="T42" s="298">
        <f ca="1">$R$42+$R$15-T15-SUM($S14:T14)</f>
        <v>104</v>
      </c>
      <c r="U42" s="267">
        <f ca="1">$R$42+$R$15-U15-SUM($S14:U14)</f>
        <v>104</v>
      </c>
      <c r="V42" s="267">
        <f ca="1">$R$42+$R$15-V15-SUM($S14:V14)</f>
        <v>104</v>
      </c>
      <c r="W42" s="267">
        <f ca="1">$R$42+$R$15-W15-SUM($S14:W14)</f>
        <v>104</v>
      </c>
      <c r="X42" s="299">
        <f ca="1">$R$42+$R$15-X15-SUM($S14:X14)</f>
        <v>104</v>
      </c>
      <c r="Y42" s="267">
        <f ca="1">$W$42+$W$15-Y15-SUM($X14:Y14)</f>
        <v>104</v>
      </c>
    </row>
    <row r="43" spans="1:25"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133</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O$41</f>
        <v>100</v>
      </c>
      <c r="P45" s="275">
        <f t="shared" ref="P45:Y45" si="14">P$41</f>
        <v>100</v>
      </c>
      <c r="Q45" s="275">
        <f t="shared" si="14"/>
        <v>100</v>
      </c>
      <c r="R45" s="275">
        <f t="shared" si="14"/>
        <v>100</v>
      </c>
      <c r="S45" s="276">
        <f t="shared" si="14"/>
        <v>100</v>
      </c>
      <c r="T45" s="303">
        <f t="shared" ca="1" si="14"/>
        <v>109</v>
      </c>
      <c r="U45" s="275">
        <f t="shared" ca="1" si="14"/>
        <v>109</v>
      </c>
      <c r="V45" s="275">
        <f t="shared" ca="1" si="14"/>
        <v>109</v>
      </c>
      <c r="W45" s="275">
        <f t="shared" ca="1" si="14"/>
        <v>109</v>
      </c>
      <c r="X45" s="276">
        <f t="shared" ca="1" si="14"/>
        <v>109</v>
      </c>
      <c r="Y45" s="275">
        <f t="shared" ca="1" si="14"/>
        <v>104</v>
      </c>
    </row>
    <row r="46" spans="1:25" s="267" customFormat="1" ht="12.75" customHeight="1" x14ac:dyDescent="0.3">
      <c r="A46" s="265"/>
      <c r="B46" s="273" t="s">
        <v>263</v>
      </c>
      <c r="C46" s="274"/>
      <c r="D46" s="274"/>
      <c r="E46" s="274"/>
      <c r="F46" s="274"/>
      <c r="G46" s="274"/>
      <c r="H46" s="274"/>
      <c r="I46" s="275">
        <f t="shared" ref="I46:Y46" si="15">SUM(I43:I45)</f>
        <v>100</v>
      </c>
      <c r="J46" s="275">
        <f t="shared" si="15"/>
        <v>100</v>
      </c>
      <c r="K46" s="275">
        <f t="shared" si="15"/>
        <v>100</v>
      </c>
      <c r="L46" s="275">
        <f t="shared" si="15"/>
        <v>100</v>
      </c>
      <c r="M46" s="276">
        <f t="shared" si="15"/>
        <v>100</v>
      </c>
      <c r="N46" s="276">
        <f t="shared" ca="1" si="15"/>
        <v>133</v>
      </c>
      <c r="O46" s="303">
        <f t="shared" si="15"/>
        <v>100</v>
      </c>
      <c r="P46" s="275">
        <f t="shared" si="15"/>
        <v>100</v>
      </c>
      <c r="Q46" s="275">
        <f t="shared" si="15"/>
        <v>100</v>
      </c>
      <c r="R46" s="275">
        <f t="shared" si="15"/>
        <v>100</v>
      </c>
      <c r="S46" s="276">
        <f t="shared" si="15"/>
        <v>100</v>
      </c>
      <c r="T46" s="303">
        <f t="shared" ca="1" si="15"/>
        <v>109</v>
      </c>
      <c r="U46" s="275">
        <f t="shared" ca="1" si="15"/>
        <v>109</v>
      </c>
      <c r="V46" s="275">
        <f t="shared" ca="1" si="15"/>
        <v>109</v>
      </c>
      <c r="W46" s="275">
        <f t="shared" ca="1" si="15"/>
        <v>109</v>
      </c>
      <c r="X46" s="276">
        <f t="shared" ca="1" si="15"/>
        <v>109</v>
      </c>
      <c r="Y46" s="275">
        <f t="shared" ca="1" si="15"/>
        <v>104</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6">(SUM(I39:I41)-I42)-(SUM(H39:H41)-H42)</f>
        <v>16</v>
      </c>
      <c r="J48" s="267">
        <f t="shared" ca="1" si="16"/>
        <v>-47</v>
      </c>
      <c r="K48" s="267">
        <f t="shared" ca="1" si="16"/>
        <v>2</v>
      </c>
      <c r="L48" s="267">
        <f t="shared" ca="1" si="16"/>
        <v>-4</v>
      </c>
      <c r="M48" s="299">
        <f t="shared" ca="1" si="16"/>
        <v>34</v>
      </c>
      <c r="N48" s="296">
        <f ca="1">(SUM(N39:N41)-N42)-(SUM(M39:M41)-M42)</f>
        <v>33</v>
      </c>
      <c r="O48" s="294">
        <f t="shared" ca="1" si="16"/>
        <v>-39</v>
      </c>
      <c r="P48" s="267">
        <f t="shared" ca="1" si="16"/>
        <v>8</v>
      </c>
      <c r="Q48" s="267">
        <f t="shared" ca="1" si="16"/>
        <v>29</v>
      </c>
      <c r="R48" s="267">
        <f t="shared" ca="1" si="16"/>
        <v>-41</v>
      </c>
      <c r="S48" s="296">
        <f t="shared" ca="1" si="16"/>
        <v>22</v>
      </c>
      <c r="T48" s="294">
        <f t="shared" ca="1" si="16"/>
        <v>-8</v>
      </c>
      <c r="U48" s="267">
        <f t="shared" ca="1" si="16"/>
        <v>0</v>
      </c>
      <c r="V48" s="267">
        <f t="shared" ca="1" si="16"/>
        <v>0</v>
      </c>
      <c r="W48" s="267">
        <f t="shared" ca="1" si="16"/>
        <v>0</v>
      </c>
      <c r="X48" s="296">
        <f t="shared" ca="1" si="16"/>
        <v>0</v>
      </c>
      <c r="Y48" s="295">
        <f t="shared" ca="1" si="16"/>
        <v>-5</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16</v>
      </c>
      <c r="J51" s="307"/>
      <c r="K51" s="307"/>
      <c r="L51" s="307"/>
      <c r="M51" s="310"/>
      <c r="N51" s="310"/>
      <c r="O51" s="309">
        <f ca="1">SUM(O39:O41)-O42</f>
        <v>-5</v>
      </c>
      <c r="P51" s="307"/>
      <c r="Q51" s="307"/>
      <c r="R51" s="307"/>
      <c r="S51" s="310"/>
      <c r="T51" s="309">
        <f ca="1">SUM(T39:T41)-T42</f>
        <v>5</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-47</v>
      </c>
      <c r="K52" s="311">
        <f ca="1">(SUM(K39:K41)-K42)-(SUM(J39:J41)-J42)</f>
        <v>2</v>
      </c>
      <c r="L52" s="311">
        <f ca="1">(SUM(L39:L41)-L42)-(SUM(K39:K41)-K42)</f>
        <v>-4</v>
      </c>
      <c r="M52" s="310"/>
      <c r="N52" s="310"/>
      <c r="O52" s="309"/>
      <c r="P52" s="311">
        <f ca="1">(SUM(P39:P41)-P42)-(SUM(O39:O41)-O42)</f>
        <v>8</v>
      </c>
      <c r="Q52" s="311">
        <f ca="1">(SUM(Q39:Q41)-Q42)-(SUM(P39:P41)-P42)</f>
        <v>29</v>
      </c>
      <c r="R52" s="311">
        <f ca="1">(SUM(R39:R41)-R42)-(SUM(Q39:Q41)-Q42)</f>
        <v>-41</v>
      </c>
      <c r="S52" s="310"/>
      <c r="T52" s="321"/>
      <c r="U52" s="311">
        <f ca="1">(SUM(U39:U41)-U42)-(SUM(T39:T41)-T42)</f>
        <v>0</v>
      </c>
      <c r="V52" s="311">
        <f t="shared" ref="V52:W52" ca="1" si="17">(SUM(V39:V41)-V42)-(SUM(U39:U41)-U42)</f>
        <v>0</v>
      </c>
      <c r="W52" s="311">
        <f t="shared" ca="1" si="17"/>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-33</v>
      </c>
      <c r="P55" s="307"/>
      <c r="Q55" s="307"/>
      <c r="R55" s="307"/>
      <c r="S55" s="310"/>
      <c r="T55" s="309">
        <f ca="1">-((SUM(S39:S41)-S42)-(SUM(R39:R41)-R42))</f>
        <v>-22</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f ca="1">-(M39-M42)</f>
        <v>-1</v>
      </c>
      <c r="O56" s="309">
        <f ca="1">-(M39-M42)</f>
        <v>-1</v>
      </c>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34</v>
      </c>
      <c r="N57" s="310"/>
      <c r="O57" s="309"/>
      <c r="P57" s="311"/>
      <c r="Q57" s="311"/>
      <c r="R57" s="311"/>
      <c r="S57" s="310"/>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 ca="1">SUM(N39:N41)-SUM(L39:L41)</f>
        <v>33</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16</v>
      </c>
      <c r="J63" s="318">
        <f t="shared" ref="J63:Y63" ca="1" si="18">SUM(J51:J62)</f>
        <v>-47</v>
      </c>
      <c r="K63" s="318">
        <f t="shared" ca="1" si="18"/>
        <v>2</v>
      </c>
      <c r="L63" s="318">
        <f t="shared" ca="1" si="18"/>
        <v>-4</v>
      </c>
      <c r="M63" s="320">
        <f t="shared" ca="1" si="18"/>
        <v>34</v>
      </c>
      <c r="N63" s="320">
        <f t="shared" ca="1" si="18"/>
        <v>-1</v>
      </c>
      <c r="O63" s="319">
        <f t="shared" ca="1" si="18"/>
        <v>-6</v>
      </c>
      <c r="P63" s="318">
        <f t="shared" ca="1" si="18"/>
        <v>8</v>
      </c>
      <c r="Q63" s="318">
        <f t="shared" ca="1" si="18"/>
        <v>29</v>
      </c>
      <c r="R63" s="318">
        <f t="shared" ca="1" si="18"/>
        <v>-41</v>
      </c>
      <c r="S63" s="320">
        <f t="shared" si="18"/>
        <v>0</v>
      </c>
      <c r="T63" s="319">
        <f t="shared" ca="1" si="18"/>
        <v>-17</v>
      </c>
      <c r="U63" s="318">
        <f t="shared" ca="1" si="18"/>
        <v>0</v>
      </c>
      <c r="V63" s="318">
        <f t="shared" ca="1" si="18"/>
        <v>0</v>
      </c>
      <c r="W63" s="318">
        <f t="shared" ca="1" si="18"/>
        <v>0</v>
      </c>
      <c r="X63" s="320">
        <f t="shared" si="18"/>
        <v>0</v>
      </c>
      <c r="Y63" s="318">
        <f t="shared" ca="1" si="18"/>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16</v>
      </c>
      <c r="K66" s="324">
        <f ca="1">J66</f>
        <v>16</v>
      </c>
      <c r="L66" s="324">
        <f ca="1">K66</f>
        <v>16</v>
      </c>
      <c r="M66" s="326">
        <f ca="1">L66</f>
        <v>16</v>
      </c>
      <c r="N66" s="326">
        <f ca="1">M66</f>
        <v>16</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-47</v>
      </c>
      <c r="L67" s="311">
        <f ca="1">K67</f>
        <v>-47</v>
      </c>
      <c r="M67" s="312">
        <f ca="1">L67</f>
        <v>-47</v>
      </c>
      <c r="N67" s="310">
        <f ca="1">M67</f>
        <v>-47</v>
      </c>
      <c r="O67" s="309">
        <f ca="1">N67</f>
        <v>-47</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10">
        <f ca="1">M68</f>
        <v>2</v>
      </c>
      <c r="O68" s="309">
        <f ca="1">N68</f>
        <v>2</v>
      </c>
      <c r="P68" s="307">
        <f ca="1">O68</f>
        <v>2</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-4</v>
      </c>
      <c r="N69" s="310">
        <f ca="1">M69</f>
        <v>-4</v>
      </c>
      <c r="O69" s="309">
        <f ca="1">N69</f>
        <v>-4</v>
      </c>
      <c r="P69" s="307">
        <f ca="1">O69</f>
        <v>-4</v>
      </c>
      <c r="Q69" s="307">
        <f ca="1">P69</f>
        <v>-4</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34</v>
      </c>
      <c r="O70" s="309">
        <f ca="1">N70</f>
        <v>34</v>
      </c>
      <c r="P70" s="307">
        <f ca="1">O70</f>
        <v>34</v>
      </c>
      <c r="Q70" s="307">
        <f ca="1">P70</f>
        <v>34</v>
      </c>
      <c r="R70" s="307">
        <f ca="1">Q70</f>
        <v>34</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 ca="1">N$63</f>
        <v>-1</v>
      </c>
      <c r="P71" s="360">
        <f ca="1">O71</f>
        <v>-1</v>
      </c>
      <c r="Q71" s="360">
        <f ca="1">P71</f>
        <v>-1</v>
      </c>
      <c r="R71" s="360">
        <f ca="1">Q71</f>
        <v>-1</v>
      </c>
      <c r="S71" s="385">
        <f ca="1">R71</f>
        <v>-1</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-6</v>
      </c>
      <c r="Q72" s="311">
        <f ca="1">P72</f>
        <v>-6</v>
      </c>
      <c r="R72" s="311">
        <f ca="1">Q72</f>
        <v>-6</v>
      </c>
      <c r="S72" s="312">
        <f ca="1">R72</f>
        <v>-6</v>
      </c>
      <c r="T72" s="321">
        <f ca="1">S72</f>
        <v>-6</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8</v>
      </c>
      <c r="R73" s="311">
        <f ca="1">Q73</f>
        <v>8</v>
      </c>
      <c r="S73" s="312">
        <f ca="1">R73</f>
        <v>8</v>
      </c>
      <c r="T73" s="321">
        <f ca="1">S73</f>
        <v>8</v>
      </c>
      <c r="U73" s="311">
        <f ca="1">T73</f>
        <v>8</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29</v>
      </c>
      <c r="S74" s="312">
        <f ca="1">R74</f>
        <v>29</v>
      </c>
      <c r="T74" s="321">
        <f ca="1">S74</f>
        <v>29</v>
      </c>
      <c r="U74" s="311">
        <f ca="1">T74</f>
        <v>29</v>
      </c>
      <c r="V74" s="311">
        <f ca="1">U74</f>
        <v>29</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-41</v>
      </c>
      <c r="T75" s="321">
        <f ca="1">S75</f>
        <v>-41</v>
      </c>
      <c r="U75" s="311">
        <f ca="1">T75</f>
        <v>-41</v>
      </c>
      <c r="V75" s="311">
        <f ca="1">U75</f>
        <v>-41</v>
      </c>
      <c r="W75" s="311">
        <f ca="1">V75</f>
        <v>-41</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f>X76</f>
        <v>0</v>
      </c>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61">
        <f ca="1">T$63</f>
        <v>-17</v>
      </c>
      <c r="V77" s="311">
        <f ca="1">U77</f>
        <v>-17</v>
      </c>
      <c r="W77" s="311">
        <f ca="1">V77</f>
        <v>-17</v>
      </c>
      <c r="X77" s="312">
        <f ca="1">W77</f>
        <v>-17</v>
      </c>
      <c r="Y77" s="311">
        <f ca="1">X77</f>
        <v>-17</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1</v>
      </c>
      <c r="O79" s="319">
        <f ca="1">SUM(O66:O71)</f>
        <v>-16</v>
      </c>
      <c r="P79" s="318">
        <f t="shared" ref="P79:S79" ca="1" si="19">SUM(P66:P71)</f>
        <v>31</v>
      </c>
      <c r="Q79" s="318">
        <f t="shared" ca="1" si="19"/>
        <v>29</v>
      </c>
      <c r="R79" s="318">
        <f t="shared" ca="1" si="19"/>
        <v>33</v>
      </c>
      <c r="S79" s="320">
        <f t="shared" ca="1" si="19"/>
        <v>-1</v>
      </c>
      <c r="T79" s="319">
        <f ca="1">SUM(T66:T76)</f>
        <v>-10</v>
      </c>
      <c r="U79" s="318">
        <f t="shared" ref="U79:X79" ca="1" si="20">SUM(U66:U76)</f>
        <v>-4</v>
      </c>
      <c r="V79" s="318">
        <f t="shared" ca="1" si="20"/>
        <v>-12</v>
      </c>
      <c r="W79" s="318">
        <f t="shared" ca="1" si="20"/>
        <v>-41</v>
      </c>
      <c r="X79" s="320">
        <f t="shared" si="20"/>
        <v>0</v>
      </c>
      <c r="Y79" s="318">
        <f ca="1">SUM(Y66:Y78)</f>
        <v>-17</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2.95" customHeight="1" x14ac:dyDescent="0.3">
      <c r="A95" s="293"/>
      <c r="B95" s="265" t="s">
        <v>282</v>
      </c>
      <c r="C95" s="329"/>
      <c r="D95" s="329"/>
      <c r="E95" s="266"/>
      <c r="F95" s="266"/>
      <c r="G95" s="266"/>
      <c r="H95" s="329"/>
      <c r="I95" s="329"/>
      <c r="J95" s="329"/>
      <c r="M95" s="299"/>
      <c r="N95" s="299"/>
      <c r="O95" s="298"/>
      <c r="S95" s="299"/>
      <c r="T95" s="298"/>
      <c r="X95" s="299"/>
    </row>
    <row r="96" spans="1:25" s="267" customFormat="1" ht="12.95" customHeight="1" x14ac:dyDescent="0.3">
      <c r="A96" s="293"/>
      <c r="B96" s="305" t="s">
        <v>352</v>
      </c>
      <c r="C96" s="329"/>
      <c r="D96" s="329"/>
      <c r="E96" s="266"/>
      <c r="F96" s="266"/>
      <c r="G96" s="266"/>
      <c r="H96" s="329"/>
      <c r="M96" s="299"/>
      <c r="N96" s="299"/>
      <c r="O96" s="298"/>
      <c r="S96" s="299"/>
      <c r="T96" s="298"/>
      <c r="U96" s="265"/>
      <c r="V96" s="265"/>
      <c r="X96" s="299"/>
      <c r="Y96" s="293"/>
    </row>
    <row r="97" spans="1:25" s="267" customFormat="1" ht="12.95" customHeight="1" x14ac:dyDescent="0.3">
      <c r="A97" s="293"/>
      <c r="B97" s="305" t="s">
        <v>357</v>
      </c>
      <c r="C97" s="329"/>
      <c r="D97" s="329"/>
      <c r="E97" s="266"/>
      <c r="F97" s="266"/>
      <c r="G97" s="266"/>
      <c r="H97" s="329"/>
      <c r="M97" s="299"/>
      <c r="N97" s="299">
        <f ca="1">L42-SUM(N39:N41)</f>
        <v>0</v>
      </c>
      <c r="O97" s="298"/>
      <c r="S97" s="299"/>
      <c r="T97" s="397"/>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-34</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1">SUM(I79:I105)</f>
        <v>0</v>
      </c>
      <c r="J106" s="426">
        <f t="shared" si="21"/>
        <v>0</v>
      </c>
      <c r="K106" s="426">
        <f t="shared" si="21"/>
        <v>0</v>
      </c>
      <c r="L106" s="426">
        <f t="shared" si="21"/>
        <v>0</v>
      </c>
      <c r="M106" s="427">
        <f t="shared" si="21"/>
        <v>0</v>
      </c>
      <c r="N106" s="427">
        <f t="shared" ca="1" si="21"/>
        <v>-33</v>
      </c>
      <c r="O106" s="393">
        <f t="shared" ca="1" si="21"/>
        <v>-16</v>
      </c>
      <c r="P106" s="363">
        <f t="shared" ca="1" si="21"/>
        <v>31</v>
      </c>
      <c r="Q106" s="363">
        <f t="shared" ca="1" si="21"/>
        <v>29</v>
      </c>
      <c r="R106" s="363">
        <f t="shared" ca="1" si="21"/>
        <v>33</v>
      </c>
      <c r="S106" s="387">
        <f t="shared" ca="1" si="21"/>
        <v>-1</v>
      </c>
      <c r="T106" s="393">
        <f t="shared" ca="1" si="21"/>
        <v>-10</v>
      </c>
      <c r="U106" s="363">
        <f t="shared" ca="1" si="21"/>
        <v>-4</v>
      </c>
      <c r="V106" s="363">
        <f t="shared" ca="1" si="21"/>
        <v>-12</v>
      </c>
      <c r="W106" s="363">
        <f t="shared" ca="1" si="21"/>
        <v>-41</v>
      </c>
      <c r="X106" s="387">
        <f t="shared" si="21"/>
        <v>0</v>
      </c>
      <c r="Y106" s="363">
        <f t="shared" ca="1" si="21"/>
        <v>-17</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2">I14+I14/$I$16</f>
        <v>74.541029207232256</v>
      </c>
      <c r="J109" s="337">
        <f t="shared" ca="1" si="22"/>
        <v>-283.25591098748259</v>
      </c>
      <c r="K109" s="337">
        <f t="shared" ca="1" si="22"/>
        <v>-208.71488178025032</v>
      </c>
      <c r="L109" s="337">
        <f t="shared" ca="1" si="22"/>
        <v>134.17385257301805</v>
      </c>
      <c r="M109" s="377">
        <f t="shared" ca="1" si="22"/>
        <v>14.908205841446453</v>
      </c>
      <c r="N109" s="340">
        <f t="shared" ca="1" si="22"/>
        <v>149.08205841446451</v>
      </c>
      <c r="O109" s="338">
        <f t="shared" ca="1" si="22"/>
        <v>14.908205841446453</v>
      </c>
      <c r="P109" s="339">
        <f t="shared" ca="1" si="22"/>
        <v>59.632823365785811</v>
      </c>
      <c r="Q109" s="339">
        <f t="shared" ca="1" si="22"/>
        <v>74.541029207232256</v>
      </c>
      <c r="R109" s="337">
        <f t="shared" ca="1" si="22"/>
        <v>-178.89847009735743</v>
      </c>
      <c r="S109" s="340">
        <f t="shared" ca="1" si="22"/>
        <v>-178.89847009735743</v>
      </c>
      <c r="T109" s="338">
        <f t="shared" si="22"/>
        <v>0</v>
      </c>
      <c r="U109" s="339">
        <f t="shared" si="22"/>
        <v>0</v>
      </c>
      <c r="V109" s="339">
        <f t="shared" si="22"/>
        <v>0</v>
      </c>
      <c r="W109" s="339">
        <f t="shared" si="22"/>
        <v>0</v>
      </c>
      <c r="X109" s="340">
        <f t="shared" si="22"/>
        <v>0</v>
      </c>
      <c r="Y109" s="339">
        <f t="shared" si="22"/>
        <v>0</v>
      </c>
    </row>
    <row r="110" spans="1:25" s="282" customFormat="1" ht="12.95" customHeight="1" x14ac:dyDescent="0.3">
      <c r="A110" s="336"/>
      <c r="B110" s="305" t="s">
        <v>273</v>
      </c>
      <c r="C110" s="281"/>
      <c r="D110" s="281"/>
      <c r="E110" s="281"/>
      <c r="F110" s="281"/>
      <c r="G110" s="281"/>
      <c r="H110" s="281"/>
      <c r="I110" s="341">
        <f t="shared" ref="I110:Y110" ca="1" si="23">I15</f>
        <v>11</v>
      </c>
      <c r="J110" s="341">
        <f t="shared" ca="1" si="23"/>
        <v>-17</v>
      </c>
      <c r="K110" s="341">
        <f t="shared" ca="1" si="23"/>
        <v>-1</v>
      </c>
      <c r="L110" s="341">
        <f t="shared" ca="1" si="23"/>
        <v>-14</v>
      </c>
      <c r="M110" s="378">
        <f t="shared" ca="1" si="23"/>
        <v>19</v>
      </c>
      <c r="N110" s="344">
        <f t="shared" ca="1" si="23"/>
        <v>9</v>
      </c>
      <c r="O110" s="342">
        <f t="shared" ca="1" si="23"/>
        <v>-16</v>
      </c>
      <c r="P110" s="343">
        <f t="shared" ca="1" si="23"/>
        <v>-12</v>
      </c>
      <c r="Q110" s="343">
        <f t="shared" ca="1" si="23"/>
        <v>12</v>
      </c>
      <c r="R110" s="341">
        <f t="shared" ca="1" si="23"/>
        <v>-17</v>
      </c>
      <c r="S110" s="344">
        <f t="shared" ca="1" si="23"/>
        <v>17</v>
      </c>
      <c r="T110" s="342">
        <f t="shared" si="23"/>
        <v>0</v>
      </c>
      <c r="U110" s="343">
        <f t="shared" si="23"/>
        <v>0</v>
      </c>
      <c r="V110" s="343">
        <f t="shared" si="23"/>
        <v>0</v>
      </c>
      <c r="W110" s="343">
        <f t="shared" si="23"/>
        <v>0</v>
      </c>
      <c r="X110" s="344">
        <f t="shared" si="23"/>
        <v>0</v>
      </c>
      <c r="Y110" s="343">
        <f t="shared" si="23"/>
        <v>0</v>
      </c>
    </row>
    <row r="111" spans="1:25" s="282" customFormat="1" ht="12.95" customHeight="1" x14ac:dyDescent="0.3">
      <c r="A111" s="336"/>
      <c r="B111" s="305" t="s">
        <v>255</v>
      </c>
      <c r="C111" s="281"/>
      <c r="D111" s="281"/>
      <c r="E111" s="281"/>
      <c r="F111" s="281"/>
      <c r="G111" s="281"/>
      <c r="H111" s="281"/>
      <c r="I111" s="337">
        <f ca="1">SUM(I109:I110)</f>
        <v>85.541029207232256</v>
      </c>
      <c r="J111" s="337">
        <f t="shared" ref="J111:Y111" ca="1" si="24">SUM(J109:J110)</f>
        <v>-300.25591098748259</v>
      </c>
      <c r="K111" s="337">
        <f t="shared" ca="1" si="24"/>
        <v>-209.71488178025032</v>
      </c>
      <c r="L111" s="337">
        <f t="shared" ca="1" si="24"/>
        <v>120.17385257301805</v>
      </c>
      <c r="M111" s="377">
        <f t="shared" ca="1" si="24"/>
        <v>33.908205841446453</v>
      </c>
      <c r="N111" s="340">
        <f t="shared" ca="1" si="24"/>
        <v>158.08205841446451</v>
      </c>
      <c r="O111" s="338">
        <f t="shared" ca="1" si="24"/>
        <v>-1.0917941585535473</v>
      </c>
      <c r="P111" s="339">
        <f t="shared" ca="1" si="24"/>
        <v>47.632823365785811</v>
      </c>
      <c r="Q111" s="339">
        <f t="shared" ca="1" si="24"/>
        <v>86.541029207232256</v>
      </c>
      <c r="R111" s="337">
        <f t="shared" ca="1" si="24"/>
        <v>-195.89847009735743</v>
      </c>
      <c r="S111" s="340">
        <f t="shared" ca="1" si="24"/>
        <v>-161.89847009735743</v>
      </c>
      <c r="T111" s="338">
        <f t="shared" si="24"/>
        <v>0</v>
      </c>
      <c r="U111" s="339">
        <f t="shared" si="24"/>
        <v>0</v>
      </c>
      <c r="V111" s="339">
        <f t="shared" si="24"/>
        <v>0</v>
      </c>
      <c r="W111" s="339">
        <f t="shared" si="24"/>
        <v>0</v>
      </c>
      <c r="X111" s="340">
        <f t="shared" si="24"/>
        <v>0</v>
      </c>
      <c r="Y111" s="339">
        <f t="shared" si="24"/>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5">I33-I42</f>
        <v>16</v>
      </c>
      <c r="J114" s="282">
        <f t="shared" ca="1" si="25"/>
        <v>-31</v>
      </c>
      <c r="K114" s="282">
        <f t="shared" ca="1" si="25"/>
        <v>-29</v>
      </c>
      <c r="L114" s="282">
        <f t="shared" ca="1" si="25"/>
        <v>-33</v>
      </c>
      <c r="M114" s="284">
        <f t="shared" ca="1" si="25"/>
        <v>1</v>
      </c>
      <c r="N114" s="346">
        <f t="shared" ca="1" si="25"/>
        <v>1</v>
      </c>
      <c r="O114" s="333">
        <f t="shared" ca="1" si="25"/>
        <v>-5</v>
      </c>
      <c r="P114" s="334">
        <f t="shared" ca="1" si="25"/>
        <v>3</v>
      </c>
      <c r="Q114" s="334">
        <f t="shared" ca="1" si="25"/>
        <v>32</v>
      </c>
      <c r="R114" s="334">
        <f t="shared" ca="1" si="25"/>
        <v>-9</v>
      </c>
      <c r="S114" s="346">
        <f t="shared" ca="1" si="25"/>
        <v>13</v>
      </c>
      <c r="T114" s="333">
        <f t="shared" ca="1" si="25"/>
        <v>-4</v>
      </c>
      <c r="U114" s="334">
        <f t="shared" ca="1" si="25"/>
        <v>-4</v>
      </c>
      <c r="V114" s="334">
        <f t="shared" ca="1" si="25"/>
        <v>-4</v>
      </c>
      <c r="W114" s="334">
        <f t="shared" ca="1" si="25"/>
        <v>-4</v>
      </c>
      <c r="X114" s="346">
        <f t="shared" ca="1" si="25"/>
        <v>-4</v>
      </c>
      <c r="Y114" s="334">
        <f t="shared" ca="1" si="25"/>
        <v>-4</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si="26">I37-I46-I106</f>
        <v>0</v>
      </c>
      <c r="J115" s="282">
        <f t="shared" si="26"/>
        <v>0</v>
      </c>
      <c r="K115" s="282">
        <f t="shared" si="26"/>
        <v>0</v>
      </c>
      <c r="L115" s="282">
        <f t="shared" si="26"/>
        <v>0</v>
      </c>
      <c r="M115" s="284">
        <f t="shared" si="26"/>
        <v>0</v>
      </c>
      <c r="N115" s="346">
        <f t="shared" ca="1" si="26"/>
        <v>0</v>
      </c>
      <c r="O115" s="333">
        <f t="shared" ca="1" si="26"/>
        <v>16</v>
      </c>
      <c r="P115" s="282">
        <f t="shared" ca="1" si="26"/>
        <v>-31</v>
      </c>
      <c r="Q115" s="282">
        <f t="shared" ca="1" si="26"/>
        <v>-29</v>
      </c>
      <c r="R115" s="282">
        <f t="shared" ca="1" si="26"/>
        <v>-33</v>
      </c>
      <c r="S115" s="346">
        <f t="shared" ca="1" si="26"/>
        <v>1</v>
      </c>
      <c r="T115" s="333">
        <f t="shared" ca="1" si="26"/>
        <v>1</v>
      </c>
      <c r="U115" s="334">
        <f t="shared" ca="1" si="26"/>
        <v>-5</v>
      </c>
      <c r="V115" s="334">
        <f t="shared" ca="1" si="26"/>
        <v>3</v>
      </c>
      <c r="W115" s="334">
        <f t="shared" ca="1" si="26"/>
        <v>32</v>
      </c>
      <c r="X115" s="346">
        <f t="shared" ca="1" si="26"/>
        <v>-9</v>
      </c>
      <c r="Y115" s="334">
        <f t="shared" ca="1" si="26"/>
        <v>13</v>
      </c>
    </row>
    <row r="116" spans="1:40" s="282" customFormat="1" ht="12.95" customHeight="1" x14ac:dyDescent="0.3">
      <c r="A116" s="336"/>
      <c r="B116" s="281" t="s">
        <v>24</v>
      </c>
      <c r="C116" s="281"/>
      <c r="D116" s="281"/>
      <c r="E116" s="281"/>
      <c r="F116" s="281"/>
      <c r="G116" s="281"/>
      <c r="H116" s="281"/>
      <c r="I116" s="282">
        <f t="shared" ref="I116:Y116" ca="1" si="27">I114-I115</f>
        <v>16</v>
      </c>
      <c r="J116" s="282">
        <f t="shared" ca="1" si="27"/>
        <v>-31</v>
      </c>
      <c r="K116" s="282">
        <f t="shared" ca="1" si="27"/>
        <v>-29</v>
      </c>
      <c r="L116" s="282">
        <f t="shared" ca="1" si="27"/>
        <v>-33</v>
      </c>
      <c r="M116" s="284">
        <f t="shared" ca="1" si="27"/>
        <v>1</v>
      </c>
      <c r="N116" s="346">
        <f t="shared" ca="1" si="27"/>
        <v>1</v>
      </c>
      <c r="O116" s="333">
        <f t="shared" ca="1" si="27"/>
        <v>-21</v>
      </c>
      <c r="P116" s="334">
        <f t="shared" ca="1" si="27"/>
        <v>34</v>
      </c>
      <c r="Q116" s="334">
        <f t="shared" ca="1" si="27"/>
        <v>61</v>
      </c>
      <c r="R116" s="334">
        <f t="shared" ca="1" si="27"/>
        <v>24</v>
      </c>
      <c r="S116" s="284">
        <f t="shared" ca="1" si="27"/>
        <v>12</v>
      </c>
      <c r="T116" s="283">
        <f ca="1">T114-T115</f>
        <v>-5</v>
      </c>
      <c r="U116" s="282">
        <f t="shared" ca="1" si="27"/>
        <v>1</v>
      </c>
      <c r="V116" s="282">
        <f t="shared" ca="1" si="27"/>
        <v>-7</v>
      </c>
      <c r="W116" s="282">
        <f t="shared" ca="1" si="27"/>
        <v>-36</v>
      </c>
      <c r="X116" s="284">
        <f t="shared" ca="1" si="27"/>
        <v>5</v>
      </c>
      <c r="Y116" s="334">
        <f t="shared" ca="1" si="27"/>
        <v>-17</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-241.60897471101379</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-7.9989236429367221</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-249.60789835395047</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-24.766375382400152</v>
      </c>
      <c r="J123" s="235"/>
      <c r="K123" s="235"/>
      <c r="L123" s="235"/>
      <c r="M123" s="235"/>
      <c r="N123" s="256"/>
      <c r="O123" s="256"/>
      <c r="P123" s="256"/>
      <c r="Q123" s="256"/>
      <c r="R123" s="256"/>
    </row>
    <row r="124" spans="1:40" ht="12.95" customHeight="1" x14ac:dyDescent="0.3">
      <c r="A124" s="239"/>
      <c r="B124" s="239"/>
      <c r="C124" s="239"/>
      <c r="D124" s="239"/>
      <c r="E124" s="239"/>
      <c r="F124" s="239"/>
      <c r="G124" s="239"/>
      <c r="H124" s="239"/>
      <c r="I124" s="235"/>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293</v>
      </c>
      <c r="R5" s="384"/>
      <c r="S5" s="221" t="s">
        <v>344</v>
      </c>
    </row>
    <row r="6" spans="1:25" s="220" customFormat="1" ht="12.95" customHeight="1" x14ac:dyDescent="0.25">
      <c r="A6" s="221" t="s">
        <v>292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row>
    <row r="13" spans="1:25" ht="12.95" customHeight="1" x14ac:dyDescent="0.2">
      <c r="A13" s="230" t="s">
        <v>276</v>
      </c>
      <c r="B13" s="230"/>
      <c r="C13" s="230"/>
      <c r="D13" s="230"/>
      <c r="E13" s="230"/>
      <c r="F13" s="230"/>
      <c r="I13" s="231">
        <v>100</v>
      </c>
      <c r="J13" s="231">
        <v>100</v>
      </c>
      <c r="K13" s="231">
        <v>100</v>
      </c>
      <c r="L13" s="231">
        <v>100</v>
      </c>
      <c r="M13" s="231">
        <v>100</v>
      </c>
      <c r="N13" s="229"/>
      <c r="O13" s="231">
        <v>100</v>
      </c>
      <c r="P13" s="231">
        <v>100</v>
      </c>
      <c r="Q13" s="231">
        <v>100</v>
      </c>
      <c r="R13" s="231">
        <v>100</v>
      </c>
      <c r="S13" s="231">
        <v>100</v>
      </c>
    </row>
    <row r="14" spans="1:25" ht="12.95" customHeight="1" x14ac:dyDescent="0.2">
      <c r="A14" s="230" t="s">
        <v>280</v>
      </c>
      <c r="B14" s="230"/>
      <c r="C14" s="230"/>
      <c r="D14" s="230"/>
      <c r="E14" s="230"/>
      <c r="F14" s="230"/>
      <c r="I14" s="231">
        <f ca="1">RANDBETWEEN(-20,20)</f>
        <v>-19</v>
      </c>
      <c r="J14" s="231">
        <f t="shared" ref="J14:S15" ca="1" si="0">RANDBETWEEN(-20,20)</f>
        <v>-15</v>
      </c>
      <c r="K14" s="231">
        <f t="shared" ca="1" si="0"/>
        <v>-9</v>
      </c>
      <c r="L14" s="231">
        <f t="shared" ca="1" si="0"/>
        <v>-11</v>
      </c>
      <c r="M14" s="231">
        <f t="shared" ca="1" si="0"/>
        <v>-2</v>
      </c>
      <c r="N14" s="231">
        <f t="shared" ca="1" si="0"/>
        <v>-4</v>
      </c>
      <c r="O14" s="231">
        <f t="shared" ca="1" si="0"/>
        <v>19</v>
      </c>
      <c r="P14" s="231">
        <f t="shared" ca="1" si="0"/>
        <v>10</v>
      </c>
      <c r="Q14" s="231">
        <f t="shared" ca="1" si="0"/>
        <v>-12</v>
      </c>
      <c r="R14" s="231">
        <f t="shared" ca="1" si="0"/>
        <v>2</v>
      </c>
      <c r="S14" s="231">
        <f t="shared" ca="1" si="0"/>
        <v>-8</v>
      </c>
    </row>
    <row r="15" spans="1:25" ht="12.95" customHeight="1" x14ac:dyDescent="0.2">
      <c r="A15" s="230" t="s">
        <v>277</v>
      </c>
      <c r="B15" s="230"/>
      <c r="C15" s="230"/>
      <c r="D15" s="230"/>
      <c r="E15" s="230"/>
      <c r="F15" s="230"/>
      <c r="I15" s="231">
        <f t="shared" ref="I15" ca="1" si="1">RANDBETWEEN(-20,20)</f>
        <v>20</v>
      </c>
      <c r="J15" s="231">
        <f t="shared" ca="1" si="0"/>
        <v>12</v>
      </c>
      <c r="K15" s="231">
        <f t="shared" ca="1" si="0"/>
        <v>0</v>
      </c>
      <c r="L15" s="231">
        <f t="shared" ca="1" si="0"/>
        <v>-5</v>
      </c>
      <c r="M15" s="231">
        <f t="shared" ca="1" si="0"/>
        <v>-1</v>
      </c>
      <c r="N15" s="231">
        <f t="shared" ca="1" si="0"/>
        <v>13</v>
      </c>
      <c r="O15" s="231">
        <f t="shared" ca="1" si="0"/>
        <v>-1</v>
      </c>
      <c r="P15" s="231">
        <f t="shared" ca="1" si="0"/>
        <v>9</v>
      </c>
      <c r="Q15" s="231">
        <f t="shared" ca="1" si="0"/>
        <v>-4</v>
      </c>
      <c r="R15" s="231">
        <f t="shared" ca="1" si="0"/>
        <v>-14</v>
      </c>
      <c r="S15" s="231">
        <f t="shared" ca="1" si="0"/>
        <v>1</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c r="B18" s="230"/>
      <c r="C18" s="230"/>
      <c r="D18" s="230"/>
      <c r="E18" s="230"/>
      <c r="F18" s="230"/>
      <c r="I18" s="230"/>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289</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3">
        <f t="shared" si="2"/>
        <v>8</v>
      </c>
      <c r="Q23" s="243">
        <f t="shared" si="2"/>
        <v>9</v>
      </c>
      <c r="R23" s="243">
        <f t="shared" si="2"/>
        <v>10</v>
      </c>
      <c r="S23" s="211">
        <f t="shared" si="2"/>
        <v>11</v>
      </c>
      <c r="T23" s="243">
        <f t="shared" si="2"/>
        <v>12</v>
      </c>
      <c r="U23" s="243">
        <f t="shared" si="2"/>
        <v>13</v>
      </c>
      <c r="V23" s="243">
        <f t="shared" si="2"/>
        <v>14</v>
      </c>
      <c r="W23" s="243">
        <f t="shared" si="2"/>
        <v>15</v>
      </c>
      <c r="X23" s="211">
        <f t="shared" si="2"/>
        <v>16</v>
      </c>
      <c r="Y23" s="243">
        <f t="shared" ref="O23:Y24" si="3">X23+1</f>
        <v>17</v>
      </c>
    </row>
    <row r="24" spans="1:118"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247">
        <f t="shared" si="3"/>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250">
        <f t="shared" si="5"/>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M30</f>
        <v>100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47">
        <f>O13</f>
        <v>100</v>
      </c>
      <c r="P32" s="348">
        <f>P13</f>
        <v>100</v>
      </c>
      <c r="Q32" s="348">
        <f>Q13</f>
        <v>100</v>
      </c>
      <c r="R32" s="348">
        <f>R13</f>
        <v>100</v>
      </c>
      <c r="S32" s="380">
        <f>S13</f>
        <v>100</v>
      </c>
      <c r="T32" s="297">
        <f>R33</f>
        <v>100</v>
      </c>
      <c r="U32" s="282">
        <f>$T$32</f>
        <v>100</v>
      </c>
      <c r="V32" s="282">
        <f t="shared" ref="V32:X32" si="8">$T$32</f>
        <v>100</v>
      </c>
      <c r="W32" s="282">
        <f t="shared" si="8"/>
        <v>100</v>
      </c>
      <c r="X32" s="284">
        <f t="shared" si="8"/>
        <v>100</v>
      </c>
      <c r="Y32" s="358">
        <f>W33</f>
        <v>100</v>
      </c>
    </row>
    <row r="33" spans="1:25" s="282" customFormat="1" ht="12.95" customHeight="1" outlineLevel="1" x14ac:dyDescent="0.2">
      <c r="A33" s="286"/>
      <c r="B33" s="280" t="s">
        <v>195</v>
      </c>
      <c r="C33" s="281"/>
      <c r="D33" s="281"/>
      <c r="E33" s="281"/>
      <c r="F33" s="281"/>
      <c r="G33" s="281"/>
      <c r="H33" s="281"/>
      <c r="I33" s="282">
        <f>SUM(I30:I32)</f>
        <v>100</v>
      </c>
      <c r="J33" s="282">
        <f t="shared" ref="J33:Y33" si="9">SUM(J30:J32)</f>
        <v>100</v>
      </c>
      <c r="K33" s="282">
        <f t="shared" si="9"/>
        <v>100</v>
      </c>
      <c r="L33" s="282">
        <f t="shared" si="9"/>
        <v>100</v>
      </c>
      <c r="M33" s="284">
        <f t="shared" si="9"/>
        <v>100</v>
      </c>
      <c r="N33" s="284">
        <f t="shared" si="9"/>
        <v>100</v>
      </c>
      <c r="O33" s="283">
        <f t="shared" si="9"/>
        <v>100</v>
      </c>
      <c r="P33" s="282">
        <f t="shared" si="9"/>
        <v>100</v>
      </c>
      <c r="Q33" s="282">
        <f t="shared" si="9"/>
        <v>100</v>
      </c>
      <c r="R33" s="282">
        <f t="shared" si="9"/>
        <v>100</v>
      </c>
      <c r="S33" s="284">
        <f>SUM(S30:S32)</f>
        <v>100</v>
      </c>
      <c r="T33" s="283">
        <f t="shared" si="9"/>
        <v>100</v>
      </c>
      <c r="U33" s="282">
        <f t="shared" si="9"/>
        <v>100</v>
      </c>
      <c r="V33" s="282">
        <f t="shared" si="9"/>
        <v>100</v>
      </c>
      <c r="W33" s="282">
        <f t="shared" si="9"/>
        <v>100</v>
      </c>
      <c r="X33" s="284">
        <f t="shared" si="9"/>
        <v>100</v>
      </c>
      <c r="Y33" s="282">
        <f t="shared" si="9"/>
        <v>100</v>
      </c>
    </row>
    <row r="34" spans="1:25"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N$31</f>
        <v>100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si="11">O$32</f>
        <v>100</v>
      </c>
      <c r="P36" s="290">
        <f t="shared" si="11"/>
        <v>100</v>
      </c>
      <c r="Q36" s="290">
        <f t="shared" si="11"/>
        <v>100</v>
      </c>
      <c r="R36" s="290">
        <f t="shared" si="11"/>
        <v>100</v>
      </c>
      <c r="S36" s="292">
        <f t="shared" si="11"/>
        <v>100</v>
      </c>
      <c r="T36" s="291">
        <f t="shared" si="11"/>
        <v>100</v>
      </c>
      <c r="U36" s="290">
        <f t="shared" si="11"/>
        <v>100</v>
      </c>
      <c r="V36" s="290">
        <f t="shared" si="11"/>
        <v>100</v>
      </c>
      <c r="W36" s="290">
        <f t="shared" si="11"/>
        <v>100</v>
      </c>
      <c r="X36" s="292">
        <f t="shared" si="11"/>
        <v>100</v>
      </c>
      <c r="Y36" s="290">
        <f t="shared" si="11"/>
        <v>100</v>
      </c>
    </row>
    <row r="37" spans="1:25" s="282" customFormat="1" ht="12.75" customHeight="1" outlineLevel="1" x14ac:dyDescent="0.3">
      <c r="A37" s="280"/>
      <c r="B37" s="288" t="s">
        <v>262</v>
      </c>
      <c r="C37" s="289"/>
      <c r="D37" s="289"/>
      <c r="E37" s="289"/>
      <c r="F37" s="289"/>
      <c r="G37" s="289"/>
      <c r="H37" s="289"/>
      <c r="I37" s="290">
        <f t="shared" ref="I37:Y37" si="12">SUM(I34:I36)</f>
        <v>100</v>
      </c>
      <c r="J37" s="290">
        <f t="shared" si="12"/>
        <v>100</v>
      </c>
      <c r="K37" s="290">
        <f t="shared" si="12"/>
        <v>100</v>
      </c>
      <c r="L37" s="290">
        <f t="shared" si="12"/>
        <v>100</v>
      </c>
      <c r="M37" s="292">
        <f t="shared" si="12"/>
        <v>100</v>
      </c>
      <c r="N37" s="292">
        <f t="shared" si="12"/>
        <v>100</v>
      </c>
      <c r="O37" s="291">
        <f t="shared" si="12"/>
        <v>100</v>
      </c>
      <c r="P37" s="290">
        <f t="shared" si="12"/>
        <v>100</v>
      </c>
      <c r="Q37" s="290">
        <f t="shared" si="12"/>
        <v>100</v>
      </c>
      <c r="R37" s="290">
        <f t="shared" si="12"/>
        <v>100</v>
      </c>
      <c r="S37" s="292">
        <f t="shared" si="12"/>
        <v>100</v>
      </c>
      <c r="T37" s="291">
        <f t="shared" si="12"/>
        <v>100</v>
      </c>
      <c r="U37" s="290">
        <f t="shared" si="12"/>
        <v>100</v>
      </c>
      <c r="V37" s="290">
        <f t="shared" si="12"/>
        <v>100</v>
      </c>
      <c r="W37" s="290">
        <f t="shared" si="12"/>
        <v>100</v>
      </c>
      <c r="X37" s="292">
        <f t="shared" si="12"/>
        <v>100</v>
      </c>
      <c r="Y37" s="290">
        <f t="shared" si="12"/>
        <v>100</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I13</f>
        <v>100</v>
      </c>
      <c r="J39" s="267">
        <f t="shared" ref="J39:M39" si="13">J13</f>
        <v>100</v>
      </c>
      <c r="K39" s="267">
        <f t="shared" si="13"/>
        <v>100</v>
      </c>
      <c r="L39" s="267">
        <f t="shared" si="13"/>
        <v>100</v>
      </c>
      <c r="M39" s="299">
        <f t="shared" si="13"/>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M39</f>
        <v>100</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47">
        <f>O13</f>
        <v>100</v>
      </c>
      <c r="P41" s="348">
        <f>P13</f>
        <v>100</v>
      </c>
      <c r="Q41" s="348">
        <f>Q13</f>
        <v>100</v>
      </c>
      <c r="R41" s="348">
        <f>R13</f>
        <v>100</v>
      </c>
      <c r="S41" s="380">
        <f>S13</f>
        <v>100</v>
      </c>
      <c r="T41" s="297">
        <f ca="1">R42</f>
        <v>99</v>
      </c>
      <c r="U41" s="267">
        <f ca="1">$T$41</f>
        <v>99</v>
      </c>
      <c r="V41" s="267">
        <f t="shared" ref="V41:X41" ca="1" si="14">$T$41</f>
        <v>99</v>
      </c>
      <c r="W41" s="267">
        <f t="shared" ca="1" si="14"/>
        <v>99</v>
      </c>
      <c r="X41" s="299">
        <f t="shared" ca="1" si="14"/>
        <v>99</v>
      </c>
      <c r="Y41" s="358">
        <f ca="1">W42</f>
        <v>93</v>
      </c>
    </row>
    <row r="42" spans="1:25" s="267" customFormat="1" ht="12.95" customHeight="1" x14ac:dyDescent="0.3">
      <c r="A42" s="293"/>
      <c r="B42" s="265" t="s">
        <v>196</v>
      </c>
      <c r="C42" s="266"/>
      <c r="D42" s="266"/>
      <c r="E42" s="266"/>
      <c r="F42" s="266"/>
      <c r="G42" s="266"/>
      <c r="H42" s="266"/>
      <c r="I42" s="267">
        <f ca="1">I13-SUM($I14:I14)-I15</f>
        <v>99</v>
      </c>
      <c r="J42" s="267">
        <f ca="1">J13-SUM($I14:J14)-J15</f>
        <v>122</v>
      </c>
      <c r="K42" s="267">
        <f ca="1">K13-SUM($I14:K14)-K15</f>
        <v>143</v>
      </c>
      <c r="L42" s="267">
        <f ca="1">L13-SUM($I14:L14)-L15</f>
        <v>159</v>
      </c>
      <c r="M42" s="299">
        <f ca="1">M13-SUM($I14:M14)-M15</f>
        <v>157</v>
      </c>
      <c r="N42" s="302">
        <f ca="1">L42+L15-N15-SUM($M14:N14)</f>
        <v>147</v>
      </c>
      <c r="O42" s="298">
        <f ca="1">O13-O15-SUM($N14:O14)</f>
        <v>86</v>
      </c>
      <c r="P42" s="267">
        <f ca="1">P13-P15-SUM($N14:P14)</f>
        <v>66</v>
      </c>
      <c r="Q42" s="267">
        <f ca="1">Q13-Q15-SUM($N14:Q14)</f>
        <v>91</v>
      </c>
      <c r="R42" s="267">
        <f ca="1">R13-R15-SUM($N14:R14)</f>
        <v>99</v>
      </c>
      <c r="S42" s="299">
        <f ca="1">S13-S15-SUM($N14:S14)</f>
        <v>92</v>
      </c>
      <c r="T42" s="298">
        <f ca="1">$R$42+$R$15-T15-SUM($S14:T14)</f>
        <v>93</v>
      </c>
      <c r="U42" s="267">
        <f ca="1">$R$42+$R$15-U15-SUM($S14:U14)</f>
        <v>93</v>
      </c>
      <c r="V42" s="267">
        <f ca="1">$R$42+$R$15-V15-SUM($S14:V14)</f>
        <v>93</v>
      </c>
      <c r="W42" s="267">
        <f ca="1">$R$42+$R$15-W15-SUM($S14:W14)</f>
        <v>93</v>
      </c>
      <c r="X42" s="299">
        <f ca="1">$R$42+$R$15-X15-SUM($S14:X14)</f>
        <v>93</v>
      </c>
      <c r="Y42" s="267">
        <f ca="1">$W$42+$W$15-Y15-SUM($X14:Y14)</f>
        <v>93</v>
      </c>
    </row>
    <row r="43" spans="1:25"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N$40</f>
        <v>100</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O$41</f>
        <v>100</v>
      </c>
      <c r="P45" s="275">
        <f t="shared" ref="P45:Y45" si="16">P$41</f>
        <v>100</v>
      </c>
      <c r="Q45" s="275">
        <f t="shared" si="16"/>
        <v>100</v>
      </c>
      <c r="R45" s="275">
        <f t="shared" si="16"/>
        <v>100</v>
      </c>
      <c r="S45" s="276">
        <f t="shared" si="16"/>
        <v>100</v>
      </c>
      <c r="T45" s="303">
        <f t="shared" ca="1" si="16"/>
        <v>99</v>
      </c>
      <c r="U45" s="275">
        <f t="shared" ca="1" si="16"/>
        <v>99</v>
      </c>
      <c r="V45" s="275">
        <f t="shared" ca="1" si="16"/>
        <v>99</v>
      </c>
      <c r="W45" s="275">
        <f t="shared" ca="1" si="16"/>
        <v>99</v>
      </c>
      <c r="X45" s="276">
        <f t="shared" ca="1" si="16"/>
        <v>99</v>
      </c>
      <c r="Y45" s="275">
        <f t="shared" ca="1" si="16"/>
        <v>93</v>
      </c>
    </row>
    <row r="46" spans="1:25" s="267" customFormat="1" ht="12.75" customHeight="1" x14ac:dyDescent="0.3">
      <c r="A46" s="265"/>
      <c r="B46" s="273" t="s">
        <v>263</v>
      </c>
      <c r="C46" s="274"/>
      <c r="D46" s="274"/>
      <c r="E46" s="274"/>
      <c r="F46" s="274"/>
      <c r="G46" s="274"/>
      <c r="H46" s="274"/>
      <c r="I46" s="275">
        <f t="shared" ref="I46:Y46" si="17">SUM(I43:I45)</f>
        <v>100</v>
      </c>
      <c r="J46" s="275">
        <f t="shared" si="17"/>
        <v>100</v>
      </c>
      <c r="K46" s="275">
        <f t="shared" si="17"/>
        <v>100</v>
      </c>
      <c r="L46" s="275">
        <f t="shared" si="17"/>
        <v>100</v>
      </c>
      <c r="M46" s="276">
        <f t="shared" si="17"/>
        <v>100</v>
      </c>
      <c r="N46" s="276">
        <f t="shared" si="17"/>
        <v>100</v>
      </c>
      <c r="O46" s="303">
        <f t="shared" si="17"/>
        <v>100</v>
      </c>
      <c r="P46" s="275">
        <f t="shared" si="17"/>
        <v>100</v>
      </c>
      <c r="Q46" s="275">
        <f t="shared" si="17"/>
        <v>100</v>
      </c>
      <c r="R46" s="275">
        <f t="shared" si="17"/>
        <v>100</v>
      </c>
      <c r="S46" s="276">
        <f t="shared" si="17"/>
        <v>100</v>
      </c>
      <c r="T46" s="303">
        <f t="shared" ca="1" si="17"/>
        <v>99</v>
      </c>
      <c r="U46" s="275">
        <f t="shared" ca="1" si="17"/>
        <v>99</v>
      </c>
      <c r="V46" s="275">
        <f t="shared" ca="1" si="17"/>
        <v>99</v>
      </c>
      <c r="W46" s="275">
        <f t="shared" ca="1" si="17"/>
        <v>99</v>
      </c>
      <c r="X46" s="276">
        <f t="shared" ca="1" si="17"/>
        <v>99</v>
      </c>
      <c r="Y46" s="275">
        <f t="shared" ca="1" si="17"/>
        <v>93</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8">(SUM(I39:I41)-I42)-(SUM(H39:H41)-H42)</f>
        <v>1</v>
      </c>
      <c r="J48" s="267">
        <f t="shared" ca="1" si="18"/>
        <v>-23</v>
      </c>
      <c r="K48" s="267">
        <f t="shared" ca="1" si="18"/>
        <v>-21</v>
      </c>
      <c r="L48" s="267">
        <f t="shared" ca="1" si="18"/>
        <v>-16</v>
      </c>
      <c r="M48" s="299">
        <f t="shared" ca="1" si="18"/>
        <v>2</v>
      </c>
      <c r="N48" s="296">
        <f ca="1">(SUM(N39:N41)-N42)-(SUM(M39:M41)-M42)</f>
        <v>10</v>
      </c>
      <c r="O48" s="294">
        <f t="shared" ca="1" si="18"/>
        <v>61</v>
      </c>
      <c r="P48" s="267">
        <f t="shared" ca="1" si="18"/>
        <v>20</v>
      </c>
      <c r="Q48" s="267">
        <f t="shared" ca="1" si="18"/>
        <v>-25</v>
      </c>
      <c r="R48" s="267">
        <f t="shared" ca="1" si="18"/>
        <v>-8</v>
      </c>
      <c r="S48" s="296">
        <f t="shared" ca="1" si="18"/>
        <v>7</v>
      </c>
      <c r="T48" s="294">
        <f t="shared" ca="1" si="18"/>
        <v>-2</v>
      </c>
      <c r="U48" s="267">
        <f t="shared" ca="1" si="18"/>
        <v>0</v>
      </c>
      <c r="V48" s="267">
        <f t="shared" ca="1" si="18"/>
        <v>0</v>
      </c>
      <c r="W48" s="267">
        <f t="shared" ca="1" si="18"/>
        <v>0</v>
      </c>
      <c r="X48" s="296">
        <f t="shared" ca="1" si="18"/>
        <v>0</v>
      </c>
      <c r="Y48" s="295">
        <f t="shared" ca="1" si="18"/>
        <v>-6</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v>
      </c>
      <c r="J51" s="307"/>
      <c r="K51" s="307"/>
      <c r="L51" s="307"/>
      <c r="M51" s="310"/>
      <c r="N51" s="310"/>
      <c r="O51" s="309">
        <f ca="1">SUM(O39:O41)-O42</f>
        <v>14</v>
      </c>
      <c r="P51" s="307"/>
      <c r="Q51" s="307"/>
      <c r="R51" s="307"/>
      <c r="S51" s="310"/>
      <c r="T51" s="309">
        <f ca="1">SUM(T39:T41)-T42</f>
        <v>6</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-23</v>
      </c>
      <c r="K52" s="311">
        <f ca="1">(SUM(K39:K41)-K42)-(SUM(J39:J41)-J42)</f>
        <v>-21</v>
      </c>
      <c r="L52" s="311">
        <f ca="1">(SUM(L39:L41)-L42)-(SUM(K39:K41)-K42)</f>
        <v>-16</v>
      </c>
      <c r="M52" s="310"/>
      <c r="N52" s="310"/>
      <c r="O52" s="309"/>
      <c r="P52" s="311">
        <f ca="1">(SUM(P39:P41)-P42)-(SUM(O39:O41)-O42)</f>
        <v>20</v>
      </c>
      <c r="Q52" s="311">
        <f ca="1">(SUM(Q39:Q41)-Q42)-(SUM(P39:P41)-P42)</f>
        <v>-25</v>
      </c>
      <c r="R52" s="311">
        <f ca="1">(SUM(R39:R41)-R42)-(SUM(Q39:Q41)-Q42)</f>
        <v>-8</v>
      </c>
      <c r="S52" s="310"/>
      <c r="T52" s="321"/>
      <c r="U52" s="311">
        <f ca="1">(SUM(U39:U41)-U42)-(SUM(T39:T41)-T42)</f>
        <v>0</v>
      </c>
      <c r="V52" s="311">
        <f t="shared" ref="V52:W52" ca="1" si="19">(SUM(V39:V41)-V42)-(SUM(U39:U41)-U42)</f>
        <v>0</v>
      </c>
      <c r="W52" s="311">
        <f t="shared" ca="1" si="19"/>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1</v>
      </c>
      <c r="J63" s="318">
        <f t="shared" ref="J63:Y63" ca="1" si="20">SUM(J51:J62)</f>
        <v>-23</v>
      </c>
      <c r="K63" s="318">
        <f t="shared" ca="1" si="20"/>
        <v>-21</v>
      </c>
      <c r="L63" s="318">
        <f t="shared" ca="1" si="20"/>
        <v>-16</v>
      </c>
      <c r="M63" s="320">
        <f t="shared" si="20"/>
        <v>0</v>
      </c>
      <c r="N63" s="320">
        <f t="shared" si="20"/>
        <v>0</v>
      </c>
      <c r="O63" s="319">
        <f t="shared" ca="1" si="20"/>
        <v>14</v>
      </c>
      <c r="P63" s="318">
        <f t="shared" ca="1" si="20"/>
        <v>20</v>
      </c>
      <c r="Q63" s="318">
        <f t="shared" ca="1" si="20"/>
        <v>-25</v>
      </c>
      <c r="R63" s="318">
        <f t="shared" ca="1" si="20"/>
        <v>-8</v>
      </c>
      <c r="S63" s="320">
        <f t="shared" si="20"/>
        <v>0</v>
      </c>
      <c r="T63" s="319">
        <f t="shared" ca="1" si="20"/>
        <v>6</v>
      </c>
      <c r="U63" s="318">
        <f t="shared" ca="1" si="20"/>
        <v>0</v>
      </c>
      <c r="V63" s="318">
        <f t="shared" ca="1" si="20"/>
        <v>0</v>
      </c>
      <c r="W63" s="318">
        <f t="shared" ca="1" si="20"/>
        <v>0</v>
      </c>
      <c r="X63" s="320">
        <f t="shared" si="20"/>
        <v>0</v>
      </c>
      <c r="Y63" s="318">
        <f t="shared" ca="1" si="20"/>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v>
      </c>
      <c r="K66" s="324">
        <f ca="1">J66</f>
        <v>1</v>
      </c>
      <c r="L66" s="324">
        <f ca="1">K66</f>
        <v>1</v>
      </c>
      <c r="M66" s="326">
        <f ca="1">L66</f>
        <v>1</v>
      </c>
      <c r="N66" s="326">
        <f ca="1">M66</f>
        <v>1</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-23</v>
      </c>
      <c r="L67" s="311">
        <f ca="1">K67</f>
        <v>-23</v>
      </c>
      <c r="M67" s="312">
        <f ca="1">L67</f>
        <v>-23</v>
      </c>
      <c r="N67" s="310">
        <f ca="1">M67</f>
        <v>-23</v>
      </c>
      <c r="O67" s="309">
        <f ca="1">N67</f>
        <v>-23</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-21</v>
      </c>
      <c r="M68" s="312">
        <f ca="1">L68</f>
        <v>-21</v>
      </c>
      <c r="N68" s="310">
        <f ca="1">M68</f>
        <v>-21</v>
      </c>
      <c r="O68" s="309">
        <f ca="1">N68</f>
        <v>-21</v>
      </c>
      <c r="P68" s="307">
        <f ca="1">O68</f>
        <v>-21</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-16</v>
      </c>
      <c r="N69" s="310">
        <f ca="1">M69</f>
        <v>-16</v>
      </c>
      <c r="O69" s="309">
        <f ca="1">N69</f>
        <v>-16</v>
      </c>
      <c r="P69" s="307">
        <f ca="1">O69</f>
        <v>-16</v>
      </c>
      <c r="Q69" s="307">
        <f ca="1">P69</f>
        <v>-16</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14</v>
      </c>
      <c r="Q72" s="311">
        <f ca="1">P72</f>
        <v>14</v>
      </c>
      <c r="R72" s="311">
        <f ca="1">Q72</f>
        <v>14</v>
      </c>
      <c r="S72" s="312">
        <f ca="1">R72</f>
        <v>14</v>
      </c>
      <c r="T72" s="321">
        <f ca="1">S72</f>
        <v>14</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20</v>
      </c>
      <c r="R73" s="311">
        <f ca="1">Q73</f>
        <v>20</v>
      </c>
      <c r="S73" s="312">
        <f ca="1">R73</f>
        <v>20</v>
      </c>
      <c r="T73" s="321">
        <f ca="1">S73</f>
        <v>20</v>
      </c>
      <c r="U73" s="311">
        <f ca="1">T73</f>
        <v>20</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-25</v>
      </c>
      <c r="S74" s="312">
        <f ca="1">R74</f>
        <v>-25</v>
      </c>
      <c r="T74" s="321">
        <f ca="1">S74</f>
        <v>-25</v>
      </c>
      <c r="U74" s="311">
        <f ca="1">T74</f>
        <v>-25</v>
      </c>
      <c r="V74" s="311">
        <f ca="1">U74</f>
        <v>-25</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-8</v>
      </c>
      <c r="T75" s="321">
        <f ca="1">S75</f>
        <v>-8</v>
      </c>
      <c r="U75" s="311">
        <f ca="1">T75</f>
        <v>-8</v>
      </c>
      <c r="V75" s="311">
        <f ca="1">U75</f>
        <v>-8</v>
      </c>
      <c r="W75" s="311">
        <f ca="1">V75</f>
        <v>-8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6</v>
      </c>
      <c r="V77" s="311">
        <f ca="1">U77</f>
        <v>6</v>
      </c>
      <c r="W77" s="311">
        <f ca="1">V77</f>
        <v>6</v>
      </c>
      <c r="X77" s="312">
        <f ca="1">W77</f>
        <v>6</v>
      </c>
      <c r="Y77" s="311">
        <f ca="1">X77</f>
        <v>6</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-59</v>
      </c>
      <c r="O79" s="319">
        <f ca="1">SUM(O66:O71)</f>
        <v>-60</v>
      </c>
      <c r="P79" s="318">
        <f t="shared" ref="P79:S79" ca="1" si="21">SUM(P66:P71)</f>
        <v>-37</v>
      </c>
      <c r="Q79" s="318">
        <f t="shared" ca="1" si="21"/>
        <v>-16</v>
      </c>
      <c r="R79" s="318">
        <f t="shared" si="21"/>
        <v>0</v>
      </c>
      <c r="S79" s="320">
        <f t="shared" si="21"/>
        <v>0</v>
      </c>
      <c r="T79" s="319">
        <f ca="1">SUM(T66:T76)</f>
        <v>1</v>
      </c>
      <c r="U79" s="318">
        <f t="shared" ref="U79:X79" ca="1" si="22">SUM(U66:U76)</f>
        <v>-13</v>
      </c>
      <c r="V79" s="318">
        <f t="shared" ca="1" si="22"/>
        <v>-33</v>
      </c>
      <c r="W79" s="318">
        <f t="shared" ca="1" si="22"/>
        <v>-8</v>
      </c>
      <c r="X79" s="320">
        <f t="shared" si="22"/>
        <v>0</v>
      </c>
      <c r="Y79" s="318">
        <f ca="1">SUM(Y66:Y78)</f>
        <v>6</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-7.5750048687363511</v>
      </c>
      <c r="Q82" s="307"/>
      <c r="R82" s="307"/>
      <c r="S82" s="310"/>
      <c r="T82" s="309"/>
      <c r="U82" s="307">
        <f ca="1">-((SUM(S39:S41)-S42)-(SUM(R39:R41)-R42))/(1+$I$16)^4</f>
        <v>-5.3025034081154461</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f ca="1">-(M39-M42)*((1-(1+$I$16)^-6)/$I$16)*(1+I16)^2</f>
        <v>310.3440892656858</v>
      </c>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67.789206990000011</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7.7503357725170883</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(SUM(N39:N41)-SUM(L39:L41))/(1+$I$16)^4</f>
        <v>0</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SUM(I79:I105)</f>
        <v>0</v>
      </c>
      <c r="J106" s="426">
        <f t="shared" ref="J106:Y106" si="23">SUM(J79:J105)</f>
        <v>0</v>
      </c>
      <c r="K106" s="426">
        <f t="shared" si="23"/>
        <v>0</v>
      </c>
      <c r="L106" s="426">
        <f t="shared" si="23"/>
        <v>0</v>
      </c>
      <c r="M106" s="427">
        <f t="shared" si="23"/>
        <v>0</v>
      </c>
      <c r="N106" s="427">
        <f t="shared" ca="1" si="23"/>
        <v>-59</v>
      </c>
      <c r="O106" s="393">
        <f t="shared" ca="1" si="23"/>
        <v>-60</v>
      </c>
      <c r="P106" s="363">
        <f t="shared" ca="1" si="23"/>
        <v>341.30862715946654</v>
      </c>
      <c r="Q106" s="363">
        <f t="shared" ca="1" si="23"/>
        <v>-16</v>
      </c>
      <c r="R106" s="363">
        <f t="shared" si="23"/>
        <v>0</v>
      </c>
      <c r="S106" s="387">
        <f t="shared" si="23"/>
        <v>0</v>
      </c>
      <c r="T106" s="393">
        <f t="shared" ca="1" si="23"/>
        <v>1</v>
      </c>
      <c r="U106" s="363">
        <f t="shared" ca="1" si="23"/>
        <v>-18.302503408115445</v>
      </c>
      <c r="V106" s="363">
        <f t="shared" ca="1" si="23"/>
        <v>-33</v>
      </c>
      <c r="W106" s="363">
        <f t="shared" ca="1" si="23"/>
        <v>-8</v>
      </c>
      <c r="X106" s="387">
        <f t="shared" si="23"/>
        <v>0</v>
      </c>
      <c r="Y106" s="363">
        <f t="shared" ca="1" si="23"/>
        <v>6</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4">I14+I14/$I$16</f>
        <v>-283.25591098748259</v>
      </c>
      <c r="J109" s="337">
        <f t="shared" ca="1" si="24"/>
        <v>-223.62308762169678</v>
      </c>
      <c r="K109" s="337">
        <f t="shared" ca="1" si="24"/>
        <v>-134.17385257301805</v>
      </c>
      <c r="L109" s="337">
        <f t="shared" ca="1" si="24"/>
        <v>-163.99026425591097</v>
      </c>
      <c r="M109" s="377">
        <f t="shared" ca="1" si="24"/>
        <v>-29.816411682892905</v>
      </c>
      <c r="N109" s="340">
        <f t="shared" ca="1" si="24"/>
        <v>-59.632823365785811</v>
      </c>
      <c r="O109" s="338">
        <f t="shared" ca="1" si="24"/>
        <v>283.25591098748259</v>
      </c>
      <c r="P109" s="339">
        <f t="shared" ca="1" si="24"/>
        <v>149.08205841446451</v>
      </c>
      <c r="Q109" s="339">
        <f t="shared" ca="1" si="24"/>
        <v>-178.89847009735743</v>
      </c>
      <c r="R109" s="337">
        <f t="shared" ca="1" si="24"/>
        <v>29.816411682892905</v>
      </c>
      <c r="S109" s="340">
        <f t="shared" ca="1" si="24"/>
        <v>-119.26564673157162</v>
      </c>
      <c r="T109" s="338">
        <f t="shared" si="24"/>
        <v>0</v>
      </c>
      <c r="U109" s="339">
        <f t="shared" si="24"/>
        <v>0</v>
      </c>
      <c r="V109" s="339">
        <f t="shared" si="24"/>
        <v>0</v>
      </c>
      <c r="W109" s="339">
        <f t="shared" si="24"/>
        <v>0</v>
      </c>
      <c r="X109" s="340">
        <f t="shared" si="24"/>
        <v>0</v>
      </c>
      <c r="Y109" s="339">
        <f t="shared" si="24"/>
        <v>0</v>
      </c>
    </row>
    <row r="110" spans="1:25" s="282" customFormat="1" ht="12.95" customHeight="1" x14ac:dyDescent="0.3">
      <c r="A110" s="336"/>
      <c r="B110" s="305" t="s">
        <v>273</v>
      </c>
      <c r="C110" s="281"/>
      <c r="D110" s="281"/>
      <c r="E110" s="281"/>
      <c r="F110" s="281"/>
      <c r="G110" s="281"/>
      <c r="H110" s="281"/>
      <c r="I110" s="341">
        <f t="shared" ref="I110:Y110" ca="1" si="25">I15</f>
        <v>20</v>
      </c>
      <c r="J110" s="341">
        <f t="shared" ca="1" si="25"/>
        <v>12</v>
      </c>
      <c r="K110" s="341">
        <f t="shared" ca="1" si="25"/>
        <v>0</v>
      </c>
      <c r="L110" s="341">
        <f t="shared" ca="1" si="25"/>
        <v>-5</v>
      </c>
      <c r="M110" s="378">
        <f t="shared" ca="1" si="25"/>
        <v>-1</v>
      </c>
      <c r="N110" s="344">
        <f t="shared" ca="1" si="25"/>
        <v>13</v>
      </c>
      <c r="O110" s="342">
        <f t="shared" ca="1" si="25"/>
        <v>-1</v>
      </c>
      <c r="P110" s="343">
        <f t="shared" ca="1" si="25"/>
        <v>9</v>
      </c>
      <c r="Q110" s="343">
        <f t="shared" ca="1" si="25"/>
        <v>-4</v>
      </c>
      <c r="R110" s="341">
        <f t="shared" ca="1" si="25"/>
        <v>-14</v>
      </c>
      <c r="S110" s="344">
        <f t="shared" ca="1" si="25"/>
        <v>1</v>
      </c>
      <c r="T110" s="342">
        <f t="shared" si="25"/>
        <v>0</v>
      </c>
      <c r="U110" s="343">
        <f t="shared" si="25"/>
        <v>0</v>
      </c>
      <c r="V110" s="343">
        <f t="shared" si="25"/>
        <v>0</v>
      </c>
      <c r="W110" s="343">
        <f t="shared" si="25"/>
        <v>0</v>
      </c>
      <c r="X110" s="344">
        <f t="shared" si="25"/>
        <v>0</v>
      </c>
      <c r="Y110" s="343">
        <f t="shared" si="25"/>
        <v>0</v>
      </c>
    </row>
    <row r="111" spans="1:25" s="282" customFormat="1" ht="12.95" customHeight="1" x14ac:dyDescent="0.3">
      <c r="A111" s="336"/>
      <c r="B111" s="305" t="s">
        <v>255</v>
      </c>
      <c r="C111" s="281"/>
      <c r="D111" s="281"/>
      <c r="E111" s="281"/>
      <c r="F111" s="281"/>
      <c r="G111" s="281"/>
      <c r="H111" s="281"/>
      <c r="I111" s="337">
        <f ca="1">SUM(I109:I110)</f>
        <v>-263.25591098748259</v>
      </c>
      <c r="J111" s="337">
        <f t="shared" ref="J111:Y111" ca="1" si="26">SUM(J109:J110)</f>
        <v>-211.62308762169678</v>
      </c>
      <c r="K111" s="337">
        <f t="shared" ca="1" si="26"/>
        <v>-134.17385257301805</v>
      </c>
      <c r="L111" s="337">
        <f t="shared" ca="1" si="26"/>
        <v>-168.99026425591097</v>
      </c>
      <c r="M111" s="377">
        <f t="shared" ca="1" si="26"/>
        <v>-30.816411682892905</v>
      </c>
      <c r="N111" s="340">
        <f t="shared" ca="1" si="26"/>
        <v>-46.632823365785811</v>
      </c>
      <c r="O111" s="338">
        <f t="shared" ca="1" si="26"/>
        <v>282.25591098748259</v>
      </c>
      <c r="P111" s="339">
        <f t="shared" ca="1" si="26"/>
        <v>158.08205841446451</v>
      </c>
      <c r="Q111" s="339">
        <f t="shared" ca="1" si="26"/>
        <v>-182.89847009735743</v>
      </c>
      <c r="R111" s="337">
        <f t="shared" ca="1" si="26"/>
        <v>15.816411682892905</v>
      </c>
      <c r="S111" s="340">
        <f t="shared" ca="1" si="26"/>
        <v>-118.26564673157162</v>
      </c>
      <c r="T111" s="338">
        <f t="shared" si="26"/>
        <v>0</v>
      </c>
      <c r="U111" s="339">
        <f t="shared" si="26"/>
        <v>0</v>
      </c>
      <c r="V111" s="339">
        <f t="shared" si="26"/>
        <v>0</v>
      </c>
      <c r="W111" s="339">
        <f t="shared" si="26"/>
        <v>0</v>
      </c>
      <c r="X111" s="340">
        <f t="shared" si="26"/>
        <v>0</v>
      </c>
      <c r="Y111" s="339">
        <f t="shared" si="26"/>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7">I33-I42</f>
        <v>1</v>
      </c>
      <c r="J114" s="282">
        <f t="shared" ca="1" si="27"/>
        <v>-22</v>
      </c>
      <c r="K114" s="282">
        <f t="shared" ca="1" si="27"/>
        <v>-43</v>
      </c>
      <c r="L114" s="282">
        <f t="shared" ca="1" si="27"/>
        <v>-59</v>
      </c>
      <c r="M114" s="284">
        <f t="shared" ca="1" si="27"/>
        <v>-57</v>
      </c>
      <c r="N114" s="346">
        <f t="shared" ca="1" si="27"/>
        <v>-47</v>
      </c>
      <c r="O114" s="333">
        <f t="shared" ca="1" si="27"/>
        <v>14</v>
      </c>
      <c r="P114" s="334">
        <f t="shared" ca="1" si="27"/>
        <v>34</v>
      </c>
      <c r="Q114" s="334">
        <f t="shared" ca="1" si="27"/>
        <v>9</v>
      </c>
      <c r="R114" s="334">
        <f t="shared" ca="1" si="27"/>
        <v>1</v>
      </c>
      <c r="S114" s="346">
        <f t="shared" ca="1" si="27"/>
        <v>8</v>
      </c>
      <c r="T114" s="333">
        <f t="shared" ca="1" si="27"/>
        <v>7</v>
      </c>
      <c r="U114" s="334">
        <f t="shared" ca="1" si="27"/>
        <v>7</v>
      </c>
      <c r="V114" s="334">
        <f t="shared" ca="1" si="27"/>
        <v>7</v>
      </c>
      <c r="W114" s="334">
        <f t="shared" ca="1" si="27"/>
        <v>7</v>
      </c>
      <c r="X114" s="346">
        <f t="shared" ca="1" si="27"/>
        <v>7</v>
      </c>
      <c r="Y114" s="334">
        <f t="shared" ca="1" si="27"/>
        <v>7</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si="28">I37-I46-I106</f>
        <v>0</v>
      </c>
      <c r="J115" s="282">
        <f t="shared" si="28"/>
        <v>0</v>
      </c>
      <c r="K115" s="282">
        <f t="shared" si="28"/>
        <v>0</v>
      </c>
      <c r="L115" s="282">
        <f t="shared" si="28"/>
        <v>0</v>
      </c>
      <c r="M115" s="284">
        <f t="shared" si="28"/>
        <v>0</v>
      </c>
      <c r="N115" s="346">
        <f t="shared" ca="1" si="28"/>
        <v>59</v>
      </c>
      <c r="O115" s="333">
        <f t="shared" ca="1" si="28"/>
        <v>60</v>
      </c>
      <c r="P115" s="282">
        <f t="shared" ca="1" si="28"/>
        <v>-341.30862715946654</v>
      </c>
      <c r="Q115" s="282">
        <f t="shared" ca="1" si="28"/>
        <v>16</v>
      </c>
      <c r="R115" s="282">
        <f t="shared" si="28"/>
        <v>0</v>
      </c>
      <c r="S115" s="346">
        <f t="shared" si="28"/>
        <v>0</v>
      </c>
      <c r="T115" s="333">
        <f t="shared" ca="1" si="28"/>
        <v>0</v>
      </c>
      <c r="U115" s="282">
        <f t="shared" ca="1" si="28"/>
        <v>19.302503408115445</v>
      </c>
      <c r="V115" s="334">
        <f t="shared" ca="1" si="28"/>
        <v>34</v>
      </c>
      <c r="W115" s="334">
        <f t="shared" ca="1" si="28"/>
        <v>9</v>
      </c>
      <c r="X115" s="346">
        <f t="shared" ca="1" si="28"/>
        <v>1</v>
      </c>
      <c r="Y115" s="334">
        <f t="shared" ca="1" si="28"/>
        <v>1</v>
      </c>
    </row>
    <row r="116" spans="1:40" s="282" customFormat="1" ht="12.95" customHeight="1" x14ac:dyDescent="0.3">
      <c r="A116" s="336"/>
      <c r="B116" s="281" t="s">
        <v>24</v>
      </c>
      <c r="C116" s="281"/>
      <c r="D116" s="281"/>
      <c r="E116" s="281"/>
      <c r="F116" s="281"/>
      <c r="G116" s="281"/>
      <c r="H116" s="281"/>
      <c r="I116" s="282">
        <f t="shared" ref="I116:Y116" ca="1" si="29">I114-I115</f>
        <v>1</v>
      </c>
      <c r="J116" s="282">
        <f t="shared" ca="1" si="29"/>
        <v>-22</v>
      </c>
      <c r="K116" s="282">
        <f t="shared" ca="1" si="29"/>
        <v>-43</v>
      </c>
      <c r="L116" s="282">
        <f t="shared" ca="1" si="29"/>
        <v>-59</v>
      </c>
      <c r="M116" s="284">
        <f t="shared" ca="1" si="29"/>
        <v>-57</v>
      </c>
      <c r="N116" s="346">
        <f t="shared" ca="1" si="29"/>
        <v>-106</v>
      </c>
      <c r="O116" s="333">
        <f t="shared" ca="1" si="29"/>
        <v>-46</v>
      </c>
      <c r="P116" s="334">
        <f t="shared" ca="1" si="29"/>
        <v>375.30862715946654</v>
      </c>
      <c r="Q116" s="334">
        <f t="shared" ca="1" si="29"/>
        <v>-7</v>
      </c>
      <c r="R116" s="334">
        <f t="shared" ca="1" si="29"/>
        <v>1</v>
      </c>
      <c r="S116" s="284">
        <f t="shared" ca="1" si="29"/>
        <v>8</v>
      </c>
      <c r="T116" s="283">
        <f ca="1">T114-T115</f>
        <v>7</v>
      </c>
      <c r="U116" s="282">
        <f t="shared" ca="1" si="29"/>
        <v>-12.302503408115445</v>
      </c>
      <c r="V116" s="282">
        <f t="shared" ca="1" si="29"/>
        <v>-27</v>
      </c>
      <c r="W116" s="282">
        <f t="shared" ca="1" si="29"/>
        <v>-2</v>
      </c>
      <c r="X116" s="284">
        <f t="shared" ca="1" si="29"/>
        <v>6</v>
      </c>
      <c r="Y116" s="334">
        <f t="shared" ca="1" si="29"/>
        <v>6</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-674.35126095496571</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31.150735097033273</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-643.20052585793258</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-31.614324675328124</v>
      </c>
      <c r="J123" s="235"/>
      <c r="K123" s="235"/>
      <c r="L123" s="235"/>
      <c r="M123" s="235"/>
      <c r="N123" s="256"/>
      <c r="O123" s="256"/>
      <c r="P123" s="256"/>
      <c r="Q123" s="256"/>
      <c r="R123" s="256"/>
    </row>
    <row r="124" spans="1:40" ht="12.95" customHeight="1" x14ac:dyDescent="0.3">
      <c r="A124" s="239"/>
      <c r="B124" s="239"/>
      <c r="C124" s="239"/>
      <c r="D124" s="239"/>
      <c r="E124" s="239"/>
      <c r="F124" s="239"/>
      <c r="G124" s="239"/>
      <c r="H124" s="239"/>
      <c r="I124" s="235"/>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296</v>
      </c>
      <c r="R4" s="374"/>
      <c r="S4" s="221" t="s">
        <v>92</v>
      </c>
    </row>
    <row r="5" spans="1:25" ht="12.95" customHeight="1" x14ac:dyDescent="0.2">
      <c r="A5" s="221" t="s">
        <v>293</v>
      </c>
      <c r="R5" s="384"/>
      <c r="S5" s="221" t="s">
        <v>344</v>
      </c>
    </row>
    <row r="6" spans="1:25" s="220" customFormat="1" ht="12.95" customHeight="1" x14ac:dyDescent="0.25">
      <c r="A6" s="221" t="s">
        <v>292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row>
    <row r="13" spans="1:25" ht="12.95" customHeight="1" x14ac:dyDescent="0.2">
      <c r="A13" s="230" t="s">
        <v>276</v>
      </c>
      <c r="B13" s="230"/>
      <c r="C13" s="230"/>
      <c r="D13" s="230"/>
      <c r="E13" s="230"/>
      <c r="F13" s="230"/>
      <c r="I13" s="231">
        <f>Scenario5b!I13</f>
        <v>100</v>
      </c>
      <c r="J13" s="231">
        <f>Scenario5b!J13</f>
        <v>100</v>
      </c>
      <c r="K13" s="231">
        <f>Scenario5b!K13</f>
        <v>100</v>
      </c>
      <c r="L13" s="231">
        <f>Scenario5b!L13</f>
        <v>100</v>
      </c>
      <c r="M13" s="231">
        <f>Scenario5b!M13</f>
        <v>100</v>
      </c>
      <c r="N13" s="229"/>
      <c r="O13" s="231">
        <f>Scenario5b!O13</f>
        <v>100</v>
      </c>
      <c r="P13" s="231">
        <f>Scenario5b!P13</f>
        <v>100</v>
      </c>
      <c r="Q13" s="231">
        <f>Scenario5b!Q13</f>
        <v>100</v>
      </c>
      <c r="R13" s="231">
        <f>Scenario5b!R13</f>
        <v>100</v>
      </c>
      <c r="S13" s="231">
        <f>Scenario5b!S13</f>
        <v>100</v>
      </c>
    </row>
    <row r="14" spans="1:25" ht="12.95" customHeight="1" x14ac:dyDescent="0.2">
      <c r="A14" s="230" t="s">
        <v>280</v>
      </c>
      <c r="B14" s="230"/>
      <c r="C14" s="230"/>
      <c r="D14" s="230"/>
      <c r="E14" s="230"/>
      <c r="F14" s="230"/>
      <c r="I14" s="231">
        <f ca="1">Scenario5b!I14</f>
        <v>-19</v>
      </c>
      <c r="J14" s="231">
        <f ca="1">Scenario5b!J14</f>
        <v>-15</v>
      </c>
      <c r="K14" s="231">
        <f ca="1">Scenario5b!K14</f>
        <v>-9</v>
      </c>
      <c r="L14" s="231">
        <f ca="1">Scenario5b!L14</f>
        <v>-11</v>
      </c>
      <c r="M14" s="231">
        <f ca="1">Scenario5b!M14</f>
        <v>-2</v>
      </c>
      <c r="N14" s="231">
        <f ca="1">Scenario5b!N14</f>
        <v>-4</v>
      </c>
      <c r="O14" s="231">
        <f ca="1">Scenario5b!O14</f>
        <v>19</v>
      </c>
      <c r="P14" s="231">
        <f ca="1">Scenario5b!P14</f>
        <v>10</v>
      </c>
      <c r="Q14" s="231">
        <f ca="1">Scenario5b!Q14</f>
        <v>-12</v>
      </c>
      <c r="R14" s="231">
        <f ca="1">Scenario5b!R14</f>
        <v>2</v>
      </c>
      <c r="S14" s="231">
        <f ca="1">Scenario5b!S14</f>
        <v>-8</v>
      </c>
    </row>
    <row r="15" spans="1:25" ht="12.95" customHeight="1" x14ac:dyDescent="0.2">
      <c r="A15" s="230" t="s">
        <v>277</v>
      </c>
      <c r="B15" s="230"/>
      <c r="C15" s="230"/>
      <c r="D15" s="230"/>
      <c r="E15" s="230"/>
      <c r="F15" s="230"/>
      <c r="I15" s="231">
        <f ca="1">Scenario5b!I15</f>
        <v>20</v>
      </c>
      <c r="J15" s="231">
        <f ca="1">Scenario5b!J15</f>
        <v>12</v>
      </c>
      <c r="K15" s="231">
        <f ca="1">Scenario5b!K15</f>
        <v>0</v>
      </c>
      <c r="L15" s="231">
        <f ca="1">Scenario5b!L15</f>
        <v>-5</v>
      </c>
      <c r="M15" s="231">
        <f ca="1">Scenario5b!M15</f>
        <v>-1</v>
      </c>
      <c r="N15" s="231">
        <f ca="1">Scenario5b!N15</f>
        <v>13</v>
      </c>
      <c r="O15" s="231">
        <f ca="1">Scenario5b!O15</f>
        <v>-1</v>
      </c>
      <c r="P15" s="231">
        <f ca="1">Scenario5b!P15</f>
        <v>9</v>
      </c>
      <c r="Q15" s="231">
        <f ca="1">Scenario5b!Q15</f>
        <v>-4</v>
      </c>
      <c r="R15" s="231">
        <f ca="1">Scenario5b!R15</f>
        <v>-14</v>
      </c>
      <c r="S15" s="231">
        <f ca="1">Scenario5b!S15</f>
        <v>1</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c r="B18" s="230"/>
      <c r="C18" s="230"/>
      <c r="D18" s="230"/>
      <c r="E18" s="230"/>
      <c r="F18" s="230"/>
      <c r="I18" s="230"/>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v>
      </c>
      <c r="M22" s="222"/>
      <c r="N22" s="241" t="s">
        <v>284</v>
      </c>
      <c r="P22" s="241"/>
      <c r="Q22" s="241" t="s">
        <v>289</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8">
        <f>M30</f>
        <v>100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347">
        <f>O13</f>
        <v>100</v>
      </c>
      <c r="P32" s="348">
        <f>P13</f>
        <v>100</v>
      </c>
      <c r="Q32" s="348">
        <f>Q13</f>
        <v>100</v>
      </c>
      <c r="R32" s="348">
        <f>R13</f>
        <v>100</v>
      </c>
      <c r="S32" s="380">
        <f>S13</f>
        <v>100</v>
      </c>
      <c r="T32" s="297">
        <f>R33</f>
        <v>100</v>
      </c>
      <c r="U32" s="282">
        <f>$T$32</f>
        <v>100</v>
      </c>
      <c r="V32" s="282">
        <f t="shared" ref="V32:X32" si="6">$T$32</f>
        <v>100</v>
      </c>
      <c r="W32" s="282">
        <f t="shared" si="6"/>
        <v>100</v>
      </c>
      <c r="X32" s="284">
        <f t="shared" si="6"/>
        <v>100</v>
      </c>
      <c r="Y32" s="358">
        <f>W33</f>
        <v>100</v>
      </c>
    </row>
    <row r="33" spans="1:25" s="282" customFormat="1" ht="12.95" customHeight="1" outlineLevel="1" x14ac:dyDescent="0.2">
      <c r="A33" s="286"/>
      <c r="B33" s="280" t="s">
        <v>195</v>
      </c>
      <c r="C33" s="281"/>
      <c r="D33" s="281"/>
      <c r="E33" s="281"/>
      <c r="F33" s="281"/>
      <c r="G33" s="281"/>
      <c r="H33" s="281"/>
      <c r="I33" s="282">
        <f>SUM(I30:I32)</f>
        <v>100</v>
      </c>
      <c r="J33" s="282">
        <f t="shared" ref="J33:Y33" si="7">SUM(J30:J32)</f>
        <v>100</v>
      </c>
      <c r="K33" s="282">
        <f t="shared" si="7"/>
        <v>100</v>
      </c>
      <c r="L33" s="282">
        <f t="shared" si="7"/>
        <v>100</v>
      </c>
      <c r="M33" s="284">
        <f t="shared" si="7"/>
        <v>100</v>
      </c>
      <c r="N33" s="284">
        <f t="shared" si="7"/>
        <v>100</v>
      </c>
      <c r="O33" s="283">
        <f t="shared" si="7"/>
        <v>100</v>
      </c>
      <c r="P33" s="282">
        <f t="shared" si="7"/>
        <v>100</v>
      </c>
      <c r="Q33" s="282">
        <f t="shared" si="7"/>
        <v>100</v>
      </c>
      <c r="R33" s="282">
        <f t="shared" si="7"/>
        <v>100</v>
      </c>
      <c r="S33" s="284">
        <f>SUM(S30:S32)</f>
        <v>100</v>
      </c>
      <c r="T33" s="283">
        <f t="shared" si="7"/>
        <v>100</v>
      </c>
      <c r="U33" s="282">
        <f t="shared" si="7"/>
        <v>100</v>
      </c>
      <c r="V33" s="282">
        <f t="shared" si="7"/>
        <v>100</v>
      </c>
      <c r="W33" s="282">
        <f t="shared" si="7"/>
        <v>100</v>
      </c>
      <c r="X33" s="284">
        <f t="shared" si="7"/>
        <v>100</v>
      </c>
      <c r="Y33" s="282">
        <f t="shared" si="7"/>
        <v>100</v>
      </c>
    </row>
    <row r="34" spans="1:25"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N$31</f>
        <v>100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si="9">O$32</f>
        <v>100</v>
      </c>
      <c r="P36" s="290">
        <f t="shared" si="9"/>
        <v>100</v>
      </c>
      <c r="Q36" s="290">
        <f t="shared" si="9"/>
        <v>100</v>
      </c>
      <c r="R36" s="290">
        <f t="shared" si="9"/>
        <v>100</v>
      </c>
      <c r="S36" s="292">
        <f t="shared" si="9"/>
        <v>100</v>
      </c>
      <c r="T36" s="291">
        <f t="shared" si="9"/>
        <v>100</v>
      </c>
      <c r="U36" s="290">
        <f t="shared" si="9"/>
        <v>100</v>
      </c>
      <c r="V36" s="290">
        <f t="shared" si="9"/>
        <v>100</v>
      </c>
      <c r="W36" s="290">
        <f t="shared" si="9"/>
        <v>100</v>
      </c>
      <c r="X36" s="292">
        <f t="shared" si="9"/>
        <v>100</v>
      </c>
      <c r="Y36" s="290">
        <f t="shared" si="9"/>
        <v>100</v>
      </c>
    </row>
    <row r="37" spans="1:25" s="282" customFormat="1" ht="12.75" customHeight="1" outlineLevel="1" x14ac:dyDescent="0.3">
      <c r="A37" s="280"/>
      <c r="B37" s="288" t="s">
        <v>262</v>
      </c>
      <c r="C37" s="289"/>
      <c r="D37" s="289"/>
      <c r="E37" s="289"/>
      <c r="F37" s="289"/>
      <c r="G37" s="289"/>
      <c r="H37" s="289"/>
      <c r="I37" s="290">
        <f t="shared" ref="I37:Y37" si="10">SUM(I34:I36)</f>
        <v>100</v>
      </c>
      <c r="J37" s="290">
        <f t="shared" si="10"/>
        <v>100</v>
      </c>
      <c r="K37" s="290">
        <f t="shared" si="10"/>
        <v>100</v>
      </c>
      <c r="L37" s="290">
        <f t="shared" si="10"/>
        <v>100</v>
      </c>
      <c r="M37" s="292">
        <f t="shared" si="10"/>
        <v>100</v>
      </c>
      <c r="N37" s="292">
        <f t="shared" si="10"/>
        <v>100</v>
      </c>
      <c r="O37" s="291">
        <f t="shared" si="10"/>
        <v>100</v>
      </c>
      <c r="P37" s="290">
        <f t="shared" si="10"/>
        <v>100</v>
      </c>
      <c r="Q37" s="290">
        <f t="shared" si="10"/>
        <v>100</v>
      </c>
      <c r="R37" s="290">
        <f t="shared" si="10"/>
        <v>100</v>
      </c>
      <c r="S37" s="292">
        <f t="shared" si="10"/>
        <v>100</v>
      </c>
      <c r="T37" s="291">
        <f t="shared" si="10"/>
        <v>100</v>
      </c>
      <c r="U37" s="290">
        <f t="shared" si="10"/>
        <v>100</v>
      </c>
      <c r="V37" s="290">
        <f t="shared" si="10"/>
        <v>100</v>
      </c>
      <c r="W37" s="290">
        <f t="shared" si="10"/>
        <v>100</v>
      </c>
      <c r="X37" s="292">
        <f t="shared" si="10"/>
        <v>100</v>
      </c>
      <c r="Y37" s="290">
        <f t="shared" si="10"/>
        <v>100</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8">
        <f>M39</f>
        <v>100</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347">
        <f>O13</f>
        <v>100</v>
      </c>
      <c r="P41" s="348">
        <f>P13</f>
        <v>100</v>
      </c>
      <c r="Q41" s="348">
        <f>Q13</f>
        <v>100</v>
      </c>
      <c r="R41" s="348">
        <f>R13</f>
        <v>100</v>
      </c>
      <c r="S41" s="380">
        <f>S13</f>
        <v>100</v>
      </c>
      <c r="T41" s="297">
        <f ca="1">R42</f>
        <v>99</v>
      </c>
      <c r="U41" s="267">
        <f ca="1">$T$41</f>
        <v>99</v>
      </c>
      <c r="V41" s="267">
        <f t="shared" ref="V41:X41" ca="1" si="12">$T$41</f>
        <v>99</v>
      </c>
      <c r="W41" s="267">
        <f t="shared" ca="1" si="12"/>
        <v>99</v>
      </c>
      <c r="X41" s="299">
        <f t="shared" ca="1" si="12"/>
        <v>99</v>
      </c>
      <c r="Y41" s="358">
        <f ca="1">W42</f>
        <v>93</v>
      </c>
    </row>
    <row r="42" spans="1:25" s="267" customFormat="1" ht="12.95" customHeight="1" x14ac:dyDescent="0.3">
      <c r="A42" s="293"/>
      <c r="B42" s="265" t="s">
        <v>196</v>
      </c>
      <c r="C42" s="266"/>
      <c r="D42" s="266"/>
      <c r="E42" s="266"/>
      <c r="F42" s="266"/>
      <c r="G42" s="266"/>
      <c r="H42" s="266"/>
      <c r="I42" s="267">
        <f ca="1">I13-SUM($I14:I14)-I15</f>
        <v>99</v>
      </c>
      <c r="J42" s="267">
        <f ca="1">J13-SUM($I14:J14)-J15</f>
        <v>122</v>
      </c>
      <c r="K42" s="267">
        <f ca="1">K13-SUM($I14:K14)-K15</f>
        <v>143</v>
      </c>
      <c r="L42" s="267">
        <f ca="1">L13-SUM($I14:L14)-L15</f>
        <v>159</v>
      </c>
      <c r="M42" s="299">
        <f ca="1">M13-SUM($I14:M14)-M15</f>
        <v>157</v>
      </c>
      <c r="N42" s="302">
        <f ca="1">L42+L15-N15-SUM($M14:N14)</f>
        <v>147</v>
      </c>
      <c r="O42" s="298">
        <f ca="1">O13-O15-SUM($N14:O14)</f>
        <v>86</v>
      </c>
      <c r="P42" s="267">
        <f ca="1">P13-P15-SUM($N14:P14)</f>
        <v>66</v>
      </c>
      <c r="Q42" s="267">
        <f ca="1">Q13-Q15-SUM($N14:Q14)</f>
        <v>91</v>
      </c>
      <c r="R42" s="267">
        <f ca="1">R13-R15-SUM($N14:R14)</f>
        <v>99</v>
      </c>
      <c r="S42" s="299">
        <f ca="1">S13-S15-SUM($N14:S14)</f>
        <v>92</v>
      </c>
      <c r="T42" s="298">
        <f ca="1">$R$42+$R$15-T15-SUM($S14:T14)</f>
        <v>93</v>
      </c>
      <c r="U42" s="267">
        <f ca="1">$R$42+$R$15-U15-SUM($S14:U14)</f>
        <v>93</v>
      </c>
      <c r="V42" s="267">
        <f ca="1">$R$42+$R$15-V15-SUM($S14:V14)</f>
        <v>93</v>
      </c>
      <c r="W42" s="267">
        <f ca="1">$R$42+$R$15-W15-SUM($S14:W14)</f>
        <v>93</v>
      </c>
      <c r="X42" s="299">
        <f ca="1">$R$42+$R$15-X15-SUM($S14:X14)</f>
        <v>93</v>
      </c>
      <c r="Y42" s="267">
        <f ca="1">$W$42+$W$15-Y15-SUM($X14:Y14)</f>
        <v>93</v>
      </c>
    </row>
    <row r="43" spans="1:25"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N$40</f>
        <v>100</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O$41</f>
        <v>100</v>
      </c>
      <c r="P45" s="275">
        <f t="shared" ref="P45:Y45" si="14">P$41</f>
        <v>100</v>
      </c>
      <c r="Q45" s="275">
        <f t="shared" si="14"/>
        <v>100</v>
      </c>
      <c r="R45" s="275">
        <f t="shared" si="14"/>
        <v>100</v>
      </c>
      <c r="S45" s="276">
        <f t="shared" si="14"/>
        <v>100</v>
      </c>
      <c r="T45" s="303">
        <f t="shared" ca="1" si="14"/>
        <v>99</v>
      </c>
      <c r="U45" s="275">
        <f t="shared" ca="1" si="14"/>
        <v>99</v>
      </c>
      <c r="V45" s="275">
        <f t="shared" ca="1" si="14"/>
        <v>99</v>
      </c>
      <c r="W45" s="275">
        <f t="shared" ca="1" si="14"/>
        <v>99</v>
      </c>
      <c r="X45" s="276">
        <f t="shared" ca="1" si="14"/>
        <v>99</v>
      </c>
      <c r="Y45" s="275">
        <f t="shared" ca="1" si="14"/>
        <v>93</v>
      </c>
    </row>
    <row r="46" spans="1:25" s="267" customFormat="1" ht="12.75" customHeight="1" x14ac:dyDescent="0.3">
      <c r="A46" s="265"/>
      <c r="B46" s="273" t="s">
        <v>263</v>
      </c>
      <c r="C46" s="274"/>
      <c r="D46" s="274"/>
      <c r="E46" s="274"/>
      <c r="F46" s="274"/>
      <c r="G46" s="274"/>
      <c r="H46" s="274"/>
      <c r="I46" s="275">
        <f t="shared" ref="I46:Y46" si="15">SUM(I43:I45)</f>
        <v>100</v>
      </c>
      <c r="J46" s="275">
        <f t="shared" si="15"/>
        <v>100</v>
      </c>
      <c r="K46" s="275">
        <f t="shared" si="15"/>
        <v>100</v>
      </c>
      <c r="L46" s="275">
        <f t="shared" si="15"/>
        <v>100</v>
      </c>
      <c r="M46" s="276">
        <f t="shared" si="15"/>
        <v>100</v>
      </c>
      <c r="N46" s="276">
        <f t="shared" si="15"/>
        <v>100</v>
      </c>
      <c r="O46" s="303">
        <f t="shared" si="15"/>
        <v>100</v>
      </c>
      <c r="P46" s="275">
        <f t="shared" si="15"/>
        <v>100</v>
      </c>
      <c r="Q46" s="275">
        <f t="shared" si="15"/>
        <v>100</v>
      </c>
      <c r="R46" s="275">
        <f t="shared" si="15"/>
        <v>100</v>
      </c>
      <c r="S46" s="276">
        <f t="shared" si="15"/>
        <v>100</v>
      </c>
      <c r="T46" s="303">
        <f t="shared" ca="1" si="15"/>
        <v>99</v>
      </c>
      <c r="U46" s="275">
        <f t="shared" ca="1" si="15"/>
        <v>99</v>
      </c>
      <c r="V46" s="275">
        <f t="shared" ca="1" si="15"/>
        <v>99</v>
      </c>
      <c r="W46" s="275">
        <f t="shared" ca="1" si="15"/>
        <v>99</v>
      </c>
      <c r="X46" s="276">
        <f t="shared" ca="1" si="15"/>
        <v>99</v>
      </c>
      <c r="Y46" s="275">
        <f t="shared" ca="1" si="15"/>
        <v>93</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6">(SUM(I39:I41)-I42)-(SUM(H39:H41)-H42)</f>
        <v>1</v>
      </c>
      <c r="J48" s="267">
        <f t="shared" ca="1" si="16"/>
        <v>-23</v>
      </c>
      <c r="K48" s="267">
        <f t="shared" ca="1" si="16"/>
        <v>-21</v>
      </c>
      <c r="L48" s="267">
        <f t="shared" ca="1" si="16"/>
        <v>-16</v>
      </c>
      <c r="M48" s="299">
        <f t="shared" ca="1" si="16"/>
        <v>2</v>
      </c>
      <c r="N48" s="296">
        <f ca="1">(SUM(N39:N41)-N42)-(SUM(M39:M41)-M42)</f>
        <v>10</v>
      </c>
      <c r="O48" s="294">
        <f t="shared" ca="1" si="16"/>
        <v>61</v>
      </c>
      <c r="P48" s="267">
        <f t="shared" ca="1" si="16"/>
        <v>20</v>
      </c>
      <c r="Q48" s="267">
        <f t="shared" ca="1" si="16"/>
        <v>-25</v>
      </c>
      <c r="R48" s="267">
        <f t="shared" ca="1" si="16"/>
        <v>-8</v>
      </c>
      <c r="S48" s="296">
        <f t="shared" ca="1" si="16"/>
        <v>7</v>
      </c>
      <c r="T48" s="294">
        <f t="shared" ca="1" si="16"/>
        <v>-2</v>
      </c>
      <c r="U48" s="267">
        <f t="shared" ca="1" si="16"/>
        <v>0</v>
      </c>
      <c r="V48" s="267">
        <f t="shared" ca="1" si="16"/>
        <v>0</v>
      </c>
      <c r="W48" s="267">
        <f t="shared" ca="1" si="16"/>
        <v>0</v>
      </c>
      <c r="X48" s="296">
        <f t="shared" ca="1" si="16"/>
        <v>0</v>
      </c>
      <c r="Y48" s="295">
        <f t="shared" ca="1" si="16"/>
        <v>-6</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1</v>
      </c>
      <c r="J51" s="307"/>
      <c r="K51" s="307"/>
      <c r="L51" s="307"/>
      <c r="M51" s="310"/>
      <c r="N51" s="310"/>
      <c r="O51" s="309">
        <f ca="1">SUM(O39:O41)-O42</f>
        <v>14</v>
      </c>
      <c r="P51" s="307"/>
      <c r="Q51" s="307"/>
      <c r="R51" s="307"/>
      <c r="S51" s="310"/>
      <c r="T51" s="309">
        <f ca="1">SUM(T39:T41)-T42</f>
        <v>6</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-23</v>
      </c>
      <c r="K52" s="311">
        <f ca="1">(SUM(K39:K41)-K42)-(SUM(J39:J41)-J42)</f>
        <v>-21</v>
      </c>
      <c r="L52" s="311">
        <f ca="1">(SUM(L39:L41)-L42)-(SUM(K39:K41)-K42)</f>
        <v>-16</v>
      </c>
      <c r="M52" s="310"/>
      <c r="N52" s="310"/>
      <c r="O52" s="309"/>
      <c r="P52" s="311">
        <f ca="1">(SUM(P39:P41)-P42)-(SUM(O39:O41)-O42)</f>
        <v>20</v>
      </c>
      <c r="Q52" s="311">
        <f ca="1">(SUM(Q39:Q41)-Q42)-(SUM(P39:P41)-P42)</f>
        <v>-25</v>
      </c>
      <c r="R52" s="311">
        <f ca="1">(SUM(R39:R41)-R42)-(SUM(Q39:Q41)-Q42)</f>
        <v>-8</v>
      </c>
      <c r="S52" s="310"/>
      <c r="T52" s="321"/>
      <c r="U52" s="311">
        <f ca="1">(SUM(U39:U41)-U42)-(SUM(T39:T41)-T42)</f>
        <v>0</v>
      </c>
      <c r="V52" s="311">
        <f t="shared" ref="V52:W52" ca="1" si="17">(SUM(V39:V41)-V42)-(SUM(U39:U41)-U42)</f>
        <v>0</v>
      </c>
      <c r="W52" s="311">
        <f t="shared" ca="1" si="17"/>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-10</v>
      </c>
      <c r="P55" s="307"/>
      <c r="Q55" s="307"/>
      <c r="R55" s="307"/>
      <c r="S55" s="310"/>
      <c r="T55" s="309">
        <f ca="1">-((SUM(S39:S41)-S42)-(SUM(R39:R41)-R42))</f>
        <v>-7</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f ca="1">-(M39-M42)</f>
        <v>57</v>
      </c>
      <c r="O56" s="309">
        <f ca="1">-(M39-M42)</f>
        <v>57</v>
      </c>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2</v>
      </c>
      <c r="N57" s="310"/>
      <c r="O57" s="309"/>
      <c r="P57" s="311"/>
      <c r="Q57" s="311"/>
      <c r="R57" s="311"/>
      <c r="S57" s="310"/>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SUM(N39:N41)-SUM(L39:L41)</f>
        <v>0</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1</v>
      </c>
      <c r="J63" s="318">
        <f t="shared" ref="J63:Y63" ca="1" si="18">SUM(J51:J62)</f>
        <v>-23</v>
      </c>
      <c r="K63" s="318">
        <f t="shared" ca="1" si="18"/>
        <v>-21</v>
      </c>
      <c r="L63" s="318">
        <f t="shared" ca="1" si="18"/>
        <v>-16</v>
      </c>
      <c r="M63" s="320">
        <f t="shared" ca="1" si="18"/>
        <v>2</v>
      </c>
      <c r="N63" s="320">
        <f t="shared" ca="1" si="18"/>
        <v>57</v>
      </c>
      <c r="O63" s="319">
        <f t="shared" ca="1" si="18"/>
        <v>61</v>
      </c>
      <c r="P63" s="318">
        <f t="shared" ca="1" si="18"/>
        <v>20</v>
      </c>
      <c r="Q63" s="318">
        <f t="shared" ca="1" si="18"/>
        <v>-25</v>
      </c>
      <c r="R63" s="318">
        <f t="shared" ca="1" si="18"/>
        <v>-8</v>
      </c>
      <c r="S63" s="320">
        <f t="shared" si="18"/>
        <v>0</v>
      </c>
      <c r="T63" s="319">
        <f t="shared" ca="1" si="18"/>
        <v>-1</v>
      </c>
      <c r="U63" s="318">
        <f t="shared" ca="1" si="18"/>
        <v>0</v>
      </c>
      <c r="V63" s="318">
        <f t="shared" ca="1" si="18"/>
        <v>0</v>
      </c>
      <c r="W63" s="318">
        <f t="shared" ca="1" si="18"/>
        <v>0</v>
      </c>
      <c r="X63" s="320">
        <f t="shared" si="18"/>
        <v>0</v>
      </c>
      <c r="Y63" s="318">
        <f t="shared" ca="1" si="18"/>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1</v>
      </c>
      <c r="K66" s="324">
        <f ca="1">J66</f>
        <v>1</v>
      </c>
      <c r="L66" s="324">
        <f ca="1">K66</f>
        <v>1</v>
      </c>
      <c r="M66" s="326">
        <f ca="1">L66</f>
        <v>1</v>
      </c>
      <c r="N66" s="326">
        <f ca="1">M66</f>
        <v>1</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-23</v>
      </c>
      <c r="L67" s="311">
        <f ca="1">K67</f>
        <v>-23</v>
      </c>
      <c r="M67" s="312">
        <f ca="1">L67</f>
        <v>-23</v>
      </c>
      <c r="N67" s="310">
        <f ca="1">M67</f>
        <v>-23</v>
      </c>
      <c r="O67" s="309">
        <f ca="1">N67</f>
        <v>-23</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-21</v>
      </c>
      <c r="M68" s="312">
        <f ca="1">L68</f>
        <v>-21</v>
      </c>
      <c r="N68" s="310">
        <f ca="1">M68</f>
        <v>-21</v>
      </c>
      <c r="O68" s="309">
        <f ca="1">N68</f>
        <v>-21</v>
      </c>
      <c r="P68" s="307">
        <f ca="1">O68</f>
        <v>-21</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-16</v>
      </c>
      <c r="N69" s="310">
        <f ca="1">M69</f>
        <v>-16</v>
      </c>
      <c r="O69" s="309">
        <f ca="1">N69</f>
        <v>-16</v>
      </c>
      <c r="P69" s="307">
        <f ca="1">O69</f>
        <v>-16</v>
      </c>
      <c r="Q69" s="307">
        <f ca="1">P69</f>
        <v>-16</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2</v>
      </c>
      <c r="O70" s="309">
        <f ca="1">N70</f>
        <v>2</v>
      </c>
      <c r="P70" s="307">
        <f ca="1">O70</f>
        <v>2</v>
      </c>
      <c r="Q70" s="307">
        <f ca="1">P70</f>
        <v>2</v>
      </c>
      <c r="R70" s="307">
        <f ca="1">Q70</f>
        <v>2</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 ca="1">N$63</f>
        <v>57</v>
      </c>
      <c r="P71" s="360">
        <f ca="1">O71</f>
        <v>57</v>
      </c>
      <c r="Q71" s="360">
        <f ca="1">P71</f>
        <v>57</v>
      </c>
      <c r="R71" s="360">
        <f ca="1">Q71</f>
        <v>57</v>
      </c>
      <c r="S71" s="385">
        <f ca="1">R71</f>
        <v>57</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61</v>
      </c>
      <c r="Q72" s="311">
        <f ca="1">P72</f>
        <v>61</v>
      </c>
      <c r="R72" s="311">
        <f ca="1">Q72</f>
        <v>61</v>
      </c>
      <c r="S72" s="312">
        <f ca="1">R72</f>
        <v>61</v>
      </c>
      <c r="T72" s="321">
        <f ca="1">S72</f>
        <v>61</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20</v>
      </c>
      <c r="R73" s="311">
        <f ca="1">Q73</f>
        <v>20</v>
      </c>
      <c r="S73" s="312">
        <f ca="1">R73</f>
        <v>20</v>
      </c>
      <c r="T73" s="321">
        <f ca="1">S73</f>
        <v>20</v>
      </c>
      <c r="U73" s="311">
        <f ca="1">T73</f>
        <v>20</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-25</v>
      </c>
      <c r="S74" s="312">
        <f ca="1">R74</f>
        <v>-25</v>
      </c>
      <c r="T74" s="321">
        <f ca="1">S74</f>
        <v>-25</v>
      </c>
      <c r="U74" s="311">
        <f ca="1">T74</f>
        <v>-25</v>
      </c>
      <c r="V74" s="311">
        <f ca="1">U74</f>
        <v>-25</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-8</v>
      </c>
      <c r="T75" s="321">
        <f ca="1">S75</f>
        <v>-8</v>
      </c>
      <c r="U75" s="311">
        <f ca="1">T75</f>
        <v>-8</v>
      </c>
      <c r="V75" s="311">
        <f ca="1">U75</f>
        <v>-8</v>
      </c>
      <c r="W75" s="311">
        <f ca="1">V75</f>
        <v>-8</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f>X76</f>
        <v>0</v>
      </c>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-1</v>
      </c>
      <c r="V77" s="311">
        <f ca="1">U77</f>
        <v>-1</v>
      </c>
      <c r="W77" s="311">
        <f ca="1">V77</f>
        <v>-1</v>
      </c>
      <c r="X77" s="312">
        <f ca="1">W77</f>
        <v>-1</v>
      </c>
      <c r="Y77" s="311">
        <f ca="1">X77</f>
        <v>-1</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64"/>
      <c r="V78" s="311">
        <f ca="1">U$63</f>
        <v>0</v>
      </c>
      <c r="W78" s="311">
        <f ca="1">V78</f>
        <v>0</v>
      </c>
      <c r="X78" s="312">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-57</v>
      </c>
      <c r="O79" s="319">
        <f ca="1">SUM(O66:O71)</f>
        <v>-1</v>
      </c>
      <c r="P79" s="318">
        <f t="shared" ref="P79:S79" ca="1" si="19">SUM(P66:P71)</f>
        <v>22</v>
      </c>
      <c r="Q79" s="318">
        <f t="shared" ca="1" si="19"/>
        <v>43</v>
      </c>
      <c r="R79" s="318">
        <f t="shared" ca="1" si="19"/>
        <v>59</v>
      </c>
      <c r="S79" s="320">
        <f t="shared" ca="1" si="19"/>
        <v>57</v>
      </c>
      <c r="T79" s="319">
        <f ca="1">SUM(T66:T76)</f>
        <v>48</v>
      </c>
      <c r="U79" s="318">
        <f t="shared" ref="U79:X79" ca="1" si="20">SUM(U66:U76)</f>
        <v>-13</v>
      </c>
      <c r="V79" s="318">
        <f t="shared" ca="1" si="20"/>
        <v>-33</v>
      </c>
      <c r="W79" s="318">
        <f t="shared" ca="1" si="20"/>
        <v>-8</v>
      </c>
      <c r="X79" s="320">
        <f t="shared" si="20"/>
        <v>0</v>
      </c>
      <c r="Y79" s="318">
        <f ca="1">SUM(Y66:Y78)</f>
        <v>-1</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2.95" customHeight="1" x14ac:dyDescent="0.3">
      <c r="A95" s="293"/>
      <c r="B95" s="265" t="s">
        <v>282</v>
      </c>
      <c r="C95" s="329"/>
      <c r="D95" s="329"/>
      <c r="E95" s="266"/>
      <c r="F95" s="266"/>
      <c r="G95" s="266"/>
      <c r="H95" s="329"/>
      <c r="I95" s="329"/>
      <c r="J95" s="329"/>
      <c r="M95" s="299"/>
      <c r="N95" s="299"/>
      <c r="O95" s="298"/>
      <c r="S95" s="299"/>
      <c r="T95" s="298"/>
      <c r="X95" s="299"/>
    </row>
    <row r="96" spans="1:25" s="267" customFormat="1" ht="12.95" customHeight="1" x14ac:dyDescent="0.3">
      <c r="A96" s="293"/>
      <c r="B96" s="305" t="s">
        <v>352</v>
      </c>
      <c r="C96" s="329"/>
      <c r="D96" s="329"/>
      <c r="E96" s="266"/>
      <c r="F96" s="266"/>
      <c r="G96" s="266"/>
      <c r="H96" s="329"/>
      <c r="M96" s="299"/>
      <c r="N96" s="299"/>
      <c r="O96" s="298"/>
      <c r="S96" s="299"/>
      <c r="T96" s="298"/>
      <c r="U96" s="265"/>
      <c r="V96" s="265"/>
      <c r="X96" s="299"/>
      <c r="Y96" s="293"/>
    </row>
    <row r="97" spans="1:25" s="267" customFormat="1" ht="12.95" customHeight="1" x14ac:dyDescent="0.3">
      <c r="A97" s="293"/>
      <c r="B97" s="305" t="s">
        <v>357</v>
      </c>
      <c r="C97" s="329"/>
      <c r="D97" s="329"/>
      <c r="E97" s="266"/>
      <c r="F97" s="266"/>
      <c r="G97" s="266"/>
      <c r="H97" s="329"/>
      <c r="M97" s="299"/>
      <c r="N97" s="299">
        <f ca="1">L42-SUM(N39:N41)</f>
        <v>59</v>
      </c>
      <c r="O97" s="298"/>
      <c r="S97" s="299"/>
      <c r="T97" s="397"/>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-2</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1">SUM(I79:I105)</f>
        <v>0</v>
      </c>
      <c r="J106" s="426">
        <f t="shared" si="21"/>
        <v>0</v>
      </c>
      <c r="K106" s="426">
        <f t="shared" si="21"/>
        <v>0</v>
      </c>
      <c r="L106" s="426">
        <f t="shared" si="21"/>
        <v>0</v>
      </c>
      <c r="M106" s="427">
        <f t="shared" si="21"/>
        <v>0</v>
      </c>
      <c r="N106" s="427">
        <f t="shared" ca="1" si="21"/>
        <v>0</v>
      </c>
      <c r="O106" s="393">
        <f t="shared" ca="1" si="21"/>
        <v>-1</v>
      </c>
      <c r="P106" s="363">
        <f t="shared" ca="1" si="21"/>
        <v>22</v>
      </c>
      <c r="Q106" s="363">
        <f t="shared" ca="1" si="21"/>
        <v>43</v>
      </c>
      <c r="R106" s="363">
        <f t="shared" ca="1" si="21"/>
        <v>59</v>
      </c>
      <c r="S106" s="387">
        <f t="shared" ca="1" si="21"/>
        <v>57</v>
      </c>
      <c r="T106" s="393">
        <f t="shared" ca="1" si="21"/>
        <v>48</v>
      </c>
      <c r="U106" s="363">
        <f t="shared" ca="1" si="21"/>
        <v>-13</v>
      </c>
      <c r="V106" s="363">
        <f t="shared" ca="1" si="21"/>
        <v>-33</v>
      </c>
      <c r="W106" s="363">
        <f t="shared" ca="1" si="21"/>
        <v>-8</v>
      </c>
      <c r="X106" s="387">
        <f t="shared" si="21"/>
        <v>0</v>
      </c>
      <c r="Y106" s="363">
        <f t="shared" ca="1" si="21"/>
        <v>-1</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2">I14+I14/$I$16</f>
        <v>-283.25591098748259</v>
      </c>
      <c r="J109" s="337">
        <f t="shared" ca="1" si="22"/>
        <v>-223.62308762169678</v>
      </c>
      <c r="K109" s="337">
        <f t="shared" ca="1" si="22"/>
        <v>-134.17385257301805</v>
      </c>
      <c r="L109" s="337">
        <f t="shared" ca="1" si="22"/>
        <v>-163.99026425591097</v>
      </c>
      <c r="M109" s="377">
        <f t="shared" ca="1" si="22"/>
        <v>-29.816411682892905</v>
      </c>
      <c r="N109" s="340">
        <f t="shared" ca="1" si="22"/>
        <v>-59.632823365785811</v>
      </c>
      <c r="O109" s="338">
        <f t="shared" ca="1" si="22"/>
        <v>283.25591098748259</v>
      </c>
      <c r="P109" s="339">
        <f t="shared" ca="1" si="22"/>
        <v>149.08205841446451</v>
      </c>
      <c r="Q109" s="339">
        <f t="shared" ca="1" si="22"/>
        <v>-178.89847009735743</v>
      </c>
      <c r="R109" s="337">
        <f t="shared" ca="1" si="22"/>
        <v>29.816411682892905</v>
      </c>
      <c r="S109" s="340">
        <f t="shared" ca="1" si="22"/>
        <v>-119.26564673157162</v>
      </c>
      <c r="T109" s="338">
        <f t="shared" si="22"/>
        <v>0</v>
      </c>
      <c r="U109" s="339">
        <f t="shared" si="22"/>
        <v>0</v>
      </c>
      <c r="V109" s="339">
        <f t="shared" si="22"/>
        <v>0</v>
      </c>
      <c r="W109" s="339">
        <f t="shared" si="22"/>
        <v>0</v>
      </c>
      <c r="X109" s="340">
        <f t="shared" si="22"/>
        <v>0</v>
      </c>
      <c r="Y109" s="339">
        <f t="shared" si="22"/>
        <v>0</v>
      </c>
    </row>
    <row r="110" spans="1:25" s="282" customFormat="1" ht="12.95" customHeight="1" x14ac:dyDescent="0.3">
      <c r="A110" s="336"/>
      <c r="B110" s="305" t="s">
        <v>273</v>
      </c>
      <c r="C110" s="281"/>
      <c r="D110" s="281"/>
      <c r="E110" s="281"/>
      <c r="F110" s="281"/>
      <c r="G110" s="281"/>
      <c r="H110" s="281"/>
      <c r="I110" s="341">
        <f t="shared" ref="I110:Y110" ca="1" si="23">I15</f>
        <v>20</v>
      </c>
      <c r="J110" s="341">
        <f t="shared" ca="1" si="23"/>
        <v>12</v>
      </c>
      <c r="K110" s="341">
        <f t="shared" ca="1" si="23"/>
        <v>0</v>
      </c>
      <c r="L110" s="341">
        <f t="shared" ca="1" si="23"/>
        <v>-5</v>
      </c>
      <c r="M110" s="378">
        <f t="shared" ca="1" si="23"/>
        <v>-1</v>
      </c>
      <c r="N110" s="344">
        <f t="shared" ca="1" si="23"/>
        <v>13</v>
      </c>
      <c r="O110" s="342">
        <f t="shared" ca="1" si="23"/>
        <v>-1</v>
      </c>
      <c r="P110" s="343">
        <f t="shared" ca="1" si="23"/>
        <v>9</v>
      </c>
      <c r="Q110" s="343">
        <f t="shared" ca="1" si="23"/>
        <v>-4</v>
      </c>
      <c r="R110" s="341">
        <f t="shared" ca="1" si="23"/>
        <v>-14</v>
      </c>
      <c r="S110" s="344">
        <f t="shared" ca="1" si="23"/>
        <v>1</v>
      </c>
      <c r="T110" s="342">
        <f t="shared" si="23"/>
        <v>0</v>
      </c>
      <c r="U110" s="343">
        <f t="shared" si="23"/>
        <v>0</v>
      </c>
      <c r="V110" s="343">
        <f t="shared" si="23"/>
        <v>0</v>
      </c>
      <c r="W110" s="343">
        <f t="shared" si="23"/>
        <v>0</v>
      </c>
      <c r="X110" s="344">
        <f t="shared" si="23"/>
        <v>0</v>
      </c>
      <c r="Y110" s="343">
        <f t="shared" si="23"/>
        <v>0</v>
      </c>
    </row>
    <row r="111" spans="1:25" s="282" customFormat="1" ht="12.95" customHeight="1" x14ac:dyDescent="0.3">
      <c r="A111" s="336"/>
      <c r="B111" s="305" t="s">
        <v>255</v>
      </c>
      <c r="C111" s="281"/>
      <c r="D111" s="281"/>
      <c r="E111" s="281"/>
      <c r="F111" s="281"/>
      <c r="G111" s="281"/>
      <c r="H111" s="281"/>
      <c r="I111" s="337">
        <f ca="1">SUM(I109:I110)</f>
        <v>-263.25591098748259</v>
      </c>
      <c r="J111" s="337">
        <f t="shared" ref="J111:Y111" ca="1" si="24">SUM(J109:J110)</f>
        <v>-211.62308762169678</v>
      </c>
      <c r="K111" s="337">
        <f t="shared" ca="1" si="24"/>
        <v>-134.17385257301805</v>
      </c>
      <c r="L111" s="337">
        <f t="shared" ca="1" si="24"/>
        <v>-168.99026425591097</v>
      </c>
      <c r="M111" s="377">
        <f t="shared" ca="1" si="24"/>
        <v>-30.816411682892905</v>
      </c>
      <c r="N111" s="340">
        <f t="shared" ca="1" si="24"/>
        <v>-46.632823365785811</v>
      </c>
      <c r="O111" s="338">
        <f t="shared" ca="1" si="24"/>
        <v>282.25591098748259</v>
      </c>
      <c r="P111" s="339">
        <f t="shared" ca="1" si="24"/>
        <v>158.08205841446451</v>
      </c>
      <c r="Q111" s="339">
        <f t="shared" ca="1" si="24"/>
        <v>-182.89847009735743</v>
      </c>
      <c r="R111" s="337">
        <f t="shared" ca="1" si="24"/>
        <v>15.816411682892905</v>
      </c>
      <c r="S111" s="340">
        <f t="shared" ca="1" si="24"/>
        <v>-118.26564673157162</v>
      </c>
      <c r="T111" s="338">
        <f t="shared" si="24"/>
        <v>0</v>
      </c>
      <c r="U111" s="339">
        <f t="shared" si="24"/>
        <v>0</v>
      </c>
      <c r="V111" s="339">
        <f t="shared" si="24"/>
        <v>0</v>
      </c>
      <c r="W111" s="339">
        <f t="shared" si="24"/>
        <v>0</v>
      </c>
      <c r="X111" s="340">
        <f t="shared" si="24"/>
        <v>0</v>
      </c>
      <c r="Y111" s="339">
        <f t="shared" si="24"/>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5">I33-I42</f>
        <v>1</v>
      </c>
      <c r="J114" s="282">
        <f t="shared" ca="1" si="25"/>
        <v>-22</v>
      </c>
      <c r="K114" s="282">
        <f t="shared" ca="1" si="25"/>
        <v>-43</v>
      </c>
      <c r="L114" s="282">
        <f t="shared" ca="1" si="25"/>
        <v>-59</v>
      </c>
      <c r="M114" s="284">
        <f t="shared" ca="1" si="25"/>
        <v>-57</v>
      </c>
      <c r="N114" s="346">
        <f t="shared" ca="1" si="25"/>
        <v>-47</v>
      </c>
      <c r="O114" s="333">
        <f t="shared" ca="1" si="25"/>
        <v>14</v>
      </c>
      <c r="P114" s="334">
        <f t="shared" ca="1" si="25"/>
        <v>34</v>
      </c>
      <c r="Q114" s="334">
        <f t="shared" ca="1" si="25"/>
        <v>9</v>
      </c>
      <c r="R114" s="334">
        <f t="shared" ca="1" si="25"/>
        <v>1</v>
      </c>
      <c r="S114" s="346">
        <f t="shared" ca="1" si="25"/>
        <v>8</v>
      </c>
      <c r="T114" s="333">
        <f t="shared" ca="1" si="25"/>
        <v>7</v>
      </c>
      <c r="U114" s="334">
        <f t="shared" ca="1" si="25"/>
        <v>7</v>
      </c>
      <c r="V114" s="334">
        <f t="shared" ca="1" si="25"/>
        <v>7</v>
      </c>
      <c r="W114" s="334">
        <f t="shared" ca="1" si="25"/>
        <v>7</v>
      </c>
      <c r="X114" s="346">
        <f t="shared" ca="1" si="25"/>
        <v>7</v>
      </c>
      <c r="Y114" s="334">
        <f t="shared" ca="1" si="25"/>
        <v>7</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si="26">I37-I46-I106</f>
        <v>0</v>
      </c>
      <c r="J115" s="282">
        <f t="shared" si="26"/>
        <v>0</v>
      </c>
      <c r="K115" s="282">
        <f t="shared" si="26"/>
        <v>0</v>
      </c>
      <c r="L115" s="282">
        <f t="shared" si="26"/>
        <v>0</v>
      </c>
      <c r="M115" s="284">
        <f t="shared" si="26"/>
        <v>0</v>
      </c>
      <c r="N115" s="346">
        <f t="shared" ca="1" si="26"/>
        <v>0</v>
      </c>
      <c r="O115" s="333">
        <f t="shared" ca="1" si="26"/>
        <v>1</v>
      </c>
      <c r="P115" s="282">
        <f t="shared" ca="1" si="26"/>
        <v>-22</v>
      </c>
      <c r="Q115" s="282">
        <f t="shared" ca="1" si="26"/>
        <v>-43</v>
      </c>
      <c r="R115" s="282">
        <f t="shared" ca="1" si="26"/>
        <v>-59</v>
      </c>
      <c r="S115" s="346">
        <f t="shared" ca="1" si="26"/>
        <v>-57</v>
      </c>
      <c r="T115" s="333">
        <f t="shared" ca="1" si="26"/>
        <v>-47</v>
      </c>
      <c r="U115" s="334">
        <f t="shared" ca="1" si="26"/>
        <v>14</v>
      </c>
      <c r="V115" s="334">
        <f t="shared" ca="1" si="26"/>
        <v>34</v>
      </c>
      <c r="W115" s="334">
        <f t="shared" ca="1" si="26"/>
        <v>9</v>
      </c>
      <c r="X115" s="346">
        <f t="shared" ca="1" si="26"/>
        <v>1</v>
      </c>
      <c r="Y115" s="334">
        <f t="shared" ca="1" si="26"/>
        <v>8</v>
      </c>
    </row>
    <row r="116" spans="1:40" s="282" customFormat="1" ht="12.95" customHeight="1" x14ac:dyDescent="0.3">
      <c r="A116" s="336"/>
      <c r="B116" s="281" t="s">
        <v>24</v>
      </c>
      <c r="C116" s="281"/>
      <c r="D116" s="281"/>
      <c r="E116" s="281"/>
      <c r="F116" s="281"/>
      <c r="G116" s="281"/>
      <c r="H116" s="281"/>
      <c r="I116" s="282">
        <f t="shared" ref="I116:Y116" ca="1" si="27">I114-I115</f>
        <v>1</v>
      </c>
      <c r="J116" s="282">
        <f t="shared" ca="1" si="27"/>
        <v>-22</v>
      </c>
      <c r="K116" s="282">
        <f t="shared" ca="1" si="27"/>
        <v>-43</v>
      </c>
      <c r="L116" s="282">
        <f t="shared" ca="1" si="27"/>
        <v>-59</v>
      </c>
      <c r="M116" s="284">
        <f t="shared" ca="1" si="27"/>
        <v>-57</v>
      </c>
      <c r="N116" s="346">
        <f t="shared" ca="1" si="27"/>
        <v>-47</v>
      </c>
      <c r="O116" s="333">
        <f t="shared" ca="1" si="27"/>
        <v>13</v>
      </c>
      <c r="P116" s="334">
        <f t="shared" ca="1" si="27"/>
        <v>56</v>
      </c>
      <c r="Q116" s="334">
        <f t="shared" ca="1" si="27"/>
        <v>52</v>
      </c>
      <c r="R116" s="334">
        <f t="shared" ca="1" si="27"/>
        <v>60</v>
      </c>
      <c r="S116" s="284">
        <f t="shared" ca="1" si="27"/>
        <v>65</v>
      </c>
      <c r="T116" s="283">
        <f ca="1">T114-T115</f>
        <v>54</v>
      </c>
      <c r="U116" s="282">
        <f t="shared" ca="1" si="27"/>
        <v>-7</v>
      </c>
      <c r="V116" s="282">
        <f t="shared" ca="1" si="27"/>
        <v>-27</v>
      </c>
      <c r="W116" s="282">
        <f t="shared" ca="1" si="27"/>
        <v>-2</v>
      </c>
      <c r="X116" s="284">
        <f t="shared" ca="1" si="27"/>
        <v>6</v>
      </c>
      <c r="Y116" s="334">
        <f t="shared" ca="1" si="27"/>
        <v>-1</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-674.35126095496571</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31.150735097033273</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-643.20052585793258</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-31.614324675328369</v>
      </c>
      <c r="J123" s="235"/>
      <c r="K123" s="235"/>
      <c r="L123" s="235"/>
      <c r="M123" s="235"/>
      <c r="N123" s="256"/>
      <c r="O123" s="256"/>
      <c r="P123" s="256"/>
      <c r="Q123" s="256"/>
      <c r="R123" s="256"/>
    </row>
    <row r="124" spans="1:40" ht="12.95" customHeight="1" x14ac:dyDescent="0.3">
      <c r="A124" s="239"/>
      <c r="B124" s="239"/>
      <c r="C124" s="239"/>
      <c r="D124" s="239"/>
      <c r="E124" s="239"/>
      <c r="F124" s="239"/>
      <c r="G124" s="239"/>
      <c r="H124" s="239"/>
      <c r="I124" s="235"/>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249977111117893"/>
    <pageSetUpPr fitToPage="1"/>
  </sheetPr>
  <dimension ref="A1:DO147"/>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161" t="s">
        <v>29</v>
      </c>
      <c r="Q3" s="161" t="s">
        <v>315</v>
      </c>
    </row>
    <row r="4" spans="1:24" ht="12.95" customHeight="1" x14ac:dyDescent="0.2">
      <c r="A4" s="161" t="s">
        <v>2</v>
      </c>
      <c r="R4" s="374"/>
      <c r="S4" s="161" t="s">
        <v>92</v>
      </c>
    </row>
    <row r="5" spans="1:24" ht="12.95" customHeight="1" x14ac:dyDescent="0.2">
      <c r="A5" s="161" t="s">
        <v>266</v>
      </c>
      <c r="R5" s="384"/>
      <c r="S5" s="221" t="s">
        <v>344</v>
      </c>
    </row>
    <row r="6" spans="1:24" ht="12.95" customHeight="1" x14ac:dyDescent="0.2">
      <c r="R6" s="348"/>
      <c r="S6" s="161" t="s">
        <v>83</v>
      </c>
    </row>
    <row r="7" spans="1:24" s="222" customFormat="1" ht="12.95" customHeight="1" x14ac:dyDescent="0.2">
      <c r="A7" s="221" t="s">
        <v>290</v>
      </c>
      <c r="B7" s="221"/>
      <c r="C7" s="221"/>
      <c r="D7" s="221"/>
      <c r="E7" s="221"/>
      <c r="F7" s="221"/>
      <c r="G7" s="221"/>
      <c r="H7" s="221"/>
      <c r="I7" s="221"/>
      <c r="J7" s="221"/>
      <c r="K7" s="221"/>
      <c r="L7" s="221"/>
      <c r="M7" s="221"/>
      <c r="N7" s="221"/>
      <c r="O7" s="221"/>
      <c r="P7" s="221"/>
      <c r="Q7" s="221"/>
      <c r="R7" s="221"/>
      <c r="S7" s="221"/>
      <c r="T7" s="221"/>
      <c r="U7" s="221"/>
      <c r="V7" s="221"/>
      <c r="W7" s="221"/>
      <c r="X7" s="221"/>
    </row>
    <row r="8" spans="1:24" s="160" customFormat="1" ht="12.95" customHeight="1" x14ac:dyDescent="0.25">
      <c r="A8" s="163"/>
      <c r="B8" s="163"/>
      <c r="C8" s="163"/>
      <c r="D8" s="163"/>
      <c r="E8" s="163"/>
      <c r="F8" s="163"/>
      <c r="G8" s="163"/>
      <c r="H8" s="163"/>
      <c r="I8" s="163"/>
      <c r="J8" s="163"/>
      <c r="K8" s="163"/>
      <c r="L8" s="163"/>
      <c r="M8" s="163"/>
      <c r="N8" s="163"/>
      <c r="O8" s="163"/>
      <c r="P8" s="163"/>
      <c r="Q8" s="163"/>
      <c r="R8" s="163"/>
      <c r="S8" s="223"/>
      <c r="T8" s="163"/>
      <c r="U8" s="163"/>
      <c r="V8" s="163"/>
      <c r="W8" s="163"/>
      <c r="X8" s="163"/>
    </row>
    <row r="9" spans="1:24" s="160" customFormat="1" ht="12.95" customHeight="1" x14ac:dyDescent="0.25">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229"/>
      <c r="O12" s="229"/>
      <c r="P12" s="221"/>
      <c r="Q12" s="221"/>
      <c r="R12" s="221"/>
      <c r="S12" s="221"/>
      <c r="T12" s="221"/>
      <c r="U12" s="221"/>
      <c r="V12" s="221"/>
      <c r="W12" s="221"/>
      <c r="X12" s="221"/>
    </row>
    <row r="13" spans="1:24" ht="12.95" customHeight="1" x14ac:dyDescent="0.2">
      <c r="A13" s="230" t="s">
        <v>276</v>
      </c>
      <c r="B13" s="230"/>
      <c r="C13" s="230"/>
      <c r="D13" s="230"/>
      <c r="E13" s="230"/>
      <c r="F13" s="230"/>
      <c r="G13" s="221"/>
      <c r="H13" s="221"/>
      <c r="I13" s="231">
        <f ca="1">RANDBETWEEN(80,120)</f>
        <v>120</v>
      </c>
      <c r="J13" s="231">
        <f ca="1">RANDBETWEEN(80,120)</f>
        <v>119</v>
      </c>
      <c r="K13" s="231">
        <f ca="1">RANDBETWEEN(80,120)</f>
        <v>115</v>
      </c>
      <c r="L13" s="231">
        <f ca="1">RANDBETWEEN(80,120)</f>
        <v>85</v>
      </c>
      <c r="M13" s="231">
        <f ca="1">RANDBETWEEN(80,120)</f>
        <v>119</v>
      </c>
      <c r="N13" s="172"/>
      <c r="O13" s="162"/>
      <c r="P13" s="162"/>
      <c r="Q13" s="162"/>
      <c r="R13" s="162"/>
      <c r="S13" s="162"/>
      <c r="T13" s="162"/>
      <c r="U13" s="162"/>
      <c r="V13" s="162"/>
      <c r="W13" s="162"/>
      <c r="X13" s="162"/>
    </row>
    <row r="14" spans="1:24" ht="12.95" customHeight="1" x14ac:dyDescent="0.2">
      <c r="A14" s="230" t="s">
        <v>280</v>
      </c>
      <c r="B14" s="230"/>
      <c r="C14" s="230"/>
      <c r="D14" s="230"/>
      <c r="E14" s="230"/>
      <c r="F14" s="230"/>
      <c r="G14" s="221"/>
      <c r="H14" s="221"/>
      <c r="I14" s="231">
        <f ca="1">RANDBETWEEN(-20,20)</f>
        <v>7</v>
      </c>
      <c r="J14" s="231">
        <f t="shared" ref="J14:M15" ca="1" si="0">RANDBETWEEN(-20,20)</f>
        <v>-9</v>
      </c>
      <c r="K14" s="231">
        <f t="shared" ca="1" si="0"/>
        <v>-9</v>
      </c>
      <c r="L14" s="231">
        <f t="shared" ca="1" si="0"/>
        <v>12</v>
      </c>
      <c r="M14" s="231">
        <f t="shared" ca="1" si="0"/>
        <v>17</v>
      </c>
      <c r="N14" s="229"/>
      <c r="O14" s="162"/>
      <c r="P14" s="162"/>
      <c r="Q14" s="162"/>
      <c r="R14" s="162"/>
      <c r="S14" s="162"/>
      <c r="T14" s="162"/>
      <c r="U14" s="162"/>
      <c r="V14" s="162"/>
      <c r="W14" s="162"/>
      <c r="X14" s="162"/>
    </row>
    <row r="15" spans="1:24" ht="12.95" customHeight="1" x14ac:dyDescent="0.2">
      <c r="A15" s="230" t="s">
        <v>277</v>
      </c>
      <c r="B15" s="230"/>
      <c r="C15" s="230"/>
      <c r="D15" s="230"/>
      <c r="E15" s="230"/>
      <c r="F15" s="230"/>
      <c r="G15" s="221"/>
      <c r="H15" s="221"/>
      <c r="I15" s="231">
        <f ca="1">RANDBETWEEN(-20,20)</f>
        <v>-5</v>
      </c>
      <c r="J15" s="231">
        <f t="shared" ca="1" si="0"/>
        <v>-11</v>
      </c>
      <c r="K15" s="231">
        <f t="shared" ca="1" si="0"/>
        <v>-13</v>
      </c>
      <c r="L15" s="231">
        <f t="shared" ca="1" si="0"/>
        <v>-11</v>
      </c>
      <c r="M15" s="231">
        <f t="shared" ca="1" si="0"/>
        <v>8</v>
      </c>
      <c r="P15" s="162"/>
      <c r="Q15" s="162"/>
      <c r="R15" s="162"/>
      <c r="S15" s="162"/>
      <c r="T15" s="162"/>
      <c r="U15" s="162"/>
      <c r="V15" s="162"/>
      <c r="W15" s="162"/>
      <c r="X15" s="162"/>
    </row>
    <row r="16" spans="1:24"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J17" s="173"/>
      <c r="K17" s="173"/>
      <c r="L17" s="173"/>
      <c r="M17" s="176"/>
      <c r="N17" s="176"/>
      <c r="O17" s="176"/>
    </row>
    <row r="18" spans="1:118" ht="12.95" customHeight="1" x14ac:dyDescent="0.2">
      <c r="A18" s="230" t="s">
        <v>345</v>
      </c>
      <c r="B18" s="173"/>
      <c r="C18" s="173"/>
      <c r="D18" s="173"/>
      <c r="E18" s="173"/>
      <c r="F18" s="173"/>
      <c r="I18" s="264">
        <f ca="1">I124</f>
        <v>0.34071320922610338</v>
      </c>
      <c r="J18" s="173"/>
      <c r="K18" s="173"/>
      <c r="L18" s="173"/>
      <c r="M18" s="176"/>
      <c r="N18" s="176"/>
      <c r="O18" s="176"/>
    </row>
    <row r="19" spans="1:118" ht="12.95" customHeight="1" x14ac:dyDescent="0.2">
      <c r="A19" s="173"/>
      <c r="B19" s="173"/>
      <c r="C19" s="173"/>
      <c r="D19" s="173"/>
      <c r="E19" s="173"/>
      <c r="F19" s="173"/>
      <c r="J19" s="173"/>
      <c r="K19" s="173"/>
      <c r="L19" s="173"/>
      <c r="M19" s="176"/>
      <c r="N19" s="176"/>
      <c r="O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181"/>
      <c r="B21" s="181"/>
      <c r="C21" s="181"/>
      <c r="D21" s="181"/>
      <c r="E21" s="181"/>
      <c r="F21" s="181"/>
      <c r="G21" s="181"/>
      <c r="H21" s="181"/>
      <c r="I21" s="182"/>
      <c r="J21" s="175"/>
      <c r="K21" s="175"/>
      <c r="L21" s="175"/>
      <c r="M21" s="174"/>
      <c r="N21" s="174"/>
      <c r="O21" s="174"/>
    </row>
    <row r="22" spans="1:118" ht="12.95" customHeight="1" x14ac:dyDescent="0.2">
      <c r="A22" s="162"/>
      <c r="B22" s="162"/>
      <c r="C22" s="162"/>
      <c r="D22" s="162"/>
      <c r="E22" s="162"/>
      <c r="F22" s="162"/>
      <c r="G22" s="162"/>
      <c r="H22" s="162"/>
      <c r="I22" s="162"/>
      <c r="K22" s="183" t="s">
        <v>28</v>
      </c>
      <c r="M22" s="162"/>
      <c r="P22" s="183" t="s">
        <v>6</v>
      </c>
      <c r="R22" s="162"/>
      <c r="S22" s="162"/>
      <c r="U22" s="183" t="s">
        <v>7</v>
      </c>
      <c r="X22" s="162"/>
    </row>
    <row r="23" spans="1:118" ht="12.95" customHeight="1" x14ac:dyDescent="0.2">
      <c r="A23" s="162"/>
      <c r="B23" s="162"/>
      <c r="C23" s="162"/>
      <c r="D23" s="162"/>
      <c r="E23" s="162"/>
      <c r="F23" s="162"/>
      <c r="G23" s="162"/>
      <c r="H23" s="162"/>
      <c r="I23" s="184">
        <v>1</v>
      </c>
      <c r="J23" s="185">
        <f>I23+1</f>
        <v>2</v>
      </c>
      <c r="K23" s="185">
        <f t="shared" ref="K23:X23" si="1">J23+1</f>
        <v>3</v>
      </c>
      <c r="L23" s="185">
        <f t="shared" si="1"/>
        <v>4</v>
      </c>
      <c r="M23" s="186">
        <f t="shared" si="1"/>
        <v>5</v>
      </c>
      <c r="N23" s="184">
        <f t="shared" si="1"/>
        <v>6</v>
      </c>
      <c r="O23" s="185">
        <f t="shared" si="1"/>
        <v>7</v>
      </c>
      <c r="P23" s="185">
        <f t="shared" si="1"/>
        <v>8</v>
      </c>
      <c r="Q23" s="185">
        <f t="shared" si="1"/>
        <v>9</v>
      </c>
      <c r="R23" s="186">
        <f t="shared" si="1"/>
        <v>10</v>
      </c>
      <c r="S23" s="184">
        <f t="shared" si="1"/>
        <v>11</v>
      </c>
      <c r="T23" s="185">
        <f t="shared" si="1"/>
        <v>12</v>
      </c>
      <c r="U23" s="185">
        <f t="shared" si="1"/>
        <v>13</v>
      </c>
      <c r="V23" s="185">
        <f t="shared" si="1"/>
        <v>14</v>
      </c>
      <c r="W23" s="186">
        <f t="shared" si="1"/>
        <v>15</v>
      </c>
      <c r="X23" s="184">
        <f t="shared" si="1"/>
        <v>16</v>
      </c>
    </row>
    <row r="24" spans="1:118" s="189" customFormat="1" ht="12.95" customHeight="1" x14ac:dyDescent="0.2">
      <c r="A24" s="187" t="s">
        <v>8</v>
      </c>
      <c r="B24" s="187"/>
      <c r="C24" s="187"/>
      <c r="D24" s="187"/>
      <c r="E24" s="187"/>
      <c r="F24" s="187"/>
      <c r="G24" s="187"/>
      <c r="H24" s="187"/>
      <c r="I24" s="247">
        <v>0</v>
      </c>
      <c r="J24" s="247">
        <f t="shared" ref="J24:X24" si="2">I24+1</f>
        <v>1</v>
      </c>
      <c r="K24" s="247">
        <f t="shared" si="2"/>
        <v>2</v>
      </c>
      <c r="L24" s="247">
        <f t="shared" si="2"/>
        <v>3</v>
      </c>
      <c r="M24" s="375">
        <f t="shared" si="2"/>
        <v>4</v>
      </c>
      <c r="N24" s="58">
        <f t="shared" si="2"/>
        <v>5</v>
      </c>
      <c r="O24" s="247">
        <f t="shared" si="2"/>
        <v>6</v>
      </c>
      <c r="P24" s="247">
        <f t="shared" si="2"/>
        <v>7</v>
      </c>
      <c r="Q24" s="247">
        <f t="shared" si="2"/>
        <v>8</v>
      </c>
      <c r="R24" s="375">
        <f t="shared" si="2"/>
        <v>9</v>
      </c>
      <c r="S24" s="58">
        <f t="shared" si="2"/>
        <v>10</v>
      </c>
      <c r="T24" s="247">
        <f t="shared" si="2"/>
        <v>11</v>
      </c>
      <c r="U24" s="247">
        <f t="shared" si="2"/>
        <v>12</v>
      </c>
      <c r="V24" s="247">
        <f t="shared" si="2"/>
        <v>13</v>
      </c>
      <c r="W24" s="375">
        <f t="shared" si="2"/>
        <v>14</v>
      </c>
      <c r="X24" s="247">
        <f t="shared" si="2"/>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187" t="s">
        <v>9</v>
      </c>
      <c r="B25" s="187"/>
      <c r="C25" s="187"/>
      <c r="D25" s="187"/>
      <c r="E25" s="187"/>
      <c r="F25" s="187"/>
      <c r="G25" s="187"/>
      <c r="H25" s="187"/>
      <c r="I25" s="250">
        <f t="shared" ref="I25:X25" si="3">1/(1+$I$16)^I24</f>
        <v>1</v>
      </c>
      <c r="J25" s="250">
        <f t="shared" si="3"/>
        <v>0.93292284728052988</v>
      </c>
      <c r="K25" s="250">
        <f t="shared" si="3"/>
        <v>0.87034503897801074</v>
      </c>
      <c r="L25" s="250">
        <f t="shared" si="3"/>
        <v>0.8119647718798495</v>
      </c>
      <c r="M25" s="376">
        <f t="shared" si="3"/>
        <v>0.75750048687363514</v>
      </c>
      <c r="N25" s="191">
        <f t="shared" si="3"/>
        <v>0.70668951103053923</v>
      </c>
      <c r="O25" s="250">
        <f t="shared" si="3"/>
        <v>0.65928679077389607</v>
      </c>
      <c r="P25" s="250">
        <f t="shared" si="3"/>
        <v>0.61506371002322602</v>
      </c>
      <c r="Q25" s="250">
        <f t="shared" si="3"/>
        <v>0.57380698761379423</v>
      </c>
      <c r="R25" s="376">
        <f t="shared" si="3"/>
        <v>0.53531764867412457</v>
      </c>
      <c r="S25" s="191">
        <f t="shared" si="3"/>
        <v>0.49941006500058266</v>
      </c>
      <c r="T25" s="250">
        <f t="shared" si="3"/>
        <v>0.46591105980089798</v>
      </c>
      <c r="U25" s="250">
        <f t="shared" si="3"/>
        <v>0.43465907248894298</v>
      </c>
      <c r="V25" s="250">
        <f t="shared" si="3"/>
        <v>0.40550337950269894</v>
      </c>
      <c r="W25" s="376">
        <f t="shared" si="3"/>
        <v>0.37830336738753512</v>
      </c>
      <c r="X25" s="250">
        <f t="shared" si="3"/>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181"/>
      <c r="B26" s="181"/>
      <c r="C26" s="181"/>
      <c r="D26" s="181"/>
      <c r="E26" s="181"/>
      <c r="F26" s="181"/>
      <c r="G26" s="181"/>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 ca="1">I13</f>
        <v>120</v>
      </c>
      <c r="J27" s="267">
        <f t="shared" ref="J27:M27" ca="1" si="4">J13</f>
        <v>119</v>
      </c>
      <c r="K27" s="267">
        <f t="shared" ca="1" si="4"/>
        <v>115</v>
      </c>
      <c r="L27" s="267">
        <f t="shared" ca="1" si="4"/>
        <v>85</v>
      </c>
      <c r="M27" s="299">
        <f t="shared" ca="1" si="4"/>
        <v>119</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120</v>
      </c>
      <c r="J28" s="275">
        <f ca="1">J27</f>
        <v>119</v>
      </c>
      <c r="K28" s="275">
        <f ca="1">K27</f>
        <v>115</v>
      </c>
      <c r="L28" s="275">
        <f ca="1">L27</f>
        <v>85</v>
      </c>
      <c r="M28" s="276">
        <f ca="1">M27</f>
        <v>119</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120</v>
      </c>
      <c r="J30" s="282">
        <f t="shared" ref="J30:M30" ca="1" si="5">J13</f>
        <v>119</v>
      </c>
      <c r="K30" s="282">
        <f t="shared" ca="1" si="5"/>
        <v>115</v>
      </c>
      <c r="L30" s="282">
        <f t="shared" ca="1" si="5"/>
        <v>85</v>
      </c>
      <c r="M30" s="284">
        <f t="shared" ca="1" si="5"/>
        <v>119</v>
      </c>
      <c r="N30" s="283"/>
      <c r="R30" s="284"/>
      <c r="S30" s="283"/>
      <c r="W30" s="284"/>
    </row>
    <row r="31" spans="1:118" s="282" customFormat="1" ht="12.95" customHeight="1" outlineLevel="1" x14ac:dyDescent="0.2">
      <c r="A31" s="286"/>
      <c r="B31" s="280" t="s">
        <v>199</v>
      </c>
      <c r="C31" s="281"/>
      <c r="D31" s="281"/>
      <c r="E31" s="281"/>
      <c r="F31" s="281"/>
      <c r="G31" s="281"/>
      <c r="H31" s="266"/>
      <c r="M31" s="284"/>
      <c r="N31" s="287">
        <f ca="1">L33</f>
        <v>85</v>
      </c>
      <c r="O31" s="282">
        <f ca="1">$N$31</f>
        <v>85</v>
      </c>
      <c r="P31" s="282">
        <f t="shared" ref="P31:R31" ca="1" si="6">$N$31</f>
        <v>85</v>
      </c>
      <c r="Q31" s="282">
        <f t="shared" ca="1" si="6"/>
        <v>85</v>
      </c>
      <c r="R31" s="284">
        <f t="shared" ca="1" si="6"/>
        <v>85</v>
      </c>
      <c r="S31" s="283"/>
      <c r="W31" s="284"/>
    </row>
    <row r="32" spans="1:118" s="282" customFormat="1" ht="12.95" customHeight="1" outlineLevel="1" x14ac:dyDescent="0.2">
      <c r="A32" s="286"/>
      <c r="B32" s="280" t="s">
        <v>200</v>
      </c>
      <c r="C32" s="281"/>
      <c r="D32" s="281"/>
      <c r="E32" s="281"/>
      <c r="F32" s="281"/>
      <c r="G32" s="281"/>
      <c r="H32" s="281"/>
      <c r="M32" s="284"/>
      <c r="N32" s="283"/>
      <c r="R32" s="284"/>
      <c r="S32" s="287">
        <f ca="1">Q33</f>
        <v>85</v>
      </c>
      <c r="T32" s="282">
        <f ca="1">$S$32</f>
        <v>85</v>
      </c>
      <c r="U32" s="282">
        <f ca="1">$S$32</f>
        <v>85</v>
      </c>
      <c r="V32" s="282">
        <f ca="1">$S$32</f>
        <v>85</v>
      </c>
      <c r="W32" s="284">
        <f ca="1">$S$32</f>
        <v>85</v>
      </c>
      <c r="X32" s="374">
        <f ca="1">V33</f>
        <v>85</v>
      </c>
    </row>
    <row r="33" spans="1:24" s="282" customFormat="1" ht="12.95" customHeight="1" outlineLevel="1" x14ac:dyDescent="0.2">
      <c r="A33" s="286"/>
      <c r="B33" s="280" t="s">
        <v>195</v>
      </c>
      <c r="C33" s="281"/>
      <c r="D33" s="281"/>
      <c r="E33" s="281"/>
      <c r="F33" s="281"/>
      <c r="G33" s="281"/>
      <c r="H33" s="281"/>
      <c r="I33" s="282">
        <f t="shared" ref="I33:X33" ca="1" si="7">SUM(I30:I32)</f>
        <v>120</v>
      </c>
      <c r="J33" s="282">
        <f t="shared" ca="1" si="7"/>
        <v>119</v>
      </c>
      <c r="K33" s="282">
        <f t="shared" ca="1" si="7"/>
        <v>115</v>
      </c>
      <c r="L33" s="282">
        <f t="shared" ca="1" si="7"/>
        <v>85</v>
      </c>
      <c r="M33" s="284">
        <f t="shared" ca="1" si="7"/>
        <v>119</v>
      </c>
      <c r="N33" s="283">
        <f t="shared" ca="1" si="7"/>
        <v>85</v>
      </c>
      <c r="O33" s="282">
        <f t="shared" ca="1" si="7"/>
        <v>85</v>
      </c>
      <c r="P33" s="282">
        <f t="shared" ca="1" si="7"/>
        <v>85</v>
      </c>
      <c r="Q33" s="282">
        <f t="shared" ca="1" si="7"/>
        <v>85</v>
      </c>
      <c r="R33" s="284">
        <f t="shared" ca="1" si="7"/>
        <v>85</v>
      </c>
      <c r="S33" s="283">
        <f t="shared" ca="1" si="7"/>
        <v>85</v>
      </c>
      <c r="T33" s="282">
        <f t="shared" ca="1" si="7"/>
        <v>85</v>
      </c>
      <c r="U33" s="282">
        <f t="shared" ca="1" si="7"/>
        <v>85</v>
      </c>
      <c r="V33" s="282">
        <f t="shared" ca="1" si="7"/>
        <v>85</v>
      </c>
      <c r="W33" s="284">
        <f t="shared" ca="1" si="7"/>
        <v>85</v>
      </c>
      <c r="X33" s="282">
        <f t="shared" ca="1" si="7"/>
        <v>85</v>
      </c>
    </row>
    <row r="34" spans="1:24" s="282" customFormat="1" ht="12.95" customHeight="1" outlineLevel="1" x14ac:dyDescent="0.2">
      <c r="A34" s="280"/>
      <c r="B34" s="288" t="s">
        <v>13</v>
      </c>
      <c r="C34" s="289"/>
      <c r="D34" s="289"/>
      <c r="E34" s="289"/>
      <c r="F34" s="289"/>
      <c r="G34" s="289"/>
      <c r="H34" s="289"/>
      <c r="I34" s="290">
        <f ca="1">I$30</f>
        <v>120</v>
      </c>
      <c r="J34" s="290">
        <f t="shared" ref="J34:M34" ca="1" si="8">J$30</f>
        <v>119</v>
      </c>
      <c r="K34" s="290">
        <f t="shared" ca="1" si="8"/>
        <v>115</v>
      </c>
      <c r="L34" s="290">
        <f t="shared" ca="1" si="8"/>
        <v>85</v>
      </c>
      <c r="M34" s="292">
        <f t="shared" ca="1" si="8"/>
        <v>119</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 ca="1">N$31</f>
        <v>85</v>
      </c>
      <c r="O35" s="290">
        <f t="shared" ref="O35:R35" ca="1" si="9">O$31</f>
        <v>85</v>
      </c>
      <c r="P35" s="290">
        <f t="shared" ca="1" si="9"/>
        <v>85</v>
      </c>
      <c r="Q35" s="290">
        <f t="shared" ca="1" si="9"/>
        <v>85</v>
      </c>
      <c r="R35" s="292">
        <f t="shared" ca="1" si="9"/>
        <v>85</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ca="1" si="10">S$32</f>
        <v>85</v>
      </c>
      <c r="T36" s="290">
        <f t="shared" ca="1" si="10"/>
        <v>85</v>
      </c>
      <c r="U36" s="290">
        <f t="shared" ca="1" si="10"/>
        <v>85</v>
      </c>
      <c r="V36" s="290">
        <f t="shared" ca="1" si="10"/>
        <v>85</v>
      </c>
      <c r="W36" s="292">
        <f t="shared" ca="1" si="10"/>
        <v>85</v>
      </c>
      <c r="X36" s="290">
        <f t="shared" ca="1" si="10"/>
        <v>85</v>
      </c>
    </row>
    <row r="37" spans="1:24" s="282" customFormat="1" ht="12.75" customHeight="1" outlineLevel="1" x14ac:dyDescent="0.3">
      <c r="A37" s="280"/>
      <c r="B37" s="288" t="s">
        <v>262</v>
      </c>
      <c r="C37" s="289"/>
      <c r="D37" s="289"/>
      <c r="E37" s="289"/>
      <c r="F37" s="289"/>
      <c r="G37" s="289"/>
      <c r="H37" s="289"/>
      <c r="I37" s="290">
        <f t="shared" ref="I37:X37" ca="1" si="11">SUM(I34:I36)</f>
        <v>120</v>
      </c>
      <c r="J37" s="290">
        <f t="shared" ca="1" si="11"/>
        <v>119</v>
      </c>
      <c r="K37" s="290">
        <f t="shared" ca="1" si="11"/>
        <v>115</v>
      </c>
      <c r="L37" s="290">
        <f t="shared" ca="1" si="11"/>
        <v>85</v>
      </c>
      <c r="M37" s="292">
        <f t="shared" ca="1" si="11"/>
        <v>119</v>
      </c>
      <c r="N37" s="291">
        <f t="shared" ca="1" si="11"/>
        <v>85</v>
      </c>
      <c r="O37" s="290">
        <f t="shared" ca="1" si="11"/>
        <v>85</v>
      </c>
      <c r="P37" s="290">
        <f t="shared" ca="1" si="11"/>
        <v>85</v>
      </c>
      <c r="Q37" s="290">
        <f t="shared" ca="1" si="11"/>
        <v>85</v>
      </c>
      <c r="R37" s="292">
        <f t="shared" ca="1" si="11"/>
        <v>85</v>
      </c>
      <c r="S37" s="291">
        <f t="shared" ca="1" si="11"/>
        <v>85</v>
      </c>
      <c r="T37" s="290">
        <f t="shared" ca="1" si="11"/>
        <v>85</v>
      </c>
      <c r="U37" s="290">
        <f t="shared" ca="1" si="11"/>
        <v>85</v>
      </c>
      <c r="V37" s="290">
        <f t="shared" ca="1" si="11"/>
        <v>85</v>
      </c>
      <c r="W37" s="292">
        <f t="shared" ca="1" si="11"/>
        <v>85</v>
      </c>
      <c r="X37" s="290">
        <f t="shared" ca="1" si="11"/>
        <v>85</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 ca="1">I13</f>
        <v>120</v>
      </c>
      <c r="J39" s="267">
        <f t="shared" ref="J39:M39" ca="1" si="12">J13</f>
        <v>119</v>
      </c>
      <c r="K39" s="267">
        <f t="shared" ca="1" si="12"/>
        <v>115</v>
      </c>
      <c r="L39" s="267">
        <f t="shared" ca="1" si="12"/>
        <v>85</v>
      </c>
      <c r="M39" s="299">
        <f t="shared" ca="1" si="12"/>
        <v>119</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297">
        <f ca="1">L42</f>
        <v>95</v>
      </c>
      <c r="O40" s="267">
        <f ca="1">$N$40</f>
        <v>95</v>
      </c>
      <c r="P40" s="267">
        <f t="shared" ref="P40:R40" ca="1" si="13">$N$40</f>
        <v>95</v>
      </c>
      <c r="Q40" s="267">
        <f t="shared" ca="1" si="13"/>
        <v>95</v>
      </c>
      <c r="R40" s="299">
        <f t="shared" ca="1" si="13"/>
        <v>95</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67</v>
      </c>
      <c r="T41" s="295">
        <f ca="1">$S$41</f>
        <v>67</v>
      </c>
      <c r="U41" s="295">
        <f t="shared" ref="U41:W41" ca="1" si="14">$S$41</f>
        <v>67</v>
      </c>
      <c r="V41" s="295">
        <f t="shared" ca="1" si="14"/>
        <v>67</v>
      </c>
      <c r="W41" s="296">
        <f t="shared" ca="1" si="14"/>
        <v>67</v>
      </c>
      <c r="X41" s="358">
        <f ca="1">V42</f>
        <v>67</v>
      </c>
    </row>
    <row r="42" spans="1:24" s="267" customFormat="1" ht="12.95" customHeight="1" x14ac:dyDescent="0.3">
      <c r="A42" s="293"/>
      <c r="B42" s="265" t="s">
        <v>196</v>
      </c>
      <c r="C42" s="266"/>
      <c r="D42" s="266"/>
      <c r="E42" s="266"/>
      <c r="F42" s="266"/>
      <c r="G42" s="266"/>
      <c r="H42" s="266"/>
      <c r="I42" s="267">
        <f ca="1">I13-SUM($I14:I14)-I15</f>
        <v>118</v>
      </c>
      <c r="J42" s="267">
        <f ca="1">J13-SUM($I14:J14)-J15</f>
        <v>132</v>
      </c>
      <c r="K42" s="267">
        <f ca="1">K13-SUM($I14:K14)-K15</f>
        <v>139</v>
      </c>
      <c r="L42" s="267">
        <f ca="1">L13-SUM($I14:L14)-L15</f>
        <v>95</v>
      </c>
      <c r="M42" s="299">
        <f ca="1">M13-SUM($I14:M14)-M15</f>
        <v>93</v>
      </c>
      <c r="N42" s="300">
        <f ca="1">$L$42+$L$15-N15-SUM($M14:N14)</f>
        <v>67</v>
      </c>
      <c r="O42" s="301">
        <f ca="1">$L$42+$L$15-O15-SUM($M14:O14)</f>
        <v>67</v>
      </c>
      <c r="P42" s="301">
        <f ca="1">$L$42+$L$15-P15-SUM($M14:P14)</f>
        <v>67</v>
      </c>
      <c r="Q42" s="301">
        <f ca="1">$L$42+$L$15-Q15-SUM($M14:Q14)</f>
        <v>67</v>
      </c>
      <c r="R42" s="302">
        <f ca="1">$L$42+$L$15-R15-SUM($M14:R14)</f>
        <v>67</v>
      </c>
      <c r="S42" s="300">
        <f ca="1">$Q$42+$Q$15-S15-SUM($R14:S14)</f>
        <v>67</v>
      </c>
      <c r="T42" s="301">
        <f ca="1">$Q$42+$Q$15-T15-SUM($R14:T14)</f>
        <v>67</v>
      </c>
      <c r="U42" s="301">
        <f ca="1">$Q$42+$Q$15-U15-SUM($R14:U14)</f>
        <v>67</v>
      </c>
      <c r="V42" s="301">
        <f ca="1">$Q$42+$Q$15-V15-SUM($R14:V14)</f>
        <v>67</v>
      </c>
      <c r="W42" s="302">
        <f ca="1">$Q$42+$Q$15-W15-SUM($R14:W14)</f>
        <v>67</v>
      </c>
      <c r="X42" s="295">
        <f ca="1">$V$42+$V$15-X15-SUM($W14:X14)</f>
        <v>67</v>
      </c>
    </row>
    <row r="43" spans="1:24" s="267" customFormat="1" ht="12.95" customHeight="1" outlineLevel="1" x14ac:dyDescent="0.3">
      <c r="A43" s="265"/>
      <c r="B43" s="273" t="s">
        <v>17</v>
      </c>
      <c r="C43" s="274"/>
      <c r="D43" s="274"/>
      <c r="E43" s="274"/>
      <c r="F43" s="274"/>
      <c r="G43" s="274"/>
      <c r="H43" s="274"/>
      <c r="I43" s="275">
        <f ca="1">I$39</f>
        <v>120</v>
      </c>
      <c r="J43" s="275">
        <f t="shared" ref="J43:M43" ca="1" si="15">J$39</f>
        <v>119</v>
      </c>
      <c r="K43" s="275">
        <f t="shared" ca="1" si="15"/>
        <v>115</v>
      </c>
      <c r="L43" s="275">
        <f t="shared" ca="1" si="15"/>
        <v>85</v>
      </c>
      <c r="M43" s="276">
        <f t="shared" ca="1" si="15"/>
        <v>119</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 ca="1">N$40</f>
        <v>95</v>
      </c>
      <c r="O44" s="275">
        <f t="shared" ref="O44:R44" ca="1" si="16">O$40</f>
        <v>95</v>
      </c>
      <c r="P44" s="275">
        <f t="shared" ca="1" si="16"/>
        <v>95</v>
      </c>
      <c r="Q44" s="275">
        <f t="shared" ca="1" si="16"/>
        <v>95</v>
      </c>
      <c r="R44" s="276">
        <f t="shared" ca="1" si="16"/>
        <v>95</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7">S41</f>
        <v>67</v>
      </c>
      <c r="T45" s="275">
        <f t="shared" ca="1" si="17"/>
        <v>67</v>
      </c>
      <c r="U45" s="275">
        <f t="shared" ca="1" si="17"/>
        <v>67</v>
      </c>
      <c r="V45" s="275">
        <f t="shared" ca="1" si="17"/>
        <v>67</v>
      </c>
      <c r="W45" s="276">
        <f t="shared" ca="1" si="17"/>
        <v>67</v>
      </c>
      <c r="X45" s="275">
        <f t="shared" ca="1" si="17"/>
        <v>67</v>
      </c>
    </row>
    <row r="46" spans="1:24" s="267" customFormat="1" ht="12.75" customHeight="1" x14ac:dyDescent="0.3">
      <c r="A46" s="265"/>
      <c r="B46" s="273" t="s">
        <v>263</v>
      </c>
      <c r="C46" s="274"/>
      <c r="D46" s="274"/>
      <c r="E46" s="274"/>
      <c r="F46" s="274"/>
      <c r="G46" s="274"/>
      <c r="H46" s="274"/>
      <c r="I46" s="275">
        <f t="shared" ref="I46:X46" ca="1" si="18">SUM(I43:I45)</f>
        <v>120</v>
      </c>
      <c r="J46" s="275">
        <f t="shared" ca="1" si="18"/>
        <v>119</v>
      </c>
      <c r="K46" s="275">
        <f t="shared" ca="1" si="18"/>
        <v>115</v>
      </c>
      <c r="L46" s="275">
        <f t="shared" ca="1" si="18"/>
        <v>85</v>
      </c>
      <c r="M46" s="276">
        <f t="shared" ca="1" si="18"/>
        <v>119</v>
      </c>
      <c r="N46" s="303">
        <f t="shared" ca="1" si="18"/>
        <v>95</v>
      </c>
      <c r="O46" s="275">
        <f t="shared" ca="1" si="18"/>
        <v>95</v>
      </c>
      <c r="P46" s="275">
        <f t="shared" ca="1" si="18"/>
        <v>95</v>
      </c>
      <c r="Q46" s="275">
        <f t="shared" ca="1" si="18"/>
        <v>95</v>
      </c>
      <c r="R46" s="276">
        <f t="shared" ca="1" si="18"/>
        <v>95</v>
      </c>
      <c r="S46" s="303">
        <f t="shared" ca="1" si="18"/>
        <v>67</v>
      </c>
      <c r="T46" s="275">
        <f t="shared" ca="1" si="18"/>
        <v>67</v>
      </c>
      <c r="U46" s="275">
        <f t="shared" ca="1" si="18"/>
        <v>67</v>
      </c>
      <c r="V46" s="275">
        <f t="shared" ca="1" si="18"/>
        <v>67</v>
      </c>
      <c r="W46" s="276">
        <f t="shared" ca="1" si="18"/>
        <v>67</v>
      </c>
      <c r="X46" s="275">
        <f t="shared" ca="1" si="18"/>
        <v>67</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19">(SUM(I39:I41)-I42)-(SUM(H39:H41)-H42)</f>
        <v>2</v>
      </c>
      <c r="J48" s="267">
        <f t="shared" ca="1" si="19"/>
        <v>-15</v>
      </c>
      <c r="K48" s="267">
        <f t="shared" ca="1" si="19"/>
        <v>-11</v>
      </c>
      <c r="L48" s="267">
        <f t="shared" ca="1" si="19"/>
        <v>14</v>
      </c>
      <c r="M48" s="299">
        <f t="shared" ca="1" si="19"/>
        <v>36</v>
      </c>
      <c r="N48" s="294">
        <f t="shared" ca="1" si="19"/>
        <v>2</v>
      </c>
      <c r="O48" s="295">
        <f t="shared" ca="1" si="19"/>
        <v>0</v>
      </c>
      <c r="P48" s="267">
        <f t="shared" ca="1" si="19"/>
        <v>0</v>
      </c>
      <c r="Q48" s="267">
        <f t="shared" ca="1" si="19"/>
        <v>0</v>
      </c>
      <c r="R48" s="299">
        <f t="shared" ca="1" si="19"/>
        <v>0</v>
      </c>
      <c r="S48" s="294">
        <f t="shared" ca="1" si="19"/>
        <v>-28</v>
      </c>
      <c r="T48" s="295">
        <f t="shared" ca="1" si="19"/>
        <v>0</v>
      </c>
      <c r="U48" s="267">
        <f t="shared" ca="1" si="19"/>
        <v>0</v>
      </c>
      <c r="V48" s="267">
        <f t="shared" ca="1" si="19"/>
        <v>0</v>
      </c>
      <c r="W48" s="299">
        <f t="shared" ca="1" si="19"/>
        <v>0</v>
      </c>
      <c r="X48" s="295">
        <f t="shared" ca="1" si="19"/>
        <v>0</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2</v>
      </c>
      <c r="J51" s="307"/>
      <c r="K51" s="307"/>
      <c r="L51" s="307"/>
      <c r="M51" s="310"/>
      <c r="N51" s="309">
        <f ca="1">SUM(N39:N41)-N42</f>
        <v>28</v>
      </c>
      <c r="O51" s="307"/>
      <c r="P51" s="307"/>
      <c r="Q51" s="307"/>
      <c r="R51" s="310"/>
      <c r="S51" s="309">
        <f ca="1">SUM(S39:S41)-S42</f>
        <v>0</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-15</v>
      </c>
      <c r="K52" s="311">
        <f ca="1">(SUM(K39:K41)-K42)-(SUM(J39:J41)-J42)</f>
        <v>-11</v>
      </c>
      <c r="L52" s="311">
        <f ca="1">(SUM(L39:L41)-L42)-(SUM(K39:K41)-K42)</f>
        <v>14</v>
      </c>
      <c r="M52" s="310"/>
      <c r="N52" s="309"/>
      <c r="O52" s="311">
        <f ca="1">(SUM(O39:O41)-O42)-(SUM(N39:N41)-N42)</f>
        <v>0</v>
      </c>
      <c r="P52" s="311">
        <f ca="1">(SUM(P39:P41)-P42)-(SUM(O39:O41)-O42)</f>
        <v>0</v>
      </c>
      <c r="Q52" s="311">
        <f ca="1">(SUM(Q39:Q41)-Q42)-(SUM(P39:P41)-P42)</f>
        <v>0</v>
      </c>
      <c r="R52" s="310"/>
      <c r="S52" s="309"/>
      <c r="T52" s="311">
        <f ca="1">(SUM(T39:T41)-T42)-(SUM(S39:S41)-S42)</f>
        <v>0</v>
      </c>
      <c r="U52" s="311">
        <f ca="1">(SUM(U39:U41)-U42)-(SUM(T39:T41)-T42)</f>
        <v>0</v>
      </c>
      <c r="V52" s="311">
        <f ca="1">(SUM(V39:V41)-V42)-(SUM(U39:U41)-U42)</f>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H54" s="306"/>
      <c r="I54" s="311"/>
      <c r="J54" s="311"/>
      <c r="K54" s="311"/>
      <c r="L54" s="311"/>
      <c r="M54" s="312"/>
      <c r="N54" s="309"/>
      <c r="O54" s="307"/>
      <c r="P54" s="307"/>
      <c r="Q54" s="307"/>
      <c r="R54" s="312"/>
      <c r="S54" s="309"/>
      <c r="T54" s="307"/>
      <c r="U54" s="307"/>
      <c r="V54" s="307"/>
      <c r="W54" s="312"/>
      <c r="X54" s="307"/>
    </row>
    <row r="55" spans="1:24" s="267" customFormat="1" ht="12.95" customHeight="1" x14ac:dyDescent="0.3">
      <c r="A55" s="293"/>
      <c r="B55" s="305" t="s">
        <v>267</v>
      </c>
      <c r="C55" s="306"/>
      <c r="D55" s="306"/>
      <c r="E55" s="306"/>
      <c r="F55" s="306"/>
      <c r="G55" s="306"/>
      <c r="H55" s="306"/>
      <c r="I55" s="313"/>
      <c r="J55" s="313"/>
      <c r="K55" s="313"/>
      <c r="L55" s="313"/>
      <c r="M55" s="317"/>
      <c r="N55" s="314"/>
      <c r="O55" s="315"/>
      <c r="P55" s="315"/>
      <c r="Q55" s="315"/>
      <c r="R55" s="317"/>
      <c r="S55" s="314"/>
      <c r="T55" s="315"/>
      <c r="U55" s="315"/>
      <c r="V55" s="315"/>
      <c r="W55" s="317"/>
      <c r="X55" s="315"/>
    </row>
    <row r="56" spans="1:24" s="267" customFormat="1" ht="12.95" customHeight="1" x14ac:dyDescent="0.3">
      <c r="A56" s="293"/>
      <c r="B56" s="305" t="s">
        <v>281</v>
      </c>
      <c r="C56" s="306"/>
      <c r="D56" s="306"/>
      <c r="E56" s="306"/>
      <c r="F56" s="306"/>
      <c r="G56" s="306"/>
      <c r="H56" s="306"/>
      <c r="I56" s="313"/>
      <c r="J56" s="313"/>
      <c r="K56" s="313"/>
      <c r="L56" s="313"/>
      <c r="M56" s="317"/>
      <c r="N56" s="314"/>
      <c r="O56" s="315"/>
      <c r="P56" s="315"/>
      <c r="Q56" s="315"/>
      <c r="R56" s="317"/>
      <c r="S56" s="314"/>
      <c r="T56" s="315"/>
      <c r="U56" s="315"/>
      <c r="V56" s="315"/>
      <c r="W56" s="317"/>
      <c r="X56" s="315"/>
    </row>
    <row r="57" spans="1:24" s="267" customFormat="1" ht="12.95" customHeight="1" x14ac:dyDescent="0.3">
      <c r="A57" s="293"/>
      <c r="B57" s="305" t="s">
        <v>360</v>
      </c>
      <c r="C57" s="306"/>
      <c r="D57" s="306"/>
      <c r="E57" s="306"/>
      <c r="F57" s="306"/>
      <c r="G57" s="306"/>
      <c r="H57" s="306"/>
      <c r="I57" s="313"/>
      <c r="J57" s="313"/>
      <c r="K57" s="313"/>
      <c r="L57" s="313"/>
      <c r="M57" s="317"/>
      <c r="N57" s="314"/>
      <c r="O57" s="315"/>
      <c r="P57" s="315"/>
      <c r="Q57" s="315"/>
      <c r="R57" s="317"/>
      <c r="S57" s="314"/>
      <c r="T57" s="315"/>
      <c r="U57" s="315"/>
      <c r="V57" s="315"/>
      <c r="W57" s="317"/>
      <c r="X57" s="315"/>
    </row>
    <row r="58" spans="1:24" s="267" customFormat="1" ht="12.95" customHeight="1" x14ac:dyDescent="0.3">
      <c r="A58" s="293"/>
      <c r="B58" s="305" t="s">
        <v>362</v>
      </c>
      <c r="C58" s="306"/>
      <c r="D58" s="306"/>
      <c r="E58" s="306"/>
      <c r="F58" s="306"/>
      <c r="G58" s="306"/>
      <c r="H58" s="306"/>
      <c r="I58" s="313"/>
      <c r="J58" s="313"/>
      <c r="K58" s="313"/>
      <c r="L58" s="313"/>
      <c r="M58" s="317"/>
      <c r="N58" s="314"/>
      <c r="O58" s="315"/>
      <c r="P58" s="315"/>
      <c r="Q58" s="315"/>
      <c r="R58" s="317"/>
      <c r="S58" s="314"/>
      <c r="T58" s="315"/>
      <c r="U58" s="315"/>
      <c r="V58" s="315"/>
      <c r="W58" s="317"/>
      <c r="X58" s="315"/>
    </row>
    <row r="59" spans="1:24" s="267" customFormat="1" ht="12.95" customHeight="1" x14ac:dyDescent="0.3">
      <c r="A59" s="293"/>
      <c r="B59" s="305" t="s">
        <v>369</v>
      </c>
      <c r="C59" s="306"/>
      <c r="D59" s="306"/>
      <c r="E59" s="306"/>
      <c r="F59" s="306"/>
      <c r="G59" s="306"/>
      <c r="H59" s="306"/>
      <c r="I59" s="313"/>
      <c r="J59" s="313"/>
      <c r="K59" s="313"/>
      <c r="L59" s="313"/>
      <c r="M59" s="317"/>
      <c r="N59" s="314"/>
      <c r="O59" s="315"/>
      <c r="P59" s="315"/>
      <c r="Q59" s="315"/>
      <c r="R59" s="317"/>
      <c r="S59" s="314"/>
      <c r="T59" s="315"/>
      <c r="U59" s="315"/>
      <c r="V59" s="315"/>
      <c r="W59" s="317"/>
      <c r="X59" s="315"/>
    </row>
    <row r="60" spans="1:24" s="267" customFormat="1" ht="12.95" customHeight="1" x14ac:dyDescent="0.3">
      <c r="A60" s="293"/>
      <c r="B60" s="305" t="s">
        <v>374</v>
      </c>
      <c r="C60" s="306"/>
      <c r="D60" s="306"/>
      <c r="E60" s="306"/>
      <c r="F60" s="306"/>
      <c r="G60" s="306"/>
      <c r="H60" s="306"/>
      <c r="I60" s="313"/>
      <c r="J60" s="313"/>
      <c r="K60" s="313"/>
      <c r="L60" s="313"/>
      <c r="M60" s="317"/>
      <c r="N60" s="314"/>
      <c r="O60" s="315"/>
      <c r="P60" s="315"/>
      <c r="Q60" s="315"/>
      <c r="R60" s="317"/>
      <c r="S60" s="314"/>
      <c r="T60" s="315"/>
      <c r="U60" s="315"/>
      <c r="V60" s="315"/>
      <c r="W60" s="317"/>
      <c r="X60" s="315"/>
    </row>
    <row r="61" spans="1:24" s="267" customFormat="1" ht="12.95" customHeight="1" x14ac:dyDescent="0.3">
      <c r="A61" s="293"/>
      <c r="B61" s="305" t="s">
        <v>375</v>
      </c>
      <c r="C61" s="306"/>
      <c r="D61" s="306"/>
      <c r="E61" s="306"/>
      <c r="F61" s="306"/>
      <c r="G61" s="306"/>
      <c r="H61" s="306"/>
      <c r="I61" s="313"/>
      <c r="J61" s="313"/>
      <c r="K61" s="313"/>
      <c r="L61" s="313"/>
      <c r="M61" s="317"/>
      <c r="N61" s="314"/>
      <c r="O61" s="315"/>
      <c r="P61" s="315"/>
      <c r="Q61" s="315"/>
      <c r="R61" s="317"/>
      <c r="S61" s="314"/>
      <c r="T61" s="315"/>
      <c r="U61" s="315"/>
      <c r="V61" s="315"/>
      <c r="W61" s="317"/>
      <c r="X61" s="315"/>
    </row>
    <row r="62" spans="1:24" s="267" customFormat="1" ht="12.95" customHeight="1" x14ac:dyDescent="0.3">
      <c r="A62" s="293"/>
      <c r="B62" s="305" t="s">
        <v>379</v>
      </c>
      <c r="C62" s="306"/>
      <c r="D62" s="306"/>
      <c r="E62" s="306"/>
      <c r="F62" s="306"/>
      <c r="G62" s="306"/>
      <c r="H62" s="306"/>
      <c r="I62" s="313"/>
      <c r="J62" s="313"/>
      <c r="K62" s="313"/>
      <c r="L62" s="313"/>
      <c r="M62" s="317"/>
      <c r="N62" s="314"/>
      <c r="O62" s="315"/>
      <c r="P62" s="315"/>
      <c r="Q62" s="315"/>
      <c r="R62" s="317"/>
      <c r="S62" s="314"/>
      <c r="T62" s="315"/>
      <c r="U62" s="315"/>
      <c r="V62" s="315"/>
      <c r="W62" s="317"/>
      <c r="X62" s="315"/>
    </row>
    <row r="63" spans="1:24" s="267" customFormat="1" ht="12.95" customHeight="1" x14ac:dyDescent="0.3">
      <c r="A63" s="293"/>
      <c r="B63" s="305" t="s">
        <v>22</v>
      </c>
      <c r="C63" s="306"/>
      <c r="D63" s="306"/>
      <c r="E63" s="306"/>
      <c r="F63" s="306"/>
      <c r="G63" s="306"/>
      <c r="H63" s="306"/>
      <c r="I63" s="318">
        <f ca="1">SUM(I51:I62)</f>
        <v>2</v>
      </c>
      <c r="J63" s="318">
        <f t="shared" ref="J63:X63" ca="1" si="20">SUM(J51:J62)</f>
        <v>-15</v>
      </c>
      <c r="K63" s="318">
        <f t="shared" ca="1" si="20"/>
        <v>-11</v>
      </c>
      <c r="L63" s="318">
        <f t="shared" ca="1" si="20"/>
        <v>14</v>
      </c>
      <c r="M63" s="320">
        <f t="shared" si="20"/>
        <v>0</v>
      </c>
      <c r="N63" s="319">
        <f t="shared" ca="1" si="20"/>
        <v>28</v>
      </c>
      <c r="O63" s="318">
        <f t="shared" ca="1" si="20"/>
        <v>0</v>
      </c>
      <c r="P63" s="318">
        <f t="shared" ca="1" si="20"/>
        <v>0</v>
      </c>
      <c r="Q63" s="318">
        <f t="shared" ca="1" si="20"/>
        <v>0</v>
      </c>
      <c r="R63" s="320">
        <f t="shared" si="20"/>
        <v>0</v>
      </c>
      <c r="S63" s="319">
        <f t="shared" ca="1" si="20"/>
        <v>0</v>
      </c>
      <c r="T63" s="318">
        <f t="shared" ca="1" si="20"/>
        <v>0</v>
      </c>
      <c r="U63" s="318">
        <f t="shared" ca="1" si="20"/>
        <v>0</v>
      </c>
      <c r="V63" s="318">
        <f t="shared" ca="1" si="20"/>
        <v>0</v>
      </c>
      <c r="W63" s="320">
        <f t="shared" si="20"/>
        <v>0</v>
      </c>
      <c r="X63" s="318">
        <f t="shared" si="20"/>
        <v>0</v>
      </c>
    </row>
    <row r="64" spans="1:24" s="267" customFormat="1" ht="12.95" customHeight="1" outlineLevel="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2</v>
      </c>
      <c r="K66" s="324">
        <f ca="1">J66</f>
        <v>2</v>
      </c>
      <c r="L66" s="324">
        <f ca="1">K66</f>
        <v>2</v>
      </c>
      <c r="M66" s="326">
        <f ca="1">L66</f>
        <v>2</v>
      </c>
      <c r="N66" s="325">
        <f ca="1">M66</f>
        <v>2</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-15</v>
      </c>
      <c r="L67" s="311">
        <f ca="1">K67</f>
        <v>-15</v>
      </c>
      <c r="M67" s="312">
        <f ca="1">L67</f>
        <v>-15</v>
      </c>
      <c r="N67" s="309">
        <f ca="1">M67</f>
        <v>-15</v>
      </c>
      <c r="O67" s="307">
        <f ca="1">N67</f>
        <v>-15</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-11</v>
      </c>
      <c r="M68" s="312">
        <f ca="1">L68</f>
        <v>-11</v>
      </c>
      <c r="N68" s="309">
        <f ca="1">M68</f>
        <v>-11</v>
      </c>
      <c r="O68" s="307">
        <f ca="1">N68</f>
        <v>-11</v>
      </c>
      <c r="P68" s="307">
        <f ca="1">O68</f>
        <v>-11</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14</v>
      </c>
      <c r="N69" s="309">
        <f ca="1">M69</f>
        <v>14</v>
      </c>
      <c r="O69" s="307">
        <f ca="1">N69</f>
        <v>14</v>
      </c>
      <c r="P69" s="307">
        <f ca="1">O69</f>
        <v>14</v>
      </c>
      <c r="Q69" s="307">
        <f ca="1">P69</f>
        <v>14</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M$63</f>
        <v>0</v>
      </c>
      <c r="O70" s="307">
        <f>N70</f>
        <v>0</v>
      </c>
      <c r="P70" s="307">
        <f>O70</f>
        <v>0</v>
      </c>
      <c r="Q70" s="307">
        <f>P70</f>
        <v>0</v>
      </c>
      <c r="R70" s="310">
        <f>Q70</f>
        <v>0</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28</v>
      </c>
      <c r="P71" s="324">
        <f ca="1">O71</f>
        <v>28</v>
      </c>
      <c r="Q71" s="324">
        <f ca="1">P71</f>
        <v>28</v>
      </c>
      <c r="R71" s="326">
        <f ca="1">Q71</f>
        <v>28</v>
      </c>
      <c r="S71" s="325">
        <f ca="1">R71</f>
        <v>28</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0</v>
      </c>
      <c r="Q72" s="311">
        <f ca="1">P72</f>
        <v>0</v>
      </c>
      <c r="R72" s="312">
        <f ca="1">Q72</f>
        <v>0</v>
      </c>
      <c r="S72" s="321">
        <f ca="1">R72</f>
        <v>0</v>
      </c>
      <c r="T72" s="311">
        <f ca="1">S72</f>
        <v>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0</v>
      </c>
      <c r="R73" s="312">
        <f ca="1">Q73</f>
        <v>0</v>
      </c>
      <c r="S73" s="321">
        <f ca="1">R73</f>
        <v>0</v>
      </c>
      <c r="T73" s="311">
        <f ca="1">S73</f>
        <v>0</v>
      </c>
      <c r="U73" s="311">
        <f ca="1">T73</f>
        <v>0</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0</v>
      </c>
      <c r="S74" s="321">
        <f ca="1">R74</f>
        <v>0</v>
      </c>
      <c r="T74" s="311">
        <f ca="1">S74</f>
        <v>0</v>
      </c>
      <c r="U74" s="311">
        <f ca="1">T74</f>
        <v>0</v>
      </c>
      <c r="V74" s="311">
        <f ca="1">U74</f>
        <v>0</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0</v>
      </c>
      <c r="U76" s="324">
        <f ca="1">T76</f>
        <v>0</v>
      </c>
      <c r="V76" s="324">
        <f ca="1">U76</f>
        <v>0</v>
      </c>
      <c r="W76" s="326">
        <f ca="1">V76</f>
        <v>0</v>
      </c>
      <c r="X76" s="324">
        <f ca="1">W76</f>
        <v>0</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outlineLevel="1" x14ac:dyDescent="0.3">
      <c r="A79" s="293"/>
      <c r="B79" s="305" t="s">
        <v>259</v>
      </c>
      <c r="C79" s="306"/>
      <c r="D79" s="306"/>
      <c r="E79" s="306"/>
      <c r="F79" s="306"/>
      <c r="G79" s="306"/>
      <c r="H79" s="306"/>
      <c r="I79" s="318"/>
      <c r="J79" s="318"/>
      <c r="K79" s="318"/>
      <c r="L79" s="318"/>
      <c r="M79" s="320"/>
      <c r="N79" s="319">
        <f ca="1">SUM(N66:N70)</f>
        <v>-10</v>
      </c>
      <c r="O79" s="318">
        <f ca="1">SUM(O66:O70)</f>
        <v>-12</v>
      </c>
      <c r="P79" s="318">
        <f ca="1">SUM(P66:P70)</f>
        <v>3</v>
      </c>
      <c r="Q79" s="318">
        <f ca="1">SUM(Q66:Q70)</f>
        <v>14</v>
      </c>
      <c r="R79" s="320">
        <f>SUM(R66:R70)</f>
        <v>0</v>
      </c>
      <c r="S79" s="319">
        <f ca="1">SUM(S66:S75)</f>
        <v>28</v>
      </c>
      <c r="T79" s="318">
        <f t="shared" ref="T79:W79" ca="1" si="21">SUM(T66:T75)</f>
        <v>0</v>
      </c>
      <c r="U79" s="318">
        <f t="shared" ca="1" si="21"/>
        <v>0</v>
      </c>
      <c r="V79" s="318">
        <f t="shared" ca="1" si="21"/>
        <v>0</v>
      </c>
      <c r="W79" s="320">
        <f t="shared" si="21"/>
        <v>0</v>
      </c>
      <c r="X79" s="318">
        <f ca="1">SUM(X66:X78)</f>
        <v>0</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306"/>
      <c r="I81" s="311"/>
      <c r="J81" s="311"/>
      <c r="K81" s="311"/>
      <c r="L81" s="311"/>
      <c r="M81" s="312"/>
      <c r="N81" s="321"/>
      <c r="O81" s="311"/>
      <c r="P81" s="311"/>
      <c r="Q81" s="311"/>
      <c r="R81" s="312"/>
      <c r="S81" s="321"/>
      <c r="T81" s="311"/>
      <c r="U81" s="311"/>
      <c r="V81" s="311"/>
      <c r="W81" s="312"/>
      <c r="X81" s="311"/>
    </row>
    <row r="82" spans="1:24" s="267" customFormat="1" ht="12.95" customHeight="1" x14ac:dyDescent="0.3">
      <c r="A82" s="293"/>
      <c r="B82" s="305" t="s">
        <v>347</v>
      </c>
      <c r="C82" s="306"/>
      <c r="D82" s="306"/>
      <c r="E82" s="306"/>
      <c r="F82" s="306"/>
      <c r="G82" s="306"/>
      <c r="H82" s="306"/>
      <c r="I82" s="311"/>
      <c r="J82" s="311"/>
      <c r="K82" s="311"/>
      <c r="L82" s="311"/>
      <c r="M82" s="312"/>
      <c r="N82" s="309"/>
      <c r="O82" s="307">
        <f ca="1">-((SUM(M39:M41)-M42)-(SUM(L39:L41)-L42))/(1+$I$16)^4</f>
        <v>-27.270017527450864</v>
      </c>
      <c r="P82" s="307"/>
      <c r="Q82" s="307"/>
      <c r="R82" s="310"/>
      <c r="S82" s="309"/>
      <c r="T82" s="307">
        <f ca="1">-((R40-R42)-(Q40-Q42))/(1+$I$16)^4</f>
        <v>0</v>
      </c>
      <c r="U82" s="307"/>
      <c r="V82" s="307"/>
      <c r="W82" s="310"/>
      <c r="X82" s="307"/>
    </row>
    <row r="83" spans="1:24" s="267" customFormat="1" ht="12.95" customHeight="1" x14ac:dyDescent="0.3">
      <c r="A83" s="293"/>
      <c r="B83" s="305" t="s">
        <v>348</v>
      </c>
      <c r="C83" s="306"/>
      <c r="D83" s="306"/>
      <c r="E83" s="266"/>
      <c r="F83" s="266"/>
      <c r="G83" s="266"/>
      <c r="H83" s="266"/>
      <c r="M83" s="299"/>
      <c r="N83" s="298"/>
      <c r="R83" s="299"/>
      <c r="S83" s="298"/>
      <c r="W83" s="299"/>
    </row>
    <row r="84" spans="1:24" s="267" customFormat="1" ht="12.95" customHeight="1" x14ac:dyDescent="0.3">
      <c r="A84" s="293"/>
      <c r="B84" s="305" t="s">
        <v>351</v>
      </c>
      <c r="C84" s="266"/>
      <c r="D84" s="266"/>
      <c r="E84" s="266"/>
      <c r="F84" s="266"/>
      <c r="G84" s="266"/>
      <c r="H84" s="266"/>
      <c r="M84" s="299"/>
      <c r="N84" s="298"/>
      <c r="R84" s="299"/>
      <c r="S84" s="298"/>
      <c r="W84" s="299"/>
    </row>
    <row r="85" spans="1:24" s="267" customFormat="1" ht="12.95" customHeight="1" x14ac:dyDescent="0.3">
      <c r="A85" s="293"/>
      <c r="B85" s="305" t="s">
        <v>358</v>
      </c>
      <c r="C85" s="329"/>
      <c r="D85" s="329"/>
      <c r="E85" s="266"/>
      <c r="F85" s="266"/>
      <c r="G85" s="266"/>
      <c r="H85" s="266"/>
      <c r="M85" s="299"/>
      <c r="N85" s="298"/>
      <c r="R85" s="299"/>
      <c r="S85" s="298"/>
      <c r="W85" s="299"/>
    </row>
    <row r="86" spans="1:24" s="267" customFormat="1" ht="12.95" customHeight="1" x14ac:dyDescent="0.3">
      <c r="A86" s="293"/>
      <c r="B86" s="305" t="s">
        <v>367</v>
      </c>
      <c r="C86" s="329"/>
      <c r="D86" s="329"/>
      <c r="E86" s="266"/>
      <c r="F86" s="266"/>
      <c r="G86" s="266"/>
      <c r="H86" s="266"/>
      <c r="M86" s="299"/>
      <c r="N86" s="298"/>
      <c r="R86" s="299"/>
      <c r="S86" s="298"/>
      <c r="W86" s="299"/>
    </row>
    <row r="87" spans="1:24" s="267" customFormat="1" ht="12.95" customHeight="1" x14ac:dyDescent="0.3">
      <c r="A87" s="293"/>
      <c r="B87" s="305" t="s">
        <v>366</v>
      </c>
      <c r="C87" s="329"/>
      <c r="D87" s="329"/>
      <c r="E87" s="266"/>
      <c r="F87" s="266"/>
      <c r="G87" s="266"/>
      <c r="H87" s="266"/>
      <c r="M87" s="299"/>
      <c r="N87" s="298"/>
      <c r="R87" s="299"/>
      <c r="S87" s="298"/>
      <c r="W87" s="299"/>
    </row>
    <row r="88" spans="1:24" s="267" customFormat="1" ht="12.95" customHeight="1" x14ac:dyDescent="0.3">
      <c r="A88" s="293"/>
      <c r="B88" s="305" t="s">
        <v>359</v>
      </c>
      <c r="C88" s="329"/>
      <c r="D88" s="329"/>
      <c r="E88" s="266"/>
      <c r="F88" s="266"/>
      <c r="G88" s="266"/>
      <c r="H88" s="266"/>
      <c r="M88" s="299"/>
      <c r="N88" s="298"/>
      <c r="R88" s="299"/>
      <c r="S88" s="298"/>
      <c r="W88" s="299"/>
    </row>
    <row r="89" spans="1:24" s="267" customFormat="1" ht="12.95" customHeight="1" x14ac:dyDescent="0.3">
      <c r="A89" s="293"/>
      <c r="B89" s="305" t="s">
        <v>363</v>
      </c>
      <c r="C89" s="329"/>
      <c r="D89" s="329"/>
      <c r="E89" s="266"/>
      <c r="F89" s="266"/>
      <c r="G89" s="266"/>
      <c r="H89" s="266"/>
      <c r="M89" s="299"/>
      <c r="N89" s="298"/>
      <c r="R89" s="299"/>
      <c r="S89" s="298"/>
      <c r="W89" s="299"/>
    </row>
    <row r="90" spans="1:24" s="267" customFormat="1" ht="12.95" customHeight="1" x14ac:dyDescent="0.3">
      <c r="A90" s="293"/>
      <c r="B90" s="305" t="s">
        <v>368</v>
      </c>
      <c r="C90" s="329"/>
      <c r="D90" s="329"/>
      <c r="E90" s="266"/>
      <c r="F90" s="266"/>
      <c r="G90" s="266"/>
      <c r="H90" s="266"/>
      <c r="M90" s="299"/>
      <c r="N90" s="298"/>
      <c r="R90" s="299"/>
      <c r="S90" s="298"/>
      <c r="W90" s="299"/>
    </row>
    <row r="91" spans="1:24" s="267" customFormat="1" ht="12.95" customHeight="1" x14ac:dyDescent="0.3">
      <c r="A91" s="293"/>
      <c r="B91" s="305" t="s">
        <v>371</v>
      </c>
      <c r="C91" s="329"/>
      <c r="D91" s="329"/>
      <c r="E91" s="266"/>
      <c r="F91" s="266"/>
      <c r="G91" s="266"/>
      <c r="H91" s="266"/>
      <c r="M91" s="299"/>
      <c r="N91" s="298"/>
      <c r="R91" s="299"/>
      <c r="S91" s="298"/>
      <c r="W91" s="299"/>
    </row>
    <row r="92" spans="1:24" s="267" customFormat="1" ht="12.95" customHeight="1" x14ac:dyDescent="0.3">
      <c r="A92" s="293"/>
      <c r="B92" s="305" t="s">
        <v>372</v>
      </c>
      <c r="C92" s="329"/>
      <c r="D92" s="329"/>
      <c r="E92" s="266"/>
      <c r="F92" s="266"/>
      <c r="G92" s="266"/>
      <c r="H92" s="266"/>
      <c r="M92" s="299"/>
      <c r="N92" s="298"/>
      <c r="R92" s="299"/>
      <c r="S92" s="298"/>
      <c r="W92" s="299"/>
    </row>
    <row r="93" spans="1:24" s="267" customFormat="1" ht="12.95" customHeight="1" x14ac:dyDescent="0.3">
      <c r="A93" s="293"/>
      <c r="B93" s="305" t="s">
        <v>376</v>
      </c>
      <c r="C93" s="329"/>
      <c r="D93" s="329"/>
      <c r="E93" s="266"/>
      <c r="F93" s="266"/>
      <c r="G93" s="266"/>
      <c r="H93" s="266"/>
      <c r="M93" s="299"/>
      <c r="N93" s="298"/>
      <c r="R93" s="299"/>
      <c r="S93" s="298"/>
      <c r="W93" s="299"/>
    </row>
    <row r="94" spans="1:24" s="267" customFormat="1" ht="12.95" customHeight="1" x14ac:dyDescent="0.3">
      <c r="A94" s="293"/>
      <c r="B94" s="329"/>
      <c r="C94" s="329"/>
      <c r="D94" s="329"/>
      <c r="E94" s="266"/>
      <c r="F94" s="266"/>
      <c r="G94" s="266"/>
      <c r="H94" s="266"/>
      <c r="M94" s="299"/>
      <c r="N94" s="298"/>
      <c r="R94" s="299"/>
      <c r="S94" s="298"/>
      <c r="W94" s="299"/>
    </row>
    <row r="95" spans="1:24" s="267" customFormat="1" ht="12.95" customHeight="1" x14ac:dyDescent="0.3">
      <c r="A95" s="293"/>
      <c r="B95" s="265" t="s">
        <v>282</v>
      </c>
      <c r="C95" s="329"/>
      <c r="D95" s="329"/>
      <c r="E95" s="266"/>
      <c r="F95" s="266"/>
      <c r="G95" s="266"/>
      <c r="H95" s="266"/>
      <c r="M95" s="299"/>
      <c r="N95" s="298"/>
      <c r="R95" s="299"/>
      <c r="S95" s="298"/>
      <c r="W95" s="299"/>
    </row>
    <row r="96" spans="1:24" s="267" customFormat="1" ht="12.95" customHeight="1" x14ac:dyDescent="0.3">
      <c r="A96" s="293"/>
      <c r="B96" s="305" t="s">
        <v>352</v>
      </c>
      <c r="C96" s="329"/>
      <c r="D96" s="329"/>
      <c r="E96" s="266"/>
      <c r="F96" s="266"/>
      <c r="G96" s="266"/>
      <c r="H96" s="266"/>
      <c r="I96" s="330"/>
      <c r="J96" s="330"/>
      <c r="K96" s="330"/>
      <c r="L96" s="330"/>
      <c r="M96" s="332"/>
      <c r="N96" s="331"/>
      <c r="O96" s="330"/>
      <c r="P96" s="330"/>
      <c r="Q96" s="330"/>
      <c r="R96" s="332"/>
      <c r="S96" s="331"/>
      <c r="T96" s="330"/>
      <c r="U96" s="330"/>
      <c r="V96" s="330"/>
      <c r="W96" s="332"/>
      <c r="X96" s="330"/>
    </row>
    <row r="97" spans="1:24" s="267" customFormat="1" ht="12.95" customHeight="1" x14ac:dyDescent="0.3">
      <c r="A97" s="293"/>
      <c r="B97" s="305" t="s">
        <v>357</v>
      </c>
      <c r="C97" s="329"/>
      <c r="D97" s="329"/>
      <c r="E97" s="266"/>
      <c r="F97" s="266"/>
      <c r="G97" s="266"/>
      <c r="H97" s="266"/>
      <c r="I97" s="330"/>
      <c r="J97" s="330"/>
      <c r="K97" s="330"/>
      <c r="L97" s="330"/>
      <c r="M97" s="332"/>
      <c r="N97" s="331"/>
      <c r="O97" s="330"/>
      <c r="P97" s="330"/>
      <c r="Q97" s="330"/>
      <c r="R97" s="332"/>
      <c r="S97" s="331"/>
      <c r="T97" s="330"/>
      <c r="U97" s="330"/>
      <c r="V97" s="330"/>
      <c r="W97" s="332"/>
      <c r="X97" s="330"/>
    </row>
    <row r="98" spans="1:24" s="267" customFormat="1" ht="12.95" customHeight="1" x14ac:dyDescent="0.3">
      <c r="A98" s="293"/>
      <c r="B98" s="305" t="s">
        <v>364</v>
      </c>
      <c r="C98" s="329"/>
      <c r="D98" s="329"/>
      <c r="E98" s="266"/>
      <c r="F98" s="266"/>
      <c r="G98" s="266"/>
      <c r="H98" s="266"/>
      <c r="I98" s="330"/>
      <c r="J98" s="330"/>
      <c r="K98" s="330"/>
      <c r="L98" s="330"/>
      <c r="M98" s="332"/>
      <c r="N98" s="331"/>
      <c r="O98" s="330"/>
      <c r="P98" s="330"/>
      <c r="Q98" s="330"/>
      <c r="R98" s="332"/>
      <c r="S98" s="331"/>
      <c r="T98" s="330"/>
      <c r="U98" s="330"/>
      <c r="V98" s="330"/>
      <c r="W98" s="332"/>
      <c r="X98" s="330"/>
    </row>
    <row r="99" spans="1:24" s="267" customFormat="1" ht="12.95" customHeight="1" x14ac:dyDescent="0.3">
      <c r="A99" s="293"/>
      <c r="B99" s="305" t="s">
        <v>365</v>
      </c>
      <c r="C99" s="329"/>
      <c r="D99" s="329"/>
      <c r="E99" s="266"/>
      <c r="F99" s="266"/>
      <c r="G99" s="266"/>
      <c r="H99" s="266"/>
      <c r="I99" s="330"/>
      <c r="J99" s="330"/>
      <c r="K99" s="330"/>
      <c r="L99" s="330"/>
      <c r="M99" s="332"/>
      <c r="N99" s="331"/>
      <c r="O99" s="330"/>
      <c r="P99" s="330"/>
      <c r="Q99" s="330"/>
      <c r="R99" s="332"/>
      <c r="S99" s="331"/>
      <c r="T99" s="330"/>
      <c r="U99" s="330"/>
      <c r="V99" s="330"/>
      <c r="W99" s="332"/>
      <c r="X99" s="330"/>
    </row>
    <row r="100" spans="1:24" s="267" customFormat="1" ht="12.95" customHeight="1" x14ac:dyDescent="0.3">
      <c r="A100" s="293"/>
      <c r="B100" s="305" t="s">
        <v>361</v>
      </c>
      <c r="C100" s="329"/>
      <c r="D100" s="329"/>
      <c r="E100" s="266"/>
      <c r="F100" s="266"/>
      <c r="G100" s="266"/>
      <c r="H100" s="266"/>
      <c r="I100" s="330"/>
      <c r="J100" s="330"/>
      <c r="K100" s="330"/>
      <c r="L100" s="330"/>
      <c r="M100" s="332"/>
      <c r="N100" s="331"/>
      <c r="O100" s="330"/>
      <c r="P100" s="330"/>
      <c r="Q100" s="330"/>
      <c r="R100" s="332"/>
      <c r="S100" s="331"/>
      <c r="T100" s="330"/>
      <c r="U100" s="330"/>
      <c r="V100" s="330"/>
      <c r="W100" s="332"/>
      <c r="X100" s="330"/>
    </row>
    <row r="101" spans="1:24" s="267" customFormat="1" ht="12.95" customHeight="1" x14ac:dyDescent="0.3">
      <c r="A101" s="293"/>
      <c r="B101" s="305" t="s">
        <v>377</v>
      </c>
      <c r="C101" s="329"/>
      <c r="D101" s="329"/>
      <c r="E101" s="266"/>
      <c r="F101" s="266"/>
      <c r="G101" s="266"/>
      <c r="H101" s="266"/>
      <c r="I101" s="330"/>
      <c r="J101" s="330"/>
      <c r="K101" s="330"/>
      <c r="L101" s="330"/>
      <c r="M101" s="332"/>
      <c r="N101" s="331"/>
      <c r="O101" s="330"/>
      <c r="P101" s="330"/>
      <c r="Q101" s="330"/>
      <c r="R101" s="332"/>
      <c r="S101" s="331"/>
      <c r="T101" s="330"/>
      <c r="U101" s="330"/>
      <c r="V101" s="330"/>
      <c r="W101" s="332"/>
      <c r="X101" s="330"/>
    </row>
    <row r="102" spans="1:24" s="267" customFormat="1" ht="12.95" customHeight="1" x14ac:dyDescent="0.3">
      <c r="A102" s="293"/>
      <c r="B102" s="305" t="s">
        <v>378</v>
      </c>
      <c r="C102" s="329"/>
      <c r="D102" s="329"/>
      <c r="E102" s="266"/>
      <c r="F102" s="266"/>
      <c r="G102" s="266"/>
      <c r="H102" s="266"/>
      <c r="I102" s="330"/>
      <c r="J102" s="330"/>
      <c r="K102" s="330"/>
      <c r="L102" s="330"/>
      <c r="M102" s="332"/>
      <c r="N102" s="331"/>
      <c r="O102" s="330"/>
      <c r="P102" s="330"/>
      <c r="Q102" s="330"/>
      <c r="R102" s="332"/>
      <c r="S102" s="331"/>
      <c r="T102" s="330"/>
      <c r="U102" s="330"/>
      <c r="V102" s="330"/>
      <c r="W102" s="332"/>
      <c r="X102" s="330"/>
    </row>
    <row r="103" spans="1:24" s="267" customFormat="1" ht="12.95" customHeight="1" x14ac:dyDescent="0.3">
      <c r="A103" s="293"/>
      <c r="B103" s="305" t="s">
        <v>370</v>
      </c>
      <c r="C103" s="329"/>
      <c r="D103" s="329"/>
      <c r="E103" s="266"/>
      <c r="F103" s="266"/>
      <c r="G103" s="266"/>
      <c r="H103" s="266"/>
      <c r="I103" s="330"/>
      <c r="J103" s="330"/>
      <c r="K103" s="330"/>
      <c r="L103" s="330"/>
      <c r="M103" s="332"/>
      <c r="N103" s="331"/>
      <c r="O103" s="330"/>
      <c r="P103" s="330"/>
      <c r="Q103" s="330"/>
      <c r="R103" s="332"/>
      <c r="S103" s="331"/>
      <c r="T103" s="330"/>
      <c r="U103" s="330"/>
      <c r="V103" s="330"/>
      <c r="W103" s="332"/>
      <c r="X103" s="330"/>
    </row>
    <row r="104" spans="1:24" s="267" customFormat="1" ht="12.95" customHeight="1" x14ac:dyDescent="0.3">
      <c r="A104" s="293"/>
      <c r="B104" s="305" t="s">
        <v>373</v>
      </c>
      <c r="C104" s="329"/>
      <c r="D104" s="329"/>
      <c r="E104" s="266"/>
      <c r="F104" s="266"/>
      <c r="G104" s="266"/>
      <c r="H104" s="266"/>
      <c r="I104" s="330"/>
      <c r="J104" s="330"/>
      <c r="K104" s="330"/>
      <c r="L104" s="330"/>
      <c r="M104" s="332"/>
      <c r="N104" s="331"/>
      <c r="O104" s="330"/>
      <c r="P104" s="330"/>
      <c r="Q104" s="330"/>
      <c r="R104" s="332"/>
      <c r="S104" s="331"/>
      <c r="T104" s="330"/>
      <c r="U104" s="330"/>
      <c r="V104" s="330"/>
      <c r="W104" s="332"/>
      <c r="X104" s="330"/>
    </row>
    <row r="105" spans="1:24" s="267" customFormat="1" ht="12.95" customHeight="1" x14ac:dyDescent="0.3">
      <c r="A105" s="293"/>
      <c r="B105" s="329"/>
      <c r="C105" s="266"/>
      <c r="D105" s="266"/>
      <c r="E105" s="266"/>
      <c r="F105" s="266"/>
      <c r="G105" s="266"/>
      <c r="H105" s="266"/>
      <c r="M105" s="299"/>
      <c r="N105" s="298"/>
      <c r="R105" s="299"/>
      <c r="S105" s="298"/>
      <c r="W105" s="299"/>
    </row>
    <row r="106" spans="1:24" s="267" customFormat="1" ht="12.95" customHeight="1" x14ac:dyDescent="0.3">
      <c r="A106" s="265"/>
      <c r="B106" s="424" t="s">
        <v>265</v>
      </c>
      <c r="C106" s="425"/>
      <c r="D106" s="425"/>
      <c r="E106" s="425"/>
      <c r="F106" s="425"/>
      <c r="G106" s="425"/>
      <c r="H106" s="425"/>
      <c r="I106" s="426">
        <f t="shared" ref="I106:X106" si="22">SUM(I79:I105)</f>
        <v>0</v>
      </c>
      <c r="J106" s="426">
        <f t="shared" si="22"/>
        <v>0</v>
      </c>
      <c r="K106" s="426">
        <f t="shared" si="22"/>
        <v>0</v>
      </c>
      <c r="L106" s="426">
        <f t="shared" si="22"/>
        <v>0</v>
      </c>
      <c r="M106" s="427">
        <f t="shared" si="22"/>
        <v>0</v>
      </c>
      <c r="N106" s="428">
        <f t="shared" ca="1" si="22"/>
        <v>-10</v>
      </c>
      <c r="O106" s="426">
        <f t="shared" ca="1" si="22"/>
        <v>-39.270017527450861</v>
      </c>
      <c r="P106" s="426">
        <f t="shared" ca="1" si="22"/>
        <v>3</v>
      </c>
      <c r="Q106" s="426">
        <f t="shared" ca="1" si="22"/>
        <v>14</v>
      </c>
      <c r="R106" s="427">
        <f t="shared" si="22"/>
        <v>0</v>
      </c>
      <c r="S106" s="428">
        <f t="shared" ca="1" si="22"/>
        <v>28</v>
      </c>
      <c r="T106" s="426">
        <f t="shared" ca="1" si="22"/>
        <v>0</v>
      </c>
      <c r="U106" s="426">
        <f t="shared" ca="1" si="22"/>
        <v>0</v>
      </c>
      <c r="V106" s="426">
        <f t="shared" ca="1" si="22"/>
        <v>0</v>
      </c>
      <c r="W106" s="427">
        <f t="shared" si="22"/>
        <v>0</v>
      </c>
      <c r="X106" s="426">
        <f t="shared" ca="1" si="22"/>
        <v>0</v>
      </c>
    </row>
    <row r="107" spans="1:24" s="267" customFormat="1" ht="12.95" customHeight="1" x14ac:dyDescent="0.3">
      <c r="A107" s="286"/>
      <c r="B107" s="265"/>
      <c r="C107" s="266"/>
      <c r="D107" s="266"/>
      <c r="E107" s="266"/>
      <c r="F107" s="266"/>
      <c r="G107" s="266"/>
      <c r="H107" s="266"/>
      <c r="M107" s="299"/>
      <c r="N107" s="294"/>
      <c r="O107" s="295"/>
      <c r="P107" s="295"/>
      <c r="Q107" s="295"/>
      <c r="R107" s="296"/>
      <c r="S107" s="294"/>
      <c r="T107" s="295"/>
      <c r="U107" s="295"/>
      <c r="V107" s="295"/>
      <c r="W107" s="296"/>
      <c r="X107" s="295"/>
    </row>
    <row r="108" spans="1:24" s="267" customFormat="1" ht="12.95" customHeight="1" x14ac:dyDescent="0.3">
      <c r="B108" s="265" t="s">
        <v>271</v>
      </c>
      <c r="C108" s="266"/>
      <c r="D108" s="266"/>
      <c r="E108" s="266"/>
      <c r="F108" s="266"/>
      <c r="G108" s="266"/>
      <c r="H108" s="266"/>
      <c r="M108" s="299"/>
      <c r="N108" s="333"/>
      <c r="O108" s="334"/>
      <c r="P108" s="334"/>
      <c r="Q108" s="334"/>
      <c r="R108" s="34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337">
        <f t="shared" ref="I109:X109" ca="1" si="23">I14+I14/$I$16</f>
        <v>104.35744089012516</v>
      </c>
      <c r="J109" s="337">
        <f t="shared" ca="1" si="23"/>
        <v>-134.17385257301805</v>
      </c>
      <c r="K109" s="337">
        <f t="shared" ca="1" si="23"/>
        <v>-134.17385257301805</v>
      </c>
      <c r="L109" s="337">
        <f t="shared" ca="1" si="23"/>
        <v>178.89847009735743</v>
      </c>
      <c r="M109" s="377">
        <f t="shared" ca="1" si="23"/>
        <v>253.4394993045897</v>
      </c>
      <c r="N109" s="338">
        <f t="shared" si="23"/>
        <v>0</v>
      </c>
      <c r="O109" s="339">
        <f t="shared" si="23"/>
        <v>0</v>
      </c>
      <c r="P109" s="339">
        <f t="shared" si="23"/>
        <v>0</v>
      </c>
      <c r="Q109" s="339">
        <f t="shared" si="23"/>
        <v>0</v>
      </c>
      <c r="R109" s="377">
        <f t="shared" si="23"/>
        <v>0</v>
      </c>
      <c r="S109" s="338">
        <f t="shared" si="23"/>
        <v>0</v>
      </c>
      <c r="T109" s="339">
        <f t="shared" si="23"/>
        <v>0</v>
      </c>
      <c r="U109" s="339">
        <f t="shared" si="23"/>
        <v>0</v>
      </c>
      <c r="V109" s="339">
        <f t="shared" si="23"/>
        <v>0</v>
      </c>
      <c r="W109" s="340">
        <f t="shared" si="23"/>
        <v>0</v>
      </c>
      <c r="X109" s="339">
        <f t="shared" si="23"/>
        <v>0</v>
      </c>
    </row>
    <row r="110" spans="1:24" s="282" customFormat="1" ht="12.95" customHeight="1" x14ac:dyDescent="0.3">
      <c r="A110" s="336"/>
      <c r="B110" s="305" t="s">
        <v>273</v>
      </c>
      <c r="C110" s="281"/>
      <c r="D110" s="281"/>
      <c r="E110" s="281"/>
      <c r="F110" s="281"/>
      <c r="G110" s="281"/>
      <c r="H110" s="281"/>
      <c r="I110" s="341">
        <f t="shared" ref="I110:X110" ca="1" si="24">I15</f>
        <v>-5</v>
      </c>
      <c r="J110" s="341">
        <f t="shared" ca="1" si="24"/>
        <v>-11</v>
      </c>
      <c r="K110" s="341">
        <f t="shared" ca="1" si="24"/>
        <v>-13</v>
      </c>
      <c r="L110" s="341">
        <f t="shared" ca="1" si="24"/>
        <v>-11</v>
      </c>
      <c r="M110" s="378">
        <f t="shared" ca="1" si="24"/>
        <v>8</v>
      </c>
      <c r="N110" s="342">
        <f t="shared" si="24"/>
        <v>0</v>
      </c>
      <c r="O110" s="343">
        <f t="shared" si="24"/>
        <v>0</v>
      </c>
      <c r="P110" s="343">
        <f t="shared" si="24"/>
        <v>0</v>
      </c>
      <c r="Q110" s="343">
        <f t="shared" si="24"/>
        <v>0</v>
      </c>
      <c r="R110" s="378">
        <f t="shared" si="24"/>
        <v>0</v>
      </c>
      <c r="S110" s="342">
        <f t="shared" si="24"/>
        <v>0</v>
      </c>
      <c r="T110" s="343">
        <f t="shared" si="24"/>
        <v>0</v>
      </c>
      <c r="U110" s="343">
        <f t="shared" si="24"/>
        <v>0</v>
      </c>
      <c r="V110" s="343">
        <f t="shared" si="24"/>
        <v>0</v>
      </c>
      <c r="W110" s="344">
        <f t="shared" si="24"/>
        <v>0</v>
      </c>
      <c r="X110" s="343">
        <f t="shared" si="24"/>
        <v>0</v>
      </c>
    </row>
    <row r="111" spans="1:24" s="282" customFormat="1" ht="12.95" customHeight="1" x14ac:dyDescent="0.3">
      <c r="A111" s="336"/>
      <c r="B111" s="305" t="s">
        <v>255</v>
      </c>
      <c r="C111" s="281"/>
      <c r="D111" s="281"/>
      <c r="E111" s="281"/>
      <c r="F111" s="281"/>
      <c r="G111" s="281"/>
      <c r="H111" s="281"/>
      <c r="I111" s="337">
        <f ca="1">SUM(I109:I110)</f>
        <v>99.357440890125162</v>
      </c>
      <c r="J111" s="337">
        <f t="shared" ref="J111:X111" ca="1" si="25">SUM(J109:J110)</f>
        <v>-145.17385257301805</v>
      </c>
      <c r="K111" s="337">
        <f t="shared" ca="1" si="25"/>
        <v>-147.17385257301805</v>
      </c>
      <c r="L111" s="337">
        <f t="shared" ca="1" si="25"/>
        <v>167.89847009735743</v>
      </c>
      <c r="M111" s="377">
        <f t="shared" ca="1" si="25"/>
        <v>261.43949930458973</v>
      </c>
      <c r="N111" s="338">
        <f t="shared" si="25"/>
        <v>0</v>
      </c>
      <c r="O111" s="339">
        <f t="shared" si="25"/>
        <v>0</v>
      </c>
      <c r="P111" s="339">
        <f t="shared" si="25"/>
        <v>0</v>
      </c>
      <c r="Q111" s="339">
        <f t="shared" si="25"/>
        <v>0</v>
      </c>
      <c r="R111" s="377">
        <f t="shared" si="25"/>
        <v>0</v>
      </c>
      <c r="S111" s="338">
        <f t="shared" si="25"/>
        <v>0</v>
      </c>
      <c r="T111" s="339">
        <f t="shared" si="25"/>
        <v>0</v>
      </c>
      <c r="U111" s="339">
        <f t="shared" si="25"/>
        <v>0</v>
      </c>
      <c r="V111" s="339">
        <f t="shared" si="25"/>
        <v>0</v>
      </c>
      <c r="W111" s="340">
        <f t="shared" si="25"/>
        <v>0</v>
      </c>
      <c r="X111" s="339">
        <f t="shared" si="25"/>
        <v>0</v>
      </c>
    </row>
    <row r="112" spans="1:24" s="267" customFormat="1" ht="12.95" customHeight="1" x14ac:dyDescent="0.3">
      <c r="A112" s="265"/>
      <c r="B112" s="265"/>
      <c r="C112" s="265"/>
      <c r="D112" s="265"/>
      <c r="E112" s="265"/>
      <c r="F112" s="265"/>
      <c r="G112" s="265"/>
      <c r="H112" s="265"/>
      <c r="M112" s="299"/>
      <c r="N112" s="294"/>
      <c r="O112" s="295"/>
      <c r="P112" s="295"/>
      <c r="Q112" s="295"/>
      <c r="R112" s="296"/>
      <c r="S112" s="294"/>
      <c r="T112" s="265"/>
      <c r="U112" s="265"/>
      <c r="V112" s="265"/>
      <c r="W112" s="296"/>
      <c r="X112" s="295"/>
    </row>
    <row r="113" spans="1:119"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119" s="282" customFormat="1" ht="12.95" customHeight="1" x14ac:dyDescent="0.3">
      <c r="B114" s="281" t="s">
        <v>260</v>
      </c>
      <c r="C114" s="281"/>
      <c r="D114" s="281"/>
      <c r="E114" s="281"/>
      <c r="F114" s="281"/>
      <c r="G114" s="281"/>
      <c r="H114" s="281"/>
      <c r="I114" s="282">
        <f t="shared" ref="I114:X114" ca="1" si="26">I33-I42</f>
        <v>2</v>
      </c>
      <c r="J114" s="282">
        <f t="shared" ca="1" si="26"/>
        <v>-13</v>
      </c>
      <c r="K114" s="282">
        <f t="shared" ca="1" si="26"/>
        <v>-24</v>
      </c>
      <c r="L114" s="282">
        <f t="shared" ca="1" si="26"/>
        <v>-10</v>
      </c>
      <c r="M114" s="284">
        <f t="shared" ca="1" si="26"/>
        <v>26</v>
      </c>
      <c r="N114" s="333">
        <f t="shared" ca="1" si="26"/>
        <v>18</v>
      </c>
      <c r="O114" s="334">
        <f t="shared" ca="1" si="26"/>
        <v>18</v>
      </c>
      <c r="P114" s="334">
        <f t="shared" ca="1" si="26"/>
        <v>18</v>
      </c>
      <c r="Q114" s="334">
        <f t="shared" ca="1" si="26"/>
        <v>18</v>
      </c>
      <c r="R114" s="346">
        <f t="shared" ca="1" si="26"/>
        <v>18</v>
      </c>
      <c r="S114" s="333">
        <f t="shared" ca="1" si="26"/>
        <v>18</v>
      </c>
      <c r="T114" s="334">
        <f t="shared" ca="1" si="26"/>
        <v>18</v>
      </c>
      <c r="U114" s="334">
        <f t="shared" ca="1" si="26"/>
        <v>18</v>
      </c>
      <c r="V114" s="334">
        <f t="shared" ca="1" si="26"/>
        <v>18</v>
      </c>
      <c r="W114" s="346">
        <f t="shared" ca="1" si="26"/>
        <v>18</v>
      </c>
      <c r="X114" s="334">
        <f t="shared" ca="1" si="26"/>
        <v>18</v>
      </c>
      <c r="AC114" s="333"/>
      <c r="AD114" s="334"/>
      <c r="AE114" s="334"/>
      <c r="AF114" s="334"/>
      <c r="AG114" s="334"/>
      <c r="AH114" s="333"/>
      <c r="AI114" s="334"/>
      <c r="AJ114" s="334"/>
      <c r="AK114" s="334"/>
      <c r="AL114" s="346"/>
      <c r="AM114" s="333"/>
    </row>
    <row r="115" spans="1:119" s="282" customFormat="1" ht="12.95" customHeight="1" x14ac:dyDescent="0.3">
      <c r="A115" s="336"/>
      <c r="B115" s="281" t="s">
        <v>25</v>
      </c>
      <c r="C115" s="281"/>
      <c r="D115" s="281"/>
      <c r="E115" s="281"/>
      <c r="F115" s="281"/>
      <c r="G115" s="281"/>
      <c r="H115" s="281"/>
      <c r="I115" s="282">
        <f ca="1">I37-I46-I106</f>
        <v>0</v>
      </c>
      <c r="J115" s="282">
        <f t="shared" ref="J115:X115" ca="1" si="27">J37-J46-J106</f>
        <v>0</v>
      </c>
      <c r="K115" s="282">
        <f t="shared" ca="1" si="27"/>
        <v>0</v>
      </c>
      <c r="L115" s="282">
        <f t="shared" ca="1" si="27"/>
        <v>0</v>
      </c>
      <c r="M115" s="284">
        <f t="shared" ca="1" si="27"/>
        <v>0</v>
      </c>
      <c r="N115" s="333">
        <f t="shared" ca="1" si="27"/>
        <v>0</v>
      </c>
      <c r="O115" s="282">
        <f t="shared" ca="1" si="27"/>
        <v>29.270017527450861</v>
      </c>
      <c r="P115" s="282">
        <f t="shared" ca="1" si="27"/>
        <v>-13</v>
      </c>
      <c r="Q115" s="282">
        <f t="shared" ca="1" si="27"/>
        <v>-24</v>
      </c>
      <c r="R115" s="284">
        <f t="shared" ca="1" si="27"/>
        <v>-10</v>
      </c>
      <c r="S115" s="333">
        <f t="shared" ca="1" si="27"/>
        <v>-10</v>
      </c>
      <c r="T115" s="334">
        <f t="shared" ca="1" si="27"/>
        <v>18</v>
      </c>
      <c r="U115" s="334">
        <f t="shared" ca="1" si="27"/>
        <v>18</v>
      </c>
      <c r="V115" s="334">
        <f t="shared" ca="1" si="27"/>
        <v>18</v>
      </c>
      <c r="W115" s="346">
        <f t="shared" ca="1" si="27"/>
        <v>18</v>
      </c>
      <c r="X115" s="334">
        <f t="shared" ca="1" si="27"/>
        <v>18</v>
      </c>
    </row>
    <row r="116" spans="1:119" s="282" customFormat="1" ht="12.95" customHeight="1" x14ac:dyDescent="0.3">
      <c r="A116" s="336"/>
      <c r="B116" s="281" t="s">
        <v>24</v>
      </c>
      <c r="C116" s="281"/>
      <c r="D116" s="281"/>
      <c r="E116" s="281"/>
      <c r="F116" s="281"/>
      <c r="G116" s="281"/>
      <c r="H116" s="281"/>
      <c r="I116" s="282">
        <f t="shared" ref="I116:X116" ca="1" si="28">I114-I115</f>
        <v>2</v>
      </c>
      <c r="J116" s="282">
        <f t="shared" ca="1" si="28"/>
        <v>-13</v>
      </c>
      <c r="K116" s="282">
        <f t="shared" ca="1" si="28"/>
        <v>-24</v>
      </c>
      <c r="L116" s="282">
        <f t="shared" ca="1" si="28"/>
        <v>-10</v>
      </c>
      <c r="M116" s="284">
        <f t="shared" ca="1" si="28"/>
        <v>26</v>
      </c>
      <c r="N116" s="283">
        <f t="shared" ca="1" si="28"/>
        <v>18</v>
      </c>
      <c r="O116" s="282">
        <f t="shared" ca="1" si="28"/>
        <v>-11.270017527450861</v>
      </c>
      <c r="P116" s="282">
        <f t="shared" ca="1" si="28"/>
        <v>31</v>
      </c>
      <c r="Q116" s="282">
        <f t="shared" ca="1" si="28"/>
        <v>42</v>
      </c>
      <c r="R116" s="284">
        <f t="shared" ca="1" si="28"/>
        <v>28</v>
      </c>
      <c r="S116" s="283">
        <f t="shared" ca="1" si="28"/>
        <v>28</v>
      </c>
      <c r="T116" s="282">
        <f ca="1">T114-T115</f>
        <v>0</v>
      </c>
      <c r="U116" s="282">
        <f t="shared" ca="1" si="28"/>
        <v>0</v>
      </c>
      <c r="V116" s="282">
        <f t="shared" ca="1" si="28"/>
        <v>0</v>
      </c>
      <c r="W116" s="284">
        <f t="shared" ca="1" si="28"/>
        <v>0</v>
      </c>
      <c r="X116" s="334">
        <f t="shared" ca="1" si="28"/>
        <v>0</v>
      </c>
      <c r="AD116" s="333"/>
      <c r="AE116" s="334"/>
      <c r="AF116" s="334"/>
      <c r="AG116" s="334"/>
      <c r="AH116" s="334"/>
      <c r="AI116" s="333"/>
      <c r="AJ116" s="334"/>
      <c r="AK116" s="334"/>
      <c r="AL116" s="334"/>
      <c r="AM116" s="346"/>
      <c r="AN116" s="333"/>
    </row>
    <row r="117" spans="1:119" s="282" customFormat="1" ht="12.95" customHeight="1" x14ac:dyDescent="0.3">
      <c r="A117" s="336"/>
      <c r="B117" s="281"/>
      <c r="C117" s="281"/>
      <c r="D117" s="281"/>
      <c r="E117" s="281"/>
      <c r="F117" s="281"/>
      <c r="G117" s="281"/>
      <c r="H117" s="281"/>
      <c r="M117" s="284"/>
      <c r="N117" s="333"/>
      <c r="O117" s="334"/>
      <c r="P117" s="334"/>
      <c r="Q117" s="334"/>
      <c r="R117" s="346"/>
      <c r="S117" s="333"/>
      <c r="T117" s="334"/>
      <c r="U117" s="334"/>
      <c r="V117" s="334"/>
      <c r="W117" s="346"/>
      <c r="X117" s="334"/>
    </row>
    <row r="118" spans="1:119" ht="12.95" customHeight="1" x14ac:dyDescent="0.3">
      <c r="A118" s="178" t="s">
        <v>26</v>
      </c>
      <c r="B118" s="179"/>
      <c r="C118" s="179"/>
      <c r="D118" s="179"/>
      <c r="E118" s="179"/>
      <c r="F118" s="179"/>
      <c r="G118" s="179"/>
      <c r="H118" s="179"/>
      <c r="I118" s="179"/>
      <c r="J118" s="179"/>
      <c r="K118" s="180"/>
      <c r="L118" s="168"/>
      <c r="M118" s="168"/>
      <c r="N118" s="168"/>
      <c r="O118" s="168"/>
      <c r="P118" s="169"/>
      <c r="Q118" s="169"/>
      <c r="R118" s="169"/>
      <c r="S118" s="169"/>
      <c r="T118" s="169"/>
      <c r="U118" s="169"/>
      <c r="V118" s="169"/>
      <c r="W118" s="169"/>
      <c r="X118" s="169"/>
    </row>
    <row r="119" spans="1:119" ht="12.95" customHeight="1" x14ac:dyDescent="0.3">
      <c r="A119" s="181"/>
      <c r="B119" s="181"/>
      <c r="C119" s="181"/>
      <c r="D119" s="181"/>
      <c r="E119" s="181"/>
      <c r="F119" s="181"/>
      <c r="G119" s="181"/>
      <c r="H119" s="181"/>
      <c r="I119" s="199"/>
      <c r="J119" s="174"/>
      <c r="K119" s="174"/>
      <c r="L119" s="174"/>
      <c r="M119" s="174"/>
      <c r="N119" s="198"/>
      <c r="O119" s="198"/>
      <c r="P119" s="198"/>
      <c r="Q119" s="198"/>
      <c r="R119" s="198"/>
    </row>
    <row r="120" spans="1:119" ht="12.95" customHeight="1" x14ac:dyDescent="0.3">
      <c r="A120" s="239" t="s">
        <v>279</v>
      </c>
      <c r="B120" s="239"/>
      <c r="C120" s="239"/>
      <c r="D120" s="239"/>
      <c r="E120" s="239"/>
      <c r="F120" s="239"/>
      <c r="G120" s="239"/>
      <c r="H120" s="239"/>
      <c r="I120" s="370">
        <f t="shared" ref="I120:I121" ca="1" si="29">SUMPRODUCT(I109:X109,$I$25:$X$25)</f>
        <v>199.64584094810576</v>
      </c>
      <c r="J120" s="174"/>
      <c r="K120" s="174"/>
      <c r="L120" s="174"/>
      <c r="M120" s="174"/>
      <c r="N120" s="198"/>
      <c r="O120" s="198"/>
      <c r="P120" s="198"/>
      <c r="Q120" s="198"/>
      <c r="R120" s="198"/>
    </row>
    <row r="121" spans="1:119" ht="12.95" customHeight="1" x14ac:dyDescent="0.3">
      <c r="A121" s="239" t="s">
        <v>278</v>
      </c>
      <c r="B121" s="239"/>
      <c r="C121" s="239"/>
      <c r="D121" s="239"/>
      <c r="E121" s="239"/>
      <c r="F121" s="239"/>
      <c r="G121" s="239"/>
      <c r="H121" s="239"/>
      <c r="I121" s="370">
        <f t="shared" ca="1" si="29"/>
        <v>-29.448245422489236</v>
      </c>
      <c r="J121" s="175"/>
      <c r="K121" s="175"/>
      <c r="L121" s="175"/>
      <c r="M121" s="174"/>
      <c r="N121" s="174"/>
      <c r="O121" s="174"/>
    </row>
    <row r="122" spans="1:119" s="222" customFormat="1" ht="12.95" customHeight="1" x14ac:dyDescent="0.3">
      <c r="A122" s="239" t="s">
        <v>274</v>
      </c>
      <c r="B122" s="239"/>
      <c r="C122" s="239"/>
      <c r="D122" s="239"/>
      <c r="E122" s="239"/>
      <c r="F122" s="239"/>
      <c r="G122" s="239"/>
      <c r="H122" s="239"/>
      <c r="I122" s="370">
        <f ca="1">SUMPRODUCT(I111:X111,$I$25:$X$25)</f>
        <v>170.19759552561655</v>
      </c>
      <c r="J122" s="232"/>
      <c r="K122" s="232"/>
      <c r="L122" s="232"/>
      <c r="M122" s="235"/>
      <c r="N122" s="235"/>
      <c r="O122" s="235"/>
      <c r="P122" s="221"/>
      <c r="Q122" s="221"/>
      <c r="R122" s="221"/>
      <c r="S122" s="221"/>
      <c r="T122" s="221"/>
      <c r="U122" s="221"/>
      <c r="V122" s="221"/>
      <c r="W122" s="221"/>
      <c r="X122" s="221"/>
    </row>
    <row r="123" spans="1:119" s="222" customFormat="1" ht="12.95" customHeight="1" x14ac:dyDescent="0.3">
      <c r="A123" s="239" t="s">
        <v>275</v>
      </c>
      <c r="B123" s="239"/>
      <c r="C123" s="239"/>
      <c r="D123" s="239"/>
      <c r="E123" s="239"/>
      <c r="F123" s="239"/>
      <c r="G123" s="239"/>
      <c r="H123" s="239"/>
      <c r="I123" s="370">
        <f ca="1">SUMPRODUCT($I$25:$X$25,$I$116:$X$116)</f>
        <v>57.98856897409911</v>
      </c>
      <c r="J123" s="232"/>
      <c r="K123" s="232"/>
      <c r="L123" s="232"/>
      <c r="M123" s="235"/>
      <c r="N123" s="235"/>
      <c r="O123" s="235"/>
      <c r="P123" s="221"/>
      <c r="Q123" s="221"/>
      <c r="R123" s="221"/>
      <c r="S123" s="221"/>
      <c r="T123" s="221"/>
      <c r="U123" s="221"/>
      <c r="V123" s="221"/>
      <c r="W123" s="221"/>
      <c r="X123" s="221"/>
    </row>
    <row r="124" spans="1:119" ht="12.95" customHeight="1" x14ac:dyDescent="0.3">
      <c r="A124" s="239" t="s">
        <v>27</v>
      </c>
      <c r="B124" s="239"/>
      <c r="C124" s="239"/>
      <c r="D124" s="239"/>
      <c r="E124" s="239"/>
      <c r="F124" s="239"/>
      <c r="G124" s="239"/>
      <c r="H124" s="239"/>
      <c r="I124" s="212">
        <f ca="1">I$123/I$122</f>
        <v>0.34071320922610338</v>
      </c>
      <c r="M124" s="175"/>
    </row>
    <row r="125" spans="1:119" s="202" customFormat="1" ht="12.95" customHeight="1" x14ac:dyDescent="0.3">
      <c r="A125" s="166"/>
      <c r="B125" s="183"/>
      <c r="C125" s="183"/>
      <c r="D125" s="161"/>
      <c r="E125" s="161"/>
      <c r="F125" s="161"/>
      <c r="G125" s="161"/>
      <c r="H125" s="161"/>
      <c r="I125" s="199"/>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x14ac:dyDescent="0.3">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x14ac:dyDescent="0.3">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x14ac:dyDescent="0.3">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x14ac:dyDescent="0.3">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x14ac:dyDescent="0.3">
      <c r="A130" s="183"/>
      <c r="B130" s="165"/>
      <c r="C130" s="165"/>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x14ac:dyDescent="0.3">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x14ac:dyDescent="0.3">
      <c r="A132" s="164"/>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x14ac:dyDescent="0.3">
      <c r="A133" s="166"/>
      <c r="B133" s="183"/>
      <c r="C133" s="183"/>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x14ac:dyDescent="0.3">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x14ac:dyDescent="0.3">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v>100</v>
      </c>
      <c r="J13" s="231">
        <v>100</v>
      </c>
      <c r="K13" s="231">
        <v>100</v>
      </c>
      <c r="L13" s="231">
        <v>100</v>
      </c>
      <c r="M13" s="231">
        <v>100</v>
      </c>
      <c r="N13" s="229"/>
      <c r="O13" s="229"/>
      <c r="P13" s="231">
        <v>120</v>
      </c>
      <c r="Q13" s="231">
        <v>120</v>
      </c>
      <c r="R13" s="231">
        <v>120</v>
      </c>
      <c r="S13" s="231">
        <v>120</v>
      </c>
      <c r="T13" s="231">
        <v>120</v>
      </c>
    </row>
    <row r="14" spans="1:26" ht="12.95" customHeight="1" x14ac:dyDescent="0.2">
      <c r="A14" s="230" t="s">
        <v>280</v>
      </c>
      <c r="B14" s="230"/>
      <c r="C14" s="230"/>
      <c r="D14" s="230"/>
      <c r="E14" s="230"/>
      <c r="F14" s="230"/>
      <c r="I14" s="231">
        <f ca="1">RANDBETWEEN(-20,20)</f>
        <v>14</v>
      </c>
      <c r="J14" s="231">
        <f t="shared" ref="J14:T15" ca="1" si="0">RANDBETWEEN(-20,20)</f>
        <v>-9</v>
      </c>
      <c r="K14" s="231">
        <f t="shared" ca="1" si="0"/>
        <v>-11</v>
      </c>
      <c r="L14" s="231">
        <f t="shared" ca="1" si="0"/>
        <v>-2</v>
      </c>
      <c r="M14" s="231">
        <f t="shared" ca="1" si="0"/>
        <v>-18</v>
      </c>
      <c r="N14" s="231">
        <f t="shared" ca="1" si="0"/>
        <v>-19</v>
      </c>
      <c r="O14" s="231">
        <f t="shared" ca="1" si="0"/>
        <v>-5</v>
      </c>
      <c r="P14" s="231">
        <f t="shared" ca="1" si="0"/>
        <v>11</v>
      </c>
      <c r="Q14" s="231">
        <f t="shared" ca="1" si="0"/>
        <v>9</v>
      </c>
      <c r="R14" s="231">
        <f t="shared" ca="1" si="0"/>
        <v>2</v>
      </c>
      <c r="S14" s="231">
        <f t="shared" ca="1" si="0"/>
        <v>11</v>
      </c>
      <c r="T14" s="231">
        <f t="shared" ca="1" si="0"/>
        <v>8</v>
      </c>
    </row>
    <row r="15" spans="1:26" ht="12.95" customHeight="1" x14ac:dyDescent="0.2">
      <c r="A15" s="230" t="s">
        <v>277</v>
      </c>
      <c r="B15" s="230"/>
      <c r="C15" s="230"/>
      <c r="D15" s="230"/>
      <c r="E15" s="230"/>
      <c r="F15" s="230"/>
      <c r="I15" s="231">
        <f t="shared" ref="I15" ca="1" si="1">RANDBETWEEN(-20,20)</f>
        <v>-9</v>
      </c>
      <c r="J15" s="231">
        <f t="shared" ca="1" si="0"/>
        <v>14</v>
      </c>
      <c r="K15" s="231">
        <f t="shared" ca="1" si="0"/>
        <v>-12</v>
      </c>
      <c r="L15" s="231">
        <f t="shared" ca="1" si="0"/>
        <v>-20</v>
      </c>
      <c r="M15" s="231">
        <f t="shared" ca="1" si="0"/>
        <v>-2</v>
      </c>
      <c r="N15" s="231">
        <f t="shared" ca="1" si="0"/>
        <v>10</v>
      </c>
      <c r="O15" s="231">
        <f t="shared" ca="1" si="0"/>
        <v>5</v>
      </c>
      <c r="P15" s="231">
        <f t="shared" ca="1" si="0"/>
        <v>-3</v>
      </c>
      <c r="Q15" s="231">
        <f t="shared" ca="1" si="0"/>
        <v>-4</v>
      </c>
      <c r="R15" s="231">
        <f t="shared" ca="1" si="0"/>
        <v>7</v>
      </c>
      <c r="S15" s="231">
        <f t="shared" ca="1" si="0"/>
        <v>2</v>
      </c>
      <c r="T15" s="231">
        <f t="shared" ca="1" si="0"/>
        <v>-17</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2">
        <f t="shared" si="2"/>
        <v>8</v>
      </c>
      <c r="Q23" s="243">
        <f t="shared" si="2"/>
        <v>9</v>
      </c>
      <c r="R23" s="243">
        <f t="shared" si="2"/>
        <v>10</v>
      </c>
      <c r="S23" s="243">
        <f t="shared" si="2"/>
        <v>11</v>
      </c>
      <c r="T23" s="211">
        <f t="shared" si="2"/>
        <v>12</v>
      </c>
      <c r="U23" s="243">
        <f t="shared" si="2"/>
        <v>13</v>
      </c>
      <c r="V23" s="243">
        <f t="shared" si="2"/>
        <v>14</v>
      </c>
      <c r="W23" s="243">
        <f t="shared" si="2"/>
        <v>15</v>
      </c>
      <c r="X23" s="243">
        <f t="shared" si="2"/>
        <v>16</v>
      </c>
      <c r="Y23" s="211">
        <f t="shared" ref="Y23:Z23" si="3">X23+1</f>
        <v>17</v>
      </c>
      <c r="Z23" s="243">
        <f t="shared" si="3"/>
        <v>18</v>
      </c>
    </row>
    <row r="24" spans="1:119"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98">
        <f>M24+1</f>
        <v>5</v>
      </c>
      <c r="O24" s="398">
        <f t="shared" ref="O24:P24" si="5">N24+1</f>
        <v>6</v>
      </c>
      <c r="P24" s="58">
        <f t="shared" si="5"/>
        <v>7</v>
      </c>
      <c r="Q24" s="247">
        <f t="shared" ref="Q24:Z24" si="6">P24+1</f>
        <v>8</v>
      </c>
      <c r="R24" s="247">
        <f t="shared" si="6"/>
        <v>9</v>
      </c>
      <c r="S24" s="247">
        <f t="shared" si="6"/>
        <v>10</v>
      </c>
      <c r="T24" s="375">
        <f t="shared" si="6"/>
        <v>11</v>
      </c>
      <c r="U24" s="58">
        <f t="shared" si="6"/>
        <v>12</v>
      </c>
      <c r="V24" s="247">
        <f t="shared" si="6"/>
        <v>13</v>
      </c>
      <c r="W24" s="247">
        <f t="shared" si="6"/>
        <v>14</v>
      </c>
      <c r="X24" s="247">
        <f t="shared" si="6"/>
        <v>15</v>
      </c>
      <c r="Y24" s="375">
        <f t="shared" si="6"/>
        <v>16</v>
      </c>
      <c r="Z24" s="247">
        <f t="shared" si="6"/>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7">1/(1+$I$16)^I24</f>
        <v>1</v>
      </c>
      <c r="J25" s="250">
        <f t="shared" si="7"/>
        <v>0.93292284728052988</v>
      </c>
      <c r="K25" s="250">
        <f t="shared" si="7"/>
        <v>0.87034503897801074</v>
      </c>
      <c r="L25" s="250">
        <f t="shared" si="7"/>
        <v>0.8119647718798495</v>
      </c>
      <c r="M25" s="376">
        <f t="shared" si="7"/>
        <v>0.75750048687363514</v>
      </c>
      <c r="N25" s="399">
        <f t="shared" si="7"/>
        <v>0.70668951103053923</v>
      </c>
      <c r="O25" s="399">
        <f t="shared" si="7"/>
        <v>0.65928679077389607</v>
      </c>
      <c r="P25" s="191">
        <f t="shared" si="7"/>
        <v>0.61506371002322602</v>
      </c>
      <c r="Q25" s="250">
        <f t="shared" si="7"/>
        <v>0.57380698761379423</v>
      </c>
      <c r="R25" s="250">
        <f t="shared" si="7"/>
        <v>0.53531764867412457</v>
      </c>
      <c r="S25" s="250">
        <f t="shared" si="7"/>
        <v>0.49941006500058266</v>
      </c>
      <c r="T25" s="376">
        <f t="shared" si="7"/>
        <v>0.46591105980089798</v>
      </c>
      <c r="U25" s="191">
        <f t="shared" si="7"/>
        <v>0.43465907248894298</v>
      </c>
      <c r="V25" s="250">
        <f t="shared" si="7"/>
        <v>0.40550337950269894</v>
      </c>
      <c r="W25" s="250">
        <f t="shared" si="7"/>
        <v>0.37830336738753512</v>
      </c>
      <c r="X25" s="250">
        <f t="shared" si="7"/>
        <v>0.35292785463899157</v>
      </c>
      <c r="Y25" s="376">
        <f t="shared" si="7"/>
        <v>0.32925445903441697</v>
      </c>
      <c r="Z25" s="250">
        <f t="shared" si="7"/>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8">J13</f>
        <v>100</v>
      </c>
      <c r="K27" s="267">
        <f t="shared" si="8"/>
        <v>100</v>
      </c>
      <c r="L27" s="267">
        <f t="shared" si="8"/>
        <v>100</v>
      </c>
      <c r="M27" s="299">
        <f t="shared" si="8"/>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9">J13</f>
        <v>100</v>
      </c>
      <c r="K30" s="282">
        <f t="shared" si="9"/>
        <v>100</v>
      </c>
      <c r="L30" s="282">
        <f t="shared" si="9"/>
        <v>100</v>
      </c>
      <c r="M30" s="284">
        <f t="shared" si="9"/>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04">
        <f>L33</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04">
        <f>M33</f>
        <v>100</v>
      </c>
      <c r="P32" s="347">
        <f>P13</f>
        <v>120</v>
      </c>
      <c r="Q32" s="348">
        <f>Q13</f>
        <v>120</v>
      </c>
      <c r="R32" s="348">
        <f>R13</f>
        <v>120</v>
      </c>
      <c r="S32" s="348">
        <f>S13</f>
        <v>120</v>
      </c>
      <c r="T32" s="380">
        <f>T13</f>
        <v>120</v>
      </c>
      <c r="U32" s="297">
        <f>S33</f>
        <v>120</v>
      </c>
      <c r="V32" s="282">
        <f>$U$32</f>
        <v>120</v>
      </c>
      <c r="W32" s="282">
        <f t="shared" ref="W32:Y32" si="10">$U$32</f>
        <v>120</v>
      </c>
      <c r="X32" s="282">
        <f t="shared" si="10"/>
        <v>120</v>
      </c>
      <c r="Y32" s="284">
        <f t="shared" si="10"/>
        <v>120</v>
      </c>
      <c r="Z32" s="358">
        <f>X33</f>
        <v>120</v>
      </c>
    </row>
    <row r="33" spans="1:26" s="282" customFormat="1" ht="12.95" customHeight="1" outlineLevel="1" x14ac:dyDescent="0.2">
      <c r="A33" s="286"/>
      <c r="B33" s="280" t="s">
        <v>195</v>
      </c>
      <c r="C33" s="281"/>
      <c r="D33" s="281"/>
      <c r="E33" s="281"/>
      <c r="F33" s="281"/>
      <c r="G33" s="281"/>
      <c r="H33" s="281"/>
      <c r="I33" s="282">
        <f>SUM(I30:I32)</f>
        <v>100</v>
      </c>
      <c r="J33" s="282">
        <f t="shared" ref="J33:Z33" si="11">SUM(J30:J32)</f>
        <v>100</v>
      </c>
      <c r="K33" s="282">
        <f t="shared" si="11"/>
        <v>100</v>
      </c>
      <c r="L33" s="282">
        <f t="shared" si="11"/>
        <v>100</v>
      </c>
      <c r="M33" s="284">
        <f t="shared" si="11"/>
        <v>100</v>
      </c>
      <c r="N33" s="403">
        <f t="shared" si="11"/>
        <v>100</v>
      </c>
      <c r="O33" s="403">
        <f t="shared" si="11"/>
        <v>100</v>
      </c>
      <c r="P33" s="283">
        <f t="shared" si="11"/>
        <v>120</v>
      </c>
      <c r="Q33" s="282">
        <f t="shared" si="11"/>
        <v>120</v>
      </c>
      <c r="R33" s="282">
        <f t="shared" si="11"/>
        <v>120</v>
      </c>
      <c r="S33" s="282">
        <f t="shared" si="11"/>
        <v>120</v>
      </c>
      <c r="T33" s="284">
        <f>SUM(T30:T32)</f>
        <v>120</v>
      </c>
      <c r="U33" s="283">
        <f t="shared" si="11"/>
        <v>120</v>
      </c>
      <c r="V33" s="282">
        <f t="shared" si="11"/>
        <v>120</v>
      </c>
      <c r="W33" s="282">
        <f t="shared" si="11"/>
        <v>120</v>
      </c>
      <c r="X33" s="282">
        <f t="shared" si="11"/>
        <v>120</v>
      </c>
      <c r="Y33" s="284">
        <f t="shared" si="11"/>
        <v>120</v>
      </c>
      <c r="Z33" s="282">
        <f t="shared" si="11"/>
        <v>120</v>
      </c>
    </row>
    <row r="34" spans="1:26" s="282" customFormat="1" ht="12.95" customHeight="1" outlineLevel="1" x14ac:dyDescent="0.2">
      <c r="A34" s="280"/>
      <c r="B34" s="288" t="s">
        <v>13</v>
      </c>
      <c r="C34" s="289"/>
      <c r="D34" s="289"/>
      <c r="E34" s="289"/>
      <c r="F34" s="289"/>
      <c r="G34" s="289"/>
      <c r="H34" s="289"/>
      <c r="I34" s="290">
        <f>I$30</f>
        <v>100</v>
      </c>
      <c r="J34" s="290">
        <f t="shared" ref="J34:M34" si="12">J$30</f>
        <v>100</v>
      </c>
      <c r="K34" s="290">
        <f t="shared" si="12"/>
        <v>100</v>
      </c>
      <c r="L34" s="290">
        <f t="shared" si="12"/>
        <v>100</v>
      </c>
      <c r="M34" s="292">
        <f t="shared" si="12"/>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13">O$32</f>
        <v>100</v>
      </c>
      <c r="P36" s="291">
        <f t="shared" si="13"/>
        <v>120</v>
      </c>
      <c r="Q36" s="290">
        <f t="shared" si="13"/>
        <v>120</v>
      </c>
      <c r="R36" s="290">
        <f t="shared" si="13"/>
        <v>120</v>
      </c>
      <c r="S36" s="290">
        <f t="shared" si="13"/>
        <v>120</v>
      </c>
      <c r="T36" s="292">
        <f t="shared" si="13"/>
        <v>120</v>
      </c>
      <c r="U36" s="291">
        <f t="shared" si="13"/>
        <v>120</v>
      </c>
      <c r="V36" s="290">
        <f t="shared" si="13"/>
        <v>120</v>
      </c>
      <c r="W36" s="290">
        <f t="shared" si="13"/>
        <v>120</v>
      </c>
      <c r="X36" s="290">
        <f t="shared" si="13"/>
        <v>120</v>
      </c>
      <c r="Y36" s="292">
        <f t="shared" si="13"/>
        <v>120</v>
      </c>
      <c r="Z36" s="290">
        <f t="shared" si="13"/>
        <v>120</v>
      </c>
    </row>
    <row r="37" spans="1:26" s="282" customFormat="1" ht="12.75" customHeight="1" outlineLevel="1" x14ac:dyDescent="0.3">
      <c r="A37" s="280"/>
      <c r="B37" s="288" t="s">
        <v>262</v>
      </c>
      <c r="C37" s="289"/>
      <c r="D37" s="289"/>
      <c r="E37" s="289"/>
      <c r="F37" s="289"/>
      <c r="G37" s="289"/>
      <c r="H37" s="289"/>
      <c r="I37" s="290">
        <f t="shared" ref="I37:Z37" si="14">SUM(I34:I36)</f>
        <v>100</v>
      </c>
      <c r="J37" s="290">
        <f t="shared" si="14"/>
        <v>100</v>
      </c>
      <c r="K37" s="290">
        <f t="shared" si="14"/>
        <v>100</v>
      </c>
      <c r="L37" s="290">
        <f t="shared" si="14"/>
        <v>100</v>
      </c>
      <c r="M37" s="292">
        <f t="shared" si="14"/>
        <v>100</v>
      </c>
      <c r="N37" s="405">
        <f t="shared" si="14"/>
        <v>100</v>
      </c>
      <c r="O37" s="405">
        <f t="shared" si="14"/>
        <v>100</v>
      </c>
      <c r="P37" s="291">
        <f t="shared" si="14"/>
        <v>120</v>
      </c>
      <c r="Q37" s="290">
        <f t="shared" si="14"/>
        <v>120</v>
      </c>
      <c r="R37" s="290">
        <f t="shared" si="14"/>
        <v>120</v>
      </c>
      <c r="S37" s="290">
        <f t="shared" si="14"/>
        <v>120</v>
      </c>
      <c r="T37" s="292">
        <f t="shared" si="14"/>
        <v>120</v>
      </c>
      <c r="U37" s="291">
        <f t="shared" si="14"/>
        <v>120</v>
      </c>
      <c r="V37" s="290">
        <f t="shared" si="14"/>
        <v>120</v>
      </c>
      <c r="W37" s="290">
        <f t="shared" si="14"/>
        <v>120</v>
      </c>
      <c r="X37" s="290">
        <f t="shared" si="14"/>
        <v>120</v>
      </c>
      <c r="Y37" s="292">
        <f t="shared" si="14"/>
        <v>120</v>
      </c>
      <c r="Z37" s="290">
        <f t="shared" si="14"/>
        <v>120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5">J13</f>
        <v>100</v>
      </c>
      <c r="K39" s="267">
        <f t="shared" si="15"/>
        <v>100</v>
      </c>
      <c r="L39" s="267">
        <f t="shared" si="15"/>
        <v>100</v>
      </c>
      <c r="M39" s="299">
        <f t="shared" si="15"/>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04">
        <f ca="1">L42</f>
        <v>128</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04">
        <f ca="1">M42</f>
        <v>128</v>
      </c>
      <c r="P41" s="347">
        <f>P13</f>
        <v>120</v>
      </c>
      <c r="Q41" s="348">
        <f>Q13</f>
        <v>120</v>
      </c>
      <c r="R41" s="348">
        <f>R13</f>
        <v>120</v>
      </c>
      <c r="S41" s="348">
        <f>S13</f>
        <v>120</v>
      </c>
      <c r="T41" s="380">
        <f>T13</f>
        <v>120</v>
      </c>
      <c r="U41" s="297">
        <f ca="1">S42</f>
        <v>90</v>
      </c>
      <c r="V41" s="267">
        <f ca="1">$U$41</f>
        <v>90</v>
      </c>
      <c r="W41" s="267">
        <f t="shared" ref="W41:Y41" ca="1" si="16">$U$41</f>
        <v>90</v>
      </c>
      <c r="X41" s="267">
        <f t="shared" ca="1" si="16"/>
        <v>90</v>
      </c>
      <c r="Y41" s="299">
        <f t="shared" ca="1" si="16"/>
        <v>90</v>
      </c>
      <c r="Z41" s="358">
        <f ca="1">X42</f>
        <v>84</v>
      </c>
    </row>
    <row r="42" spans="1:26" s="267" customFormat="1" ht="12.95" customHeight="1" x14ac:dyDescent="0.3">
      <c r="A42" s="293"/>
      <c r="B42" s="265" t="s">
        <v>196</v>
      </c>
      <c r="C42" s="266"/>
      <c r="D42" s="266"/>
      <c r="E42" s="266"/>
      <c r="F42" s="266"/>
      <c r="G42" s="266"/>
      <c r="H42" s="266"/>
      <c r="I42" s="267">
        <f ca="1">I13-SUM($I14:I14)-I15</f>
        <v>95</v>
      </c>
      <c r="J42" s="267">
        <f ca="1">J13-SUM($I14:J14)-J15</f>
        <v>81</v>
      </c>
      <c r="K42" s="267">
        <f ca="1">K13-SUM($I14:K14)-K15</f>
        <v>118</v>
      </c>
      <c r="L42" s="267">
        <f ca="1">L13-SUM($I14:L14)-L15</f>
        <v>128</v>
      </c>
      <c r="M42" s="299">
        <f ca="1">M13-SUM($I14:M14)-M15</f>
        <v>128</v>
      </c>
      <c r="N42" s="408">
        <f ca="1">L42+L15-N15-SUM($M14:N14)</f>
        <v>135</v>
      </c>
      <c r="O42" s="408">
        <f ca="1">M42+M15-O15-SUM($N14:O14)</f>
        <v>145</v>
      </c>
      <c r="P42" s="298">
        <f ca="1">P13-P15-SUM($O14:P14)</f>
        <v>117</v>
      </c>
      <c r="Q42" s="267">
        <f ca="1">Q13-Q15-SUM($O14:Q14)</f>
        <v>109</v>
      </c>
      <c r="R42" s="267">
        <f ca="1">R13-R15-SUM($O14:R14)</f>
        <v>96</v>
      </c>
      <c r="S42" s="267">
        <f ca="1">S13-S15-SUM($O14:S14)</f>
        <v>90</v>
      </c>
      <c r="T42" s="299">
        <f ca="1">T13-T15-SUM($O14:T14)</f>
        <v>101</v>
      </c>
      <c r="U42" s="298">
        <f ca="1">$S$42+$S$15-U15-SUM($T14:U14)</f>
        <v>84</v>
      </c>
      <c r="V42" s="267">
        <f ca="1">$S$42+$S$15-V15-SUM($T14:V14)</f>
        <v>84</v>
      </c>
      <c r="W42" s="267">
        <f ca="1">$S$42+$S$15-W15-SUM($T14:W14)</f>
        <v>84</v>
      </c>
      <c r="X42" s="267">
        <f ca="1">$S$42+$S$15-X15-SUM($T14:X14)</f>
        <v>84</v>
      </c>
      <c r="Y42" s="299">
        <f ca="1">$S$42+$S$15-Y15-SUM($T14:Y14)</f>
        <v>84</v>
      </c>
      <c r="Z42" s="267">
        <f ca="1">$X$42+$X$15-Z15-SUM($Y14:Z14)</f>
        <v>84</v>
      </c>
    </row>
    <row r="43" spans="1:26" s="267" customFormat="1" ht="12.95" customHeight="1" outlineLevel="1" x14ac:dyDescent="0.3">
      <c r="A43" s="265"/>
      <c r="B43" s="273" t="s">
        <v>17</v>
      </c>
      <c r="C43" s="274"/>
      <c r="D43" s="274"/>
      <c r="E43" s="274"/>
      <c r="F43" s="274"/>
      <c r="G43" s="274"/>
      <c r="H43" s="274"/>
      <c r="I43" s="275">
        <f>I$39</f>
        <v>100</v>
      </c>
      <c r="J43" s="275">
        <f t="shared" ref="J43:M43" si="17">J$39</f>
        <v>100</v>
      </c>
      <c r="K43" s="275">
        <f t="shared" si="17"/>
        <v>100</v>
      </c>
      <c r="L43" s="275">
        <f t="shared" si="17"/>
        <v>100</v>
      </c>
      <c r="M43" s="276">
        <f t="shared" si="17"/>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 ca="1">N$40</f>
        <v>128</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128</v>
      </c>
      <c r="P45" s="303">
        <f t="shared" ref="P45:Z45" si="18">P$41</f>
        <v>120</v>
      </c>
      <c r="Q45" s="275">
        <f t="shared" si="18"/>
        <v>120</v>
      </c>
      <c r="R45" s="275">
        <f t="shared" si="18"/>
        <v>120</v>
      </c>
      <c r="S45" s="275">
        <f t="shared" si="18"/>
        <v>120</v>
      </c>
      <c r="T45" s="276">
        <f t="shared" si="18"/>
        <v>120</v>
      </c>
      <c r="U45" s="303">
        <f t="shared" ca="1" si="18"/>
        <v>90</v>
      </c>
      <c r="V45" s="275">
        <f t="shared" ca="1" si="18"/>
        <v>90</v>
      </c>
      <c r="W45" s="275">
        <f t="shared" ca="1" si="18"/>
        <v>90</v>
      </c>
      <c r="X45" s="275">
        <f t="shared" ca="1" si="18"/>
        <v>90</v>
      </c>
      <c r="Y45" s="276">
        <f t="shared" ca="1" si="18"/>
        <v>90</v>
      </c>
      <c r="Z45" s="275">
        <f t="shared" ca="1" si="18"/>
        <v>84</v>
      </c>
    </row>
    <row r="46" spans="1:26" s="267" customFormat="1" ht="12.75" customHeight="1" x14ac:dyDescent="0.3">
      <c r="A46" s="265"/>
      <c r="B46" s="273" t="s">
        <v>263</v>
      </c>
      <c r="C46" s="274"/>
      <c r="D46" s="274"/>
      <c r="E46" s="274"/>
      <c r="F46" s="274"/>
      <c r="G46" s="274"/>
      <c r="H46" s="274"/>
      <c r="I46" s="275">
        <f t="shared" ref="I46:Z46" si="19">SUM(I43:I45)</f>
        <v>100</v>
      </c>
      <c r="J46" s="275">
        <f t="shared" si="19"/>
        <v>100</v>
      </c>
      <c r="K46" s="275">
        <f t="shared" si="19"/>
        <v>100</v>
      </c>
      <c r="L46" s="275">
        <f t="shared" si="19"/>
        <v>100</v>
      </c>
      <c r="M46" s="276">
        <f t="shared" si="19"/>
        <v>100</v>
      </c>
      <c r="N46" s="409">
        <f t="shared" ca="1" si="19"/>
        <v>128</v>
      </c>
      <c r="O46" s="409">
        <f t="shared" ca="1" si="19"/>
        <v>128</v>
      </c>
      <c r="P46" s="303">
        <f t="shared" si="19"/>
        <v>120</v>
      </c>
      <c r="Q46" s="275">
        <f t="shared" si="19"/>
        <v>120</v>
      </c>
      <c r="R46" s="275">
        <f t="shared" si="19"/>
        <v>120</v>
      </c>
      <c r="S46" s="275">
        <f t="shared" si="19"/>
        <v>120</v>
      </c>
      <c r="T46" s="276">
        <f t="shared" si="19"/>
        <v>120</v>
      </c>
      <c r="U46" s="303">
        <f t="shared" ca="1" si="19"/>
        <v>90</v>
      </c>
      <c r="V46" s="275">
        <f t="shared" ca="1" si="19"/>
        <v>90</v>
      </c>
      <c r="W46" s="275">
        <f t="shared" ca="1" si="19"/>
        <v>90</v>
      </c>
      <c r="X46" s="275">
        <f t="shared" ca="1" si="19"/>
        <v>90</v>
      </c>
      <c r="Y46" s="276">
        <f t="shared" ca="1" si="19"/>
        <v>90</v>
      </c>
      <c r="Z46" s="275">
        <f t="shared" ca="1" si="19"/>
        <v>84</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20">(SUM(I39:I41)-I42)-(SUM(H39:H41)-H42)</f>
        <v>5</v>
      </c>
      <c r="J48" s="307">
        <f t="shared" ca="1" si="20"/>
        <v>14</v>
      </c>
      <c r="K48" s="307">
        <f t="shared" ca="1" si="20"/>
        <v>-37</v>
      </c>
      <c r="L48" s="307">
        <f t="shared" ca="1" si="20"/>
        <v>-10</v>
      </c>
      <c r="M48" s="310">
        <f t="shared" ca="1" si="20"/>
        <v>0</v>
      </c>
      <c r="N48" s="410">
        <f ca="1">(SUM(N39:N41)-N42)-(SUM(M39:M41)-M42)</f>
        <v>21</v>
      </c>
      <c r="O48" s="410">
        <f ca="1">(SUM(O39:O41)-O42)-(SUM(N39:N41)-N42)</f>
        <v>-10</v>
      </c>
      <c r="P48" s="309">
        <f t="shared" ref="P48:Z48" ca="1" si="21">(SUM(P39:P41)-P42)-(SUM(O39:O41)-O42)</f>
        <v>20</v>
      </c>
      <c r="Q48" s="307">
        <f t="shared" ca="1" si="21"/>
        <v>8</v>
      </c>
      <c r="R48" s="307">
        <f t="shared" ca="1" si="21"/>
        <v>13</v>
      </c>
      <c r="S48" s="307">
        <f t="shared" ca="1" si="21"/>
        <v>6</v>
      </c>
      <c r="T48" s="310">
        <f t="shared" ca="1" si="21"/>
        <v>-11</v>
      </c>
      <c r="U48" s="309">
        <f t="shared" ca="1" si="21"/>
        <v>-13</v>
      </c>
      <c r="V48" s="307">
        <f t="shared" ca="1" si="21"/>
        <v>0</v>
      </c>
      <c r="W48" s="307">
        <f t="shared" ca="1" si="21"/>
        <v>0</v>
      </c>
      <c r="X48" s="307">
        <f t="shared" ca="1" si="21"/>
        <v>0</v>
      </c>
      <c r="Y48" s="310">
        <f t="shared" ca="1" si="21"/>
        <v>0</v>
      </c>
      <c r="Z48" s="307">
        <f t="shared" ca="1" si="21"/>
        <v>-6</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5</v>
      </c>
      <c r="J51" s="307"/>
      <c r="K51" s="307"/>
      <c r="L51" s="307"/>
      <c r="M51" s="310"/>
      <c r="N51" s="410"/>
      <c r="O51" s="410"/>
      <c r="P51" s="309">
        <f ca="1">SUM(P39:P41)-P42</f>
        <v>3</v>
      </c>
      <c r="Q51" s="307"/>
      <c r="R51" s="307"/>
      <c r="S51" s="307"/>
      <c r="T51" s="310"/>
      <c r="U51" s="309">
        <f ca="1">SUM(U39:U41)-U42</f>
        <v>6</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14</v>
      </c>
      <c r="K52" s="311">
        <f ca="1">(SUM(K39:K41)-K42)-(SUM(J39:J41)-J42)</f>
        <v>-37</v>
      </c>
      <c r="L52" s="311">
        <f ca="1">(SUM(L39:L41)-L42)-(SUM(K39:K41)-K42)</f>
        <v>-10</v>
      </c>
      <c r="M52" s="310"/>
      <c r="N52" s="410"/>
      <c r="O52" s="410"/>
      <c r="P52" s="309"/>
      <c r="Q52" s="311">
        <f ca="1">(SUM(Q39:Q41)-Q42)-(SUM(P39:P41)-P42)</f>
        <v>8</v>
      </c>
      <c r="R52" s="311">
        <f ca="1">(SUM(R39:R41)-R42)-(SUM(Q39:Q41)-Q42)</f>
        <v>13</v>
      </c>
      <c r="S52" s="311">
        <f ca="1">(SUM(S39:S41)-S42)-(SUM(R39:R41)-R42)</f>
        <v>6</v>
      </c>
      <c r="T52" s="310"/>
      <c r="U52" s="321"/>
      <c r="V52" s="311">
        <f ca="1">(SUM(V39:V41)-V42)-(SUM(U39:U41)-U42)</f>
        <v>0</v>
      </c>
      <c r="W52" s="311">
        <f t="shared" ref="W52:X52" ca="1" si="22">(SUM(W39:W41)-W42)-(SUM(V39:V41)-V42)</f>
        <v>0</v>
      </c>
      <c r="X52" s="311">
        <f t="shared" ca="1" si="22"/>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3"/>
      <c r="J55" s="313"/>
      <c r="K55" s="313"/>
      <c r="L55" s="313"/>
      <c r="M55" s="317"/>
      <c r="N55" s="412"/>
      <c r="O55" s="412"/>
      <c r="P55" s="314"/>
      <c r="Q55" s="315"/>
      <c r="R55" s="315"/>
      <c r="S55" s="315"/>
      <c r="T55" s="353"/>
      <c r="U55" s="314"/>
      <c r="V55" s="315"/>
      <c r="W55" s="315"/>
      <c r="X55" s="313"/>
      <c r="Y55" s="353"/>
      <c r="Z55" s="315"/>
    </row>
    <row r="56" spans="1:26" s="267" customFormat="1" ht="12.95" customHeight="1" x14ac:dyDescent="0.3">
      <c r="A56" s="293"/>
      <c r="B56" s="305" t="s">
        <v>281</v>
      </c>
      <c r="C56" s="306"/>
      <c r="D56" s="306"/>
      <c r="E56" s="306"/>
      <c r="F56" s="306"/>
      <c r="G56" s="306"/>
      <c r="H56" s="306"/>
      <c r="I56" s="313"/>
      <c r="J56" s="313"/>
      <c r="K56" s="313"/>
      <c r="L56" s="313"/>
      <c r="M56" s="317"/>
      <c r="N56" s="412"/>
      <c r="O56" s="412"/>
      <c r="P56" s="314"/>
      <c r="Q56" s="315"/>
      <c r="R56" s="315"/>
      <c r="S56" s="315"/>
      <c r="T56" s="353"/>
      <c r="U56" s="314"/>
      <c r="V56" s="315"/>
      <c r="W56" s="315"/>
      <c r="X56" s="313"/>
      <c r="Y56" s="353"/>
      <c r="Z56" s="315"/>
    </row>
    <row r="57" spans="1:26" s="267" customFormat="1" ht="12.95" customHeight="1" x14ac:dyDescent="0.3">
      <c r="A57" s="293"/>
      <c r="B57" s="305" t="s">
        <v>360</v>
      </c>
      <c r="C57" s="306"/>
      <c r="D57" s="306"/>
      <c r="E57" s="306"/>
      <c r="F57" s="306"/>
      <c r="G57" s="306"/>
      <c r="H57" s="306"/>
      <c r="I57" s="313"/>
      <c r="J57" s="313"/>
      <c r="K57" s="313"/>
      <c r="L57" s="313"/>
      <c r="M57" s="317"/>
      <c r="N57" s="412"/>
      <c r="O57" s="412"/>
      <c r="P57" s="314"/>
      <c r="Q57" s="313"/>
      <c r="R57" s="313"/>
      <c r="S57" s="313"/>
      <c r="T57" s="353"/>
      <c r="U57" s="369"/>
      <c r="V57" s="313"/>
      <c r="W57" s="313"/>
      <c r="X57" s="313"/>
      <c r="Y57" s="353"/>
      <c r="Z57" s="315"/>
    </row>
    <row r="58" spans="1:26" s="267" customFormat="1" ht="12.95" customHeight="1" x14ac:dyDescent="0.3">
      <c r="A58" s="293"/>
      <c r="B58" s="305" t="s">
        <v>362</v>
      </c>
      <c r="C58" s="306"/>
      <c r="D58" s="306"/>
      <c r="E58" s="306"/>
      <c r="F58" s="306"/>
      <c r="G58" s="306"/>
      <c r="H58" s="306"/>
      <c r="I58" s="313"/>
      <c r="J58" s="313"/>
      <c r="K58" s="313"/>
      <c r="L58" s="313"/>
      <c r="M58" s="317"/>
      <c r="N58" s="412"/>
      <c r="O58" s="412"/>
      <c r="P58" s="314"/>
      <c r="Q58" s="313"/>
      <c r="R58" s="313"/>
      <c r="S58" s="313"/>
      <c r="T58" s="353"/>
      <c r="U58" s="369"/>
      <c r="V58" s="313"/>
      <c r="W58" s="313"/>
      <c r="X58" s="313"/>
      <c r="Y58" s="353"/>
      <c r="Z58" s="315"/>
    </row>
    <row r="59" spans="1:26" s="267" customFormat="1" ht="12.95" customHeight="1" x14ac:dyDescent="0.3">
      <c r="A59" s="293"/>
      <c r="B59" s="305" t="s">
        <v>369</v>
      </c>
      <c r="C59" s="306"/>
      <c r="D59" s="306"/>
      <c r="E59" s="306"/>
      <c r="F59" s="306"/>
      <c r="G59" s="306"/>
      <c r="H59" s="306"/>
      <c r="I59" s="313"/>
      <c r="J59" s="313"/>
      <c r="K59" s="313"/>
      <c r="L59" s="313"/>
      <c r="M59" s="317"/>
      <c r="N59" s="412"/>
      <c r="O59" s="412"/>
      <c r="P59" s="314"/>
      <c r="Q59" s="313"/>
      <c r="R59" s="313"/>
      <c r="S59" s="313"/>
      <c r="T59" s="353"/>
      <c r="U59" s="369"/>
      <c r="V59" s="313"/>
      <c r="W59" s="313"/>
      <c r="X59" s="313"/>
      <c r="Y59" s="353"/>
      <c r="Z59" s="315"/>
    </row>
    <row r="60" spans="1:26" s="267" customFormat="1" ht="12.95" customHeight="1" x14ac:dyDescent="0.3">
      <c r="A60" s="293"/>
      <c r="B60" s="305" t="s">
        <v>374</v>
      </c>
      <c r="C60" s="306"/>
      <c r="D60" s="306"/>
      <c r="E60" s="306"/>
      <c r="F60" s="306"/>
      <c r="G60" s="306"/>
      <c r="H60" s="306"/>
      <c r="I60" s="313"/>
      <c r="J60" s="313"/>
      <c r="K60" s="313"/>
      <c r="L60" s="313"/>
      <c r="M60" s="317"/>
      <c r="N60" s="412"/>
      <c r="O60" s="412"/>
      <c r="P60" s="314"/>
      <c r="Q60" s="313"/>
      <c r="R60" s="313"/>
      <c r="S60" s="313"/>
      <c r="T60" s="353"/>
      <c r="U60" s="369"/>
      <c r="V60" s="313"/>
      <c r="W60" s="313"/>
      <c r="X60" s="313"/>
      <c r="Y60" s="353"/>
      <c r="Z60" s="315"/>
    </row>
    <row r="61" spans="1:26" s="267" customFormat="1" ht="12.95" customHeight="1" x14ac:dyDescent="0.3">
      <c r="A61" s="293"/>
      <c r="B61" s="305" t="s">
        <v>375</v>
      </c>
      <c r="C61" s="306"/>
      <c r="D61" s="306"/>
      <c r="E61" s="306"/>
      <c r="F61" s="306"/>
      <c r="G61" s="306"/>
      <c r="H61" s="306"/>
      <c r="I61" s="313"/>
      <c r="J61" s="313"/>
      <c r="K61" s="313"/>
      <c r="L61" s="313"/>
      <c r="M61" s="317"/>
      <c r="N61" s="412"/>
      <c r="O61" s="412"/>
      <c r="P61" s="314"/>
      <c r="Q61" s="313"/>
      <c r="R61" s="313"/>
      <c r="S61" s="313"/>
      <c r="T61" s="353"/>
      <c r="U61" s="369"/>
      <c r="V61" s="313"/>
      <c r="W61" s="313"/>
      <c r="X61" s="313"/>
      <c r="Y61" s="353"/>
      <c r="Z61" s="315"/>
    </row>
    <row r="62" spans="1:26" s="267" customFormat="1" ht="12.95" customHeight="1" x14ac:dyDescent="0.3">
      <c r="A62" s="293"/>
      <c r="B62" s="305" t="s">
        <v>379</v>
      </c>
      <c r="C62" s="306"/>
      <c r="D62" s="306"/>
      <c r="E62" s="306"/>
      <c r="F62" s="306"/>
      <c r="G62" s="306"/>
      <c r="H62" s="306"/>
      <c r="I62" s="313"/>
      <c r="J62" s="313"/>
      <c r="K62" s="313"/>
      <c r="L62" s="313"/>
      <c r="M62" s="317"/>
      <c r="N62" s="412"/>
      <c r="O62" s="412"/>
      <c r="P62" s="314"/>
      <c r="Q62" s="313"/>
      <c r="R62" s="313"/>
      <c r="S62" s="313"/>
      <c r="T62" s="353"/>
      <c r="U62" s="369"/>
      <c r="V62" s="313"/>
      <c r="W62" s="313"/>
      <c r="X62" s="313"/>
      <c r="Y62" s="353"/>
      <c r="Z62" s="315"/>
    </row>
    <row r="63" spans="1:26" s="267" customFormat="1" ht="12.95" customHeight="1" x14ac:dyDescent="0.3">
      <c r="A63" s="293"/>
      <c r="B63" s="305" t="s">
        <v>22</v>
      </c>
      <c r="C63" s="306"/>
      <c r="D63" s="306"/>
      <c r="E63" s="306"/>
      <c r="F63" s="306"/>
      <c r="G63" s="306"/>
      <c r="H63" s="306"/>
      <c r="I63" s="318">
        <f ca="1">SUM(I51:I62)</f>
        <v>5</v>
      </c>
      <c r="J63" s="318">
        <f t="shared" ref="J63:Z63" ca="1" si="23">SUM(J51:J62)</f>
        <v>14</v>
      </c>
      <c r="K63" s="318">
        <f t="shared" ca="1" si="23"/>
        <v>-37</v>
      </c>
      <c r="L63" s="318">
        <f t="shared" ca="1" si="23"/>
        <v>-10</v>
      </c>
      <c r="M63" s="320">
        <f t="shared" si="23"/>
        <v>0</v>
      </c>
      <c r="N63" s="413">
        <f t="shared" si="23"/>
        <v>0</v>
      </c>
      <c r="O63" s="413">
        <f t="shared" si="23"/>
        <v>0</v>
      </c>
      <c r="P63" s="319">
        <f t="shared" ca="1" si="23"/>
        <v>3</v>
      </c>
      <c r="Q63" s="318">
        <f t="shared" ca="1" si="23"/>
        <v>8</v>
      </c>
      <c r="R63" s="318">
        <f t="shared" ca="1" si="23"/>
        <v>13</v>
      </c>
      <c r="S63" s="318">
        <f t="shared" ca="1" si="23"/>
        <v>6</v>
      </c>
      <c r="T63" s="320">
        <f t="shared" si="23"/>
        <v>0</v>
      </c>
      <c r="U63" s="319">
        <f t="shared" ca="1" si="23"/>
        <v>6</v>
      </c>
      <c r="V63" s="318">
        <f t="shared" ca="1" si="23"/>
        <v>0</v>
      </c>
      <c r="W63" s="318">
        <f t="shared" ca="1" si="23"/>
        <v>0</v>
      </c>
      <c r="X63" s="318">
        <f t="shared" ca="1" si="23"/>
        <v>0</v>
      </c>
      <c r="Y63" s="320">
        <f t="shared" si="23"/>
        <v>0</v>
      </c>
      <c r="Z63" s="318">
        <f t="shared" ca="1" si="23"/>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414">
        <f ca="1">M66</f>
        <v>5</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14</v>
      </c>
      <c r="L67" s="311">
        <f ca="1">K67</f>
        <v>14</v>
      </c>
      <c r="M67" s="312">
        <f ca="1">L67</f>
        <v>14</v>
      </c>
      <c r="N67" s="410">
        <f ca="1">M67</f>
        <v>14</v>
      </c>
      <c r="O67" s="410">
        <f ca="1">N67</f>
        <v>14</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-37</v>
      </c>
      <c r="M68" s="312">
        <f ca="1">L68</f>
        <v>-37</v>
      </c>
      <c r="N68" s="410">
        <f ca="1">M68</f>
        <v>-37</v>
      </c>
      <c r="O68" s="410">
        <f ca="1">N68</f>
        <v>-37</v>
      </c>
      <c r="P68" s="309">
        <f ca="1">O68</f>
        <v>-37</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-10</v>
      </c>
      <c r="N69" s="410">
        <f ca="1">M69</f>
        <v>-10</v>
      </c>
      <c r="O69" s="410">
        <f ca="1">N69</f>
        <v>-10</v>
      </c>
      <c r="P69" s="309">
        <f ca="1">O69</f>
        <v>-10</v>
      </c>
      <c r="Q69" s="307">
        <f ca="1">P69</f>
        <v>-10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N$63</f>
        <v>0</v>
      </c>
      <c r="P71" s="391">
        <f>O71</f>
        <v>0</v>
      </c>
      <c r="Q71" s="360">
        <f>P71</f>
        <v>0</v>
      </c>
      <c r="R71" s="360">
        <f>Q71</f>
        <v>0</v>
      </c>
      <c r="S71" s="360">
        <f>R71</f>
        <v>0</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O$63</f>
        <v>0</v>
      </c>
      <c r="Q72" s="360">
        <f>P72</f>
        <v>0</v>
      </c>
      <c r="R72" s="360">
        <f>Q72</f>
        <v>0</v>
      </c>
      <c r="S72" s="360">
        <f>R72</f>
        <v>0</v>
      </c>
      <c r="T72" s="385">
        <f>S72</f>
        <v>0</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3</v>
      </c>
      <c r="R73" s="311">
        <f ca="1">Q73</f>
        <v>3</v>
      </c>
      <c r="S73" s="311">
        <f ca="1">R73</f>
        <v>3</v>
      </c>
      <c r="T73" s="312">
        <f ca="1">S73</f>
        <v>3</v>
      </c>
      <c r="U73" s="321">
        <f ca="1">T73</f>
        <v>3</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8</v>
      </c>
      <c r="S74" s="311">
        <f ca="1">R74</f>
        <v>8</v>
      </c>
      <c r="T74" s="312">
        <f ca="1">S74</f>
        <v>8</v>
      </c>
      <c r="U74" s="321">
        <f ca="1">T74</f>
        <v>8</v>
      </c>
      <c r="V74" s="311">
        <f ca="1">U74</f>
        <v>8</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13</v>
      </c>
      <c r="T75" s="312">
        <f ca="1">S75</f>
        <v>13</v>
      </c>
      <c r="U75" s="321">
        <f ca="1">T75</f>
        <v>13</v>
      </c>
      <c r="V75" s="311">
        <f ca="1">U75</f>
        <v>13</v>
      </c>
      <c r="W75" s="311">
        <f ca="1">V75</f>
        <v>13</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6</v>
      </c>
      <c r="U76" s="321">
        <f ca="1">T76</f>
        <v>6</v>
      </c>
      <c r="V76" s="311">
        <f ca="1">U76</f>
        <v>6</v>
      </c>
      <c r="W76" s="311">
        <f ca="1">V76</f>
        <v>6</v>
      </c>
      <c r="X76" s="311">
        <f ca="1">W76</f>
        <v>6</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6</v>
      </c>
      <c r="W78" s="311">
        <f ca="1">V78</f>
        <v>6</v>
      </c>
      <c r="X78" s="311">
        <f ca="1">W78</f>
        <v>6</v>
      </c>
      <c r="Y78" s="312">
        <f ca="1">X78</f>
        <v>6</v>
      </c>
      <c r="Z78" s="311">
        <f ca="1">Y78</f>
        <v>6</v>
      </c>
    </row>
    <row r="79" spans="1:26" s="267" customFormat="1" ht="12.95" customHeight="1" x14ac:dyDescent="0.3">
      <c r="A79" s="293"/>
      <c r="B79" s="305" t="s">
        <v>259</v>
      </c>
      <c r="C79" s="306"/>
      <c r="D79" s="306"/>
      <c r="E79" s="306"/>
      <c r="F79" s="306"/>
      <c r="G79" s="306"/>
      <c r="H79" s="306"/>
      <c r="I79" s="318"/>
      <c r="J79" s="318"/>
      <c r="K79" s="318"/>
      <c r="L79" s="318"/>
      <c r="M79" s="320"/>
      <c r="N79" s="413">
        <f ca="1">SUM(N66:N70)</f>
        <v>-28</v>
      </c>
      <c r="O79" s="413">
        <f ca="1">SUM(O66:O71)</f>
        <v>-33</v>
      </c>
      <c r="P79" s="319">
        <f ca="1">SUM(P66:P72)</f>
        <v>-47</v>
      </c>
      <c r="Q79" s="318">
        <f t="shared" ref="Q79:T79" ca="1" si="24">SUM(Q66:Q72)</f>
        <v>-10</v>
      </c>
      <c r="R79" s="318">
        <f t="shared" si="24"/>
        <v>0</v>
      </c>
      <c r="S79" s="318">
        <f t="shared" si="24"/>
        <v>0</v>
      </c>
      <c r="T79" s="320">
        <f t="shared" si="24"/>
        <v>0</v>
      </c>
      <c r="U79" s="319">
        <f ca="1">SUM(U66:U77)</f>
        <v>30</v>
      </c>
      <c r="V79" s="318">
        <f t="shared" ref="V79:Y79" ca="1" si="25">SUM(V66:V77)</f>
        <v>27</v>
      </c>
      <c r="W79" s="318">
        <f t="shared" ca="1" si="25"/>
        <v>19</v>
      </c>
      <c r="X79" s="318">
        <f t="shared" ca="1" si="25"/>
        <v>6</v>
      </c>
      <c r="Y79" s="320">
        <f t="shared" si="25"/>
        <v>0</v>
      </c>
      <c r="Z79" s="318">
        <f ca="1">SUM(Z66:Z78)</f>
        <v>6</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1"/>
      <c r="J82" s="311"/>
      <c r="K82" s="311"/>
      <c r="L82" s="311"/>
      <c r="M82" s="312"/>
      <c r="N82" s="410"/>
      <c r="O82" s="410"/>
      <c r="P82" s="309"/>
      <c r="Q82" s="307"/>
      <c r="R82" s="307"/>
      <c r="S82" s="307"/>
      <c r="T82" s="310"/>
      <c r="U82" s="309"/>
      <c r="V82" s="307">
        <f ca="1">-((SUM(T39:T41)-T42)-(SUM(S39:S41)-S42))/(1+$I$16)^4</f>
        <v>8.3325053556099853</v>
      </c>
      <c r="W82" s="307"/>
      <c r="X82" s="307"/>
      <c r="Y82" s="310"/>
      <c r="Z82" s="307"/>
    </row>
    <row r="83" spans="1:26" s="267" customFormat="1" ht="12.95" customHeight="1" x14ac:dyDescent="0.3">
      <c r="A83" s="293"/>
      <c r="B83" s="305" t="s">
        <v>348</v>
      </c>
      <c r="C83" s="306"/>
      <c r="D83" s="306"/>
      <c r="E83" s="266"/>
      <c r="F83" s="266"/>
      <c r="G83" s="266"/>
      <c r="H83" s="306"/>
      <c r="I83" s="311"/>
      <c r="J83" s="311"/>
      <c r="K83" s="311"/>
      <c r="L83" s="311"/>
      <c r="M83" s="312"/>
      <c r="N83" s="410"/>
      <c r="O83" s="410"/>
      <c r="P83" s="309"/>
      <c r="Q83" s="307">
        <f ca="1">-(L39-N42)*((1-(1+$I$16)^-6)/$I$16)*(1+I16)^2</f>
        <v>190.56216007542108</v>
      </c>
      <c r="R83" s="307"/>
      <c r="S83" s="307"/>
      <c r="T83" s="310"/>
      <c r="U83" s="368"/>
      <c r="V83" s="307"/>
      <c r="W83" s="307"/>
      <c r="X83" s="307"/>
      <c r="Y83" s="310"/>
      <c r="Z83" s="307"/>
    </row>
    <row r="84" spans="1:26" s="267" customFormat="1" ht="12.95" customHeight="1" x14ac:dyDescent="0.3">
      <c r="A84" s="293"/>
      <c r="B84" s="305" t="s">
        <v>351</v>
      </c>
      <c r="C84" s="266"/>
      <c r="D84" s="266"/>
      <c r="E84" s="266"/>
      <c r="F84" s="266"/>
      <c r="G84" s="266"/>
      <c r="H84" s="266"/>
      <c r="M84" s="299"/>
      <c r="N84" s="407"/>
      <c r="O84" s="407"/>
      <c r="P84" s="298"/>
      <c r="T84" s="299"/>
      <c r="U84" s="298"/>
      <c r="Y84" s="299"/>
    </row>
    <row r="85" spans="1:26" s="267" customFormat="1" ht="12.95" customHeight="1" x14ac:dyDescent="0.3">
      <c r="A85" s="293"/>
      <c r="B85" s="305" t="s">
        <v>358</v>
      </c>
      <c r="C85" s="329"/>
      <c r="D85" s="329"/>
      <c r="E85" s="266"/>
      <c r="F85" s="266"/>
      <c r="G85" s="266"/>
      <c r="H85" s="329"/>
      <c r="M85" s="299"/>
      <c r="N85" s="407"/>
      <c r="O85" s="407"/>
      <c r="P85" s="298"/>
      <c r="T85" s="299"/>
      <c r="U85" s="298"/>
      <c r="Y85" s="299"/>
    </row>
    <row r="86" spans="1:26" s="267" customFormat="1" ht="12.95" customHeight="1" x14ac:dyDescent="0.3">
      <c r="A86" s="293"/>
      <c r="B86" s="305" t="s">
        <v>367</v>
      </c>
      <c r="C86" s="329"/>
      <c r="D86" s="329"/>
      <c r="E86" s="266"/>
      <c r="F86" s="266"/>
      <c r="G86" s="266"/>
      <c r="H86" s="329"/>
      <c r="M86" s="299"/>
      <c r="N86" s="407"/>
      <c r="O86" s="407"/>
      <c r="P86" s="298"/>
      <c r="Q86" s="267">
        <f ca="1">(L42-SUM(N39:N41))*(1+$I$16)^3</f>
        <v>0</v>
      </c>
      <c r="T86" s="299"/>
      <c r="U86" s="298"/>
      <c r="Y86" s="299"/>
    </row>
    <row r="87" spans="1:26" s="267" customFormat="1" ht="12.95" customHeight="1" x14ac:dyDescent="0.3">
      <c r="A87" s="293"/>
      <c r="B87" s="305" t="s">
        <v>366</v>
      </c>
      <c r="C87" s="329"/>
      <c r="D87" s="329"/>
      <c r="E87" s="266"/>
      <c r="F87" s="266"/>
      <c r="G87" s="266"/>
      <c r="H87" s="329"/>
      <c r="M87" s="299"/>
      <c r="N87" s="407"/>
      <c r="O87" s="407"/>
      <c r="P87" s="298"/>
      <c r="Q87" s="267">
        <f ca="1">(M42-SUM(O39:O41))*(1+$I$16)^2</f>
        <v>0</v>
      </c>
      <c r="T87" s="299"/>
      <c r="U87" s="298"/>
      <c r="Y87" s="299"/>
    </row>
    <row r="88" spans="1:26" s="267" customFormat="1" ht="12.95" customHeight="1" x14ac:dyDescent="0.3">
      <c r="A88" s="293"/>
      <c r="B88" s="305" t="s">
        <v>359</v>
      </c>
      <c r="C88" s="329"/>
      <c r="D88" s="329"/>
      <c r="E88" s="266"/>
      <c r="F88" s="266"/>
      <c r="G88" s="266"/>
      <c r="H88" s="329"/>
      <c r="M88" s="299"/>
      <c r="N88" s="407"/>
      <c r="O88" s="407"/>
      <c r="P88" s="298"/>
      <c r="Q88" s="307"/>
      <c r="T88" s="299"/>
      <c r="U88" s="397"/>
      <c r="V88" s="265"/>
      <c r="W88" s="265"/>
      <c r="Y88" s="299"/>
      <c r="Z88" s="293"/>
    </row>
    <row r="89" spans="1:26" s="267" customFormat="1" ht="12.95" customHeight="1" x14ac:dyDescent="0.3">
      <c r="A89" s="293"/>
      <c r="B89" s="305" t="s">
        <v>363</v>
      </c>
      <c r="C89" s="329"/>
      <c r="D89" s="329"/>
      <c r="E89" s="266"/>
      <c r="F89" s="266"/>
      <c r="G89" s="266"/>
      <c r="H89" s="329"/>
      <c r="I89" s="329"/>
      <c r="J89" s="329"/>
      <c r="M89" s="299"/>
      <c r="N89" s="407"/>
      <c r="O89" s="407"/>
      <c r="P89" s="298"/>
      <c r="T89" s="299"/>
      <c r="U89" s="298"/>
      <c r="Y89" s="299"/>
    </row>
    <row r="90" spans="1:26" s="267" customFormat="1" ht="12.95" customHeight="1" x14ac:dyDescent="0.3">
      <c r="A90" s="293"/>
      <c r="B90" s="305" t="s">
        <v>368</v>
      </c>
      <c r="C90" s="329"/>
      <c r="D90" s="329"/>
      <c r="E90" s="266"/>
      <c r="F90" s="266"/>
      <c r="G90" s="266"/>
      <c r="H90" s="329"/>
      <c r="I90" s="329"/>
      <c r="J90" s="329"/>
      <c r="M90" s="299"/>
      <c r="N90" s="407"/>
      <c r="O90" s="407"/>
      <c r="P90" s="298"/>
      <c r="Q90" s="267">
        <f ca="1">(L42-M42)*((1-(1+$I$16)^-4)/$I$16)*(1+$I$16)^3</f>
        <v>0</v>
      </c>
      <c r="T90" s="299"/>
      <c r="U90" s="298"/>
      <c r="Y90" s="299"/>
    </row>
    <row r="91" spans="1:26" s="267" customFormat="1" ht="12.95" customHeight="1" x14ac:dyDescent="0.3">
      <c r="A91" s="293"/>
      <c r="B91" s="305" t="s">
        <v>371</v>
      </c>
      <c r="C91" s="329"/>
      <c r="D91" s="329"/>
      <c r="E91" s="266"/>
      <c r="F91" s="266"/>
      <c r="G91" s="266"/>
      <c r="H91" s="329"/>
      <c r="I91" s="329"/>
      <c r="J91" s="329"/>
      <c r="M91" s="299"/>
      <c r="N91" s="407"/>
      <c r="O91" s="407"/>
      <c r="P91" s="298"/>
      <c r="Q91" s="267">
        <f ca="1">(M42-N42)*((1-(1+$I$16)^-4)/$I$16)*(1+$I$16)^2</f>
        <v>-27.126175203809812</v>
      </c>
      <c r="T91" s="299"/>
      <c r="U91" s="298"/>
      <c r="Y91" s="299"/>
    </row>
    <row r="92" spans="1:26" s="267" customFormat="1" ht="12.95" customHeight="1" x14ac:dyDescent="0.3">
      <c r="A92" s="293"/>
      <c r="B92" s="305" t="s">
        <v>372</v>
      </c>
      <c r="C92" s="329"/>
      <c r="D92" s="329"/>
      <c r="E92" s="266"/>
      <c r="F92" s="266"/>
      <c r="G92" s="266"/>
      <c r="H92" s="329"/>
      <c r="I92" s="329"/>
      <c r="J92" s="329"/>
      <c r="M92" s="299"/>
      <c r="N92" s="407"/>
      <c r="O92" s="407"/>
      <c r="P92" s="298"/>
      <c r="Q92" s="267">
        <f ca="1">(O42-N42)/(1+$I$16)^4</f>
        <v>7.5750048687363511</v>
      </c>
      <c r="T92" s="299"/>
      <c r="U92" s="298"/>
      <c r="Y92" s="299"/>
    </row>
    <row r="93" spans="1:26" s="267" customFormat="1" ht="12.95" customHeight="1" x14ac:dyDescent="0.3">
      <c r="A93" s="293"/>
      <c r="B93" s="305" t="s">
        <v>376</v>
      </c>
      <c r="C93" s="329"/>
      <c r="D93" s="329"/>
      <c r="E93" s="266"/>
      <c r="F93" s="266"/>
      <c r="G93" s="266"/>
      <c r="H93" s="329"/>
      <c r="I93" s="329"/>
      <c r="J93" s="329"/>
      <c r="M93" s="299"/>
      <c r="N93" s="407"/>
      <c r="O93" s="407"/>
      <c r="P93" s="298"/>
      <c r="Q93" s="267">
        <f>(SUM(L39:L41)-SUM(M39:M41))*(1/(1+$I$16)^4 + 1/(1+$I$16)^2 - (1+$I$16)^2)</f>
        <v>0</v>
      </c>
      <c r="T93" s="299"/>
      <c r="U93" s="298"/>
      <c r="Y93" s="299"/>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I95" s="330"/>
      <c r="J95" s="330"/>
      <c r="K95" s="330"/>
      <c r="L95" s="330"/>
      <c r="M95" s="332"/>
      <c r="N95" s="417"/>
      <c r="O95" s="417"/>
      <c r="P95" s="331"/>
      <c r="Q95" s="330"/>
      <c r="R95" s="330"/>
      <c r="S95" s="330"/>
      <c r="T95" s="332"/>
      <c r="U95" s="396"/>
      <c r="V95" s="383"/>
      <c r="W95" s="383"/>
      <c r="X95" s="330"/>
      <c r="Y95" s="332"/>
      <c r="Z95" s="354"/>
    </row>
    <row r="96" spans="1:26" s="267" customFormat="1" ht="12.95" customHeight="1" x14ac:dyDescent="0.3">
      <c r="A96" s="293"/>
      <c r="B96" s="305" t="s">
        <v>352</v>
      </c>
      <c r="C96" s="329"/>
      <c r="D96" s="329"/>
      <c r="E96" s="266"/>
      <c r="F96" s="266"/>
      <c r="G96" s="266"/>
      <c r="H96" s="329"/>
      <c r="I96" s="330"/>
      <c r="J96" s="330"/>
      <c r="K96" s="330"/>
      <c r="L96" s="330"/>
      <c r="M96" s="332"/>
      <c r="N96" s="417"/>
      <c r="O96" s="417"/>
      <c r="P96" s="331"/>
      <c r="Q96" s="330"/>
      <c r="R96" s="330"/>
      <c r="S96" s="330"/>
      <c r="T96" s="332"/>
      <c r="U96" s="396"/>
      <c r="V96" s="383"/>
      <c r="W96" s="383"/>
      <c r="X96" s="330"/>
      <c r="Y96" s="332"/>
      <c r="Z96" s="354"/>
    </row>
    <row r="97" spans="1:26" s="267" customFormat="1" ht="12.95" customHeight="1" x14ac:dyDescent="0.3">
      <c r="A97" s="293"/>
      <c r="B97" s="305" t="s">
        <v>357</v>
      </c>
      <c r="C97" s="329"/>
      <c r="D97" s="329"/>
      <c r="E97" s="266"/>
      <c r="F97" s="266"/>
      <c r="G97" s="266"/>
      <c r="H97" s="329"/>
      <c r="I97" s="330"/>
      <c r="J97" s="330"/>
      <c r="K97" s="330"/>
      <c r="L97" s="330"/>
      <c r="M97" s="332"/>
      <c r="N97" s="417"/>
      <c r="O97" s="417"/>
      <c r="P97" s="331"/>
      <c r="Q97" s="330"/>
      <c r="R97" s="330"/>
      <c r="S97" s="330"/>
      <c r="T97" s="332"/>
      <c r="U97" s="396"/>
      <c r="V97" s="383"/>
      <c r="W97" s="383"/>
      <c r="X97" s="330"/>
      <c r="Y97" s="332"/>
      <c r="Z97" s="354"/>
    </row>
    <row r="98" spans="1:26" s="267" customFormat="1" ht="12.95" customHeight="1" x14ac:dyDescent="0.3">
      <c r="A98" s="293"/>
      <c r="B98" s="305" t="s">
        <v>364</v>
      </c>
      <c r="C98" s="329"/>
      <c r="D98" s="329"/>
      <c r="E98" s="266"/>
      <c r="F98" s="266"/>
      <c r="G98" s="266"/>
      <c r="H98" s="329"/>
      <c r="I98" s="330"/>
      <c r="J98" s="330"/>
      <c r="K98" s="330"/>
      <c r="L98" s="330"/>
      <c r="M98" s="332"/>
      <c r="N98" s="417"/>
      <c r="O98" s="417"/>
      <c r="P98" s="331"/>
      <c r="Q98" s="330"/>
      <c r="R98" s="330"/>
      <c r="S98" s="330"/>
      <c r="T98" s="332"/>
      <c r="U98" s="396"/>
      <c r="V98" s="383"/>
      <c r="W98" s="383"/>
      <c r="X98" s="330"/>
      <c r="Y98" s="332"/>
      <c r="Z98" s="354"/>
    </row>
    <row r="99" spans="1:26" s="267" customFormat="1" ht="12.95" customHeight="1" x14ac:dyDescent="0.3">
      <c r="A99" s="293"/>
      <c r="B99" s="305" t="s">
        <v>365</v>
      </c>
      <c r="C99" s="329"/>
      <c r="D99" s="329"/>
      <c r="E99" s="266"/>
      <c r="F99" s="266"/>
      <c r="G99" s="266"/>
      <c r="H99" s="329"/>
      <c r="I99" s="330"/>
      <c r="J99" s="330"/>
      <c r="K99" s="330"/>
      <c r="L99" s="330"/>
      <c r="M99" s="332"/>
      <c r="N99" s="417"/>
      <c r="O99" s="417"/>
      <c r="P99" s="331"/>
      <c r="Q99" s="330"/>
      <c r="R99" s="330"/>
      <c r="S99" s="330"/>
      <c r="T99" s="332"/>
      <c r="U99" s="396"/>
      <c r="V99" s="383"/>
      <c r="W99" s="383"/>
      <c r="X99" s="330"/>
      <c r="Y99" s="332"/>
      <c r="Z99" s="354"/>
    </row>
    <row r="100" spans="1:26" s="267" customFormat="1" ht="12.95" customHeight="1" x14ac:dyDescent="0.3">
      <c r="A100" s="293"/>
      <c r="B100" s="305" t="s">
        <v>361</v>
      </c>
      <c r="C100" s="329"/>
      <c r="D100" s="329"/>
      <c r="E100" s="266"/>
      <c r="F100" s="266"/>
      <c r="G100" s="266"/>
      <c r="H100" s="329"/>
      <c r="I100" s="330"/>
      <c r="J100" s="330"/>
      <c r="K100" s="330"/>
      <c r="L100" s="330"/>
      <c r="M100" s="332"/>
      <c r="N100" s="417"/>
      <c r="O100" s="417"/>
      <c r="P100" s="331"/>
      <c r="Q100" s="330"/>
      <c r="R100" s="330"/>
      <c r="S100" s="330"/>
      <c r="T100" s="332"/>
      <c r="U100" s="396"/>
      <c r="V100" s="383"/>
      <c r="W100" s="383"/>
      <c r="X100" s="330"/>
      <c r="Y100" s="332"/>
      <c r="Z100" s="354"/>
    </row>
    <row r="101" spans="1:26" s="267" customFormat="1" ht="12.95" customHeight="1" x14ac:dyDescent="0.3">
      <c r="A101" s="293"/>
      <c r="B101" s="305" t="s">
        <v>377</v>
      </c>
      <c r="C101" s="329"/>
      <c r="D101" s="329"/>
      <c r="E101" s="266"/>
      <c r="F101" s="266"/>
      <c r="G101" s="266"/>
      <c r="H101" s="329"/>
      <c r="I101" s="330"/>
      <c r="J101" s="330"/>
      <c r="K101" s="330"/>
      <c r="L101" s="330"/>
      <c r="M101" s="332"/>
      <c r="N101" s="417"/>
      <c r="O101" s="417"/>
      <c r="P101" s="331"/>
      <c r="Q101" s="330"/>
      <c r="R101" s="330"/>
      <c r="S101" s="330"/>
      <c r="T101" s="332"/>
      <c r="U101" s="396"/>
      <c r="V101" s="383"/>
      <c r="W101" s="383"/>
      <c r="X101" s="330"/>
      <c r="Y101" s="332"/>
      <c r="Z101" s="354"/>
    </row>
    <row r="102" spans="1:26" s="267" customFormat="1" ht="12.95" customHeight="1" x14ac:dyDescent="0.3">
      <c r="A102" s="293"/>
      <c r="B102" s="305" t="s">
        <v>378</v>
      </c>
      <c r="C102" s="329"/>
      <c r="D102" s="329"/>
      <c r="E102" s="266"/>
      <c r="F102" s="266"/>
      <c r="G102" s="266"/>
      <c r="H102" s="329"/>
      <c r="I102" s="330"/>
      <c r="J102" s="330"/>
      <c r="K102" s="330"/>
      <c r="L102" s="330"/>
      <c r="M102" s="332"/>
      <c r="N102" s="417"/>
      <c r="O102" s="417"/>
      <c r="P102" s="331"/>
      <c r="Q102" s="330"/>
      <c r="R102" s="330"/>
      <c r="S102" s="330"/>
      <c r="T102" s="332"/>
      <c r="U102" s="396"/>
      <c r="V102" s="383"/>
      <c r="W102" s="383"/>
      <c r="X102" s="330"/>
      <c r="Y102" s="332"/>
      <c r="Z102" s="354"/>
    </row>
    <row r="103" spans="1:26" s="267" customFormat="1" ht="12.95" customHeight="1" x14ac:dyDescent="0.3">
      <c r="A103" s="293"/>
      <c r="B103" s="305" t="s">
        <v>370</v>
      </c>
      <c r="C103" s="329"/>
      <c r="D103" s="329"/>
      <c r="E103" s="266"/>
      <c r="F103" s="266"/>
      <c r="G103" s="266"/>
      <c r="H103" s="329"/>
      <c r="I103" s="330"/>
      <c r="J103" s="330"/>
      <c r="K103" s="330"/>
      <c r="L103" s="330"/>
      <c r="M103" s="332"/>
      <c r="N103" s="417"/>
      <c r="O103" s="417"/>
      <c r="P103" s="331"/>
      <c r="Q103" s="330"/>
      <c r="R103" s="330"/>
      <c r="S103" s="330"/>
      <c r="T103" s="332"/>
      <c r="U103" s="396"/>
      <c r="V103" s="383"/>
      <c r="W103" s="383"/>
      <c r="X103" s="330"/>
      <c r="Y103" s="332"/>
      <c r="Z103" s="354"/>
    </row>
    <row r="104" spans="1:26" s="267" customFormat="1" ht="12.95" customHeight="1" x14ac:dyDescent="0.3">
      <c r="A104" s="293"/>
      <c r="B104" s="305" t="s">
        <v>373</v>
      </c>
      <c r="C104" s="329"/>
      <c r="D104" s="329"/>
      <c r="E104" s="266"/>
      <c r="F104" s="266"/>
      <c r="G104" s="266"/>
      <c r="H104" s="329"/>
      <c r="I104" s="330"/>
      <c r="J104" s="330"/>
      <c r="K104" s="330"/>
      <c r="L104" s="330"/>
      <c r="M104" s="332"/>
      <c r="N104" s="417"/>
      <c r="O104" s="417"/>
      <c r="P104" s="331"/>
      <c r="Q104" s="330"/>
      <c r="R104" s="330"/>
      <c r="S104" s="330"/>
      <c r="T104" s="332"/>
      <c r="U104" s="396"/>
      <c r="V104" s="383"/>
      <c r="W104" s="383"/>
      <c r="X104" s="330"/>
      <c r="Y104" s="332"/>
      <c r="Z104" s="354"/>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Z106" si="26">SUM(I79:I105)</f>
        <v>0</v>
      </c>
      <c r="J106" s="426">
        <f t="shared" si="26"/>
        <v>0</v>
      </c>
      <c r="K106" s="426">
        <f t="shared" si="26"/>
        <v>0</v>
      </c>
      <c r="L106" s="426">
        <f t="shared" si="26"/>
        <v>0</v>
      </c>
      <c r="M106" s="427">
        <f t="shared" si="26"/>
        <v>0</v>
      </c>
      <c r="N106" s="429">
        <f t="shared" ca="1" si="26"/>
        <v>-28</v>
      </c>
      <c r="O106" s="429">
        <f t="shared" ca="1" si="26"/>
        <v>-33</v>
      </c>
      <c r="P106" s="393">
        <f t="shared" ca="1" si="26"/>
        <v>-47</v>
      </c>
      <c r="Q106" s="363">
        <f t="shared" ca="1" si="26"/>
        <v>161.01098974034761</v>
      </c>
      <c r="R106" s="363">
        <f t="shared" si="26"/>
        <v>0</v>
      </c>
      <c r="S106" s="363">
        <f t="shared" si="26"/>
        <v>0</v>
      </c>
      <c r="T106" s="387">
        <f t="shared" si="26"/>
        <v>0</v>
      </c>
      <c r="U106" s="393">
        <f t="shared" ca="1" si="26"/>
        <v>30</v>
      </c>
      <c r="V106" s="363">
        <f t="shared" ca="1" si="26"/>
        <v>35.332505355609982</v>
      </c>
      <c r="W106" s="363">
        <f t="shared" ca="1" si="26"/>
        <v>19</v>
      </c>
      <c r="X106" s="363">
        <f t="shared" ca="1" si="26"/>
        <v>6</v>
      </c>
      <c r="Y106" s="387">
        <f t="shared" si="26"/>
        <v>0</v>
      </c>
      <c r="Z106" s="363">
        <f t="shared" ca="1" si="26"/>
        <v>6</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7">I14+I14/$I$16</f>
        <v>208.71488178025032</v>
      </c>
      <c r="J109" s="337">
        <f t="shared" ca="1" si="27"/>
        <v>-134.17385257301805</v>
      </c>
      <c r="K109" s="337">
        <f t="shared" ca="1" si="27"/>
        <v>-163.99026425591097</v>
      </c>
      <c r="L109" s="337">
        <f t="shared" ca="1" si="27"/>
        <v>-29.816411682892905</v>
      </c>
      <c r="M109" s="377">
        <f t="shared" ca="1" si="27"/>
        <v>-268.34770514603611</v>
      </c>
      <c r="N109" s="419">
        <f t="shared" ca="1" si="27"/>
        <v>-283.25591098748259</v>
      </c>
      <c r="O109" s="419">
        <f t="shared" ca="1" si="27"/>
        <v>-74.541029207232256</v>
      </c>
      <c r="P109" s="338">
        <f t="shared" ca="1" si="27"/>
        <v>163.99026425591097</v>
      </c>
      <c r="Q109" s="339">
        <f t="shared" ca="1" si="27"/>
        <v>134.17385257301805</v>
      </c>
      <c r="R109" s="339">
        <f t="shared" ca="1" si="27"/>
        <v>29.816411682892905</v>
      </c>
      <c r="S109" s="337">
        <f t="shared" ca="1" si="27"/>
        <v>163.99026425591097</v>
      </c>
      <c r="T109" s="340">
        <f t="shared" ca="1" si="27"/>
        <v>119.26564673157162</v>
      </c>
      <c r="U109" s="338">
        <f t="shared" si="27"/>
        <v>0</v>
      </c>
      <c r="V109" s="339">
        <f t="shared" si="27"/>
        <v>0</v>
      </c>
      <c r="W109" s="339">
        <f t="shared" si="27"/>
        <v>0</v>
      </c>
      <c r="X109" s="339">
        <f t="shared" si="27"/>
        <v>0</v>
      </c>
      <c r="Y109" s="340">
        <f t="shared" si="27"/>
        <v>0</v>
      </c>
      <c r="Z109" s="339">
        <f t="shared" si="27"/>
        <v>0</v>
      </c>
    </row>
    <row r="110" spans="1:26" s="282" customFormat="1" ht="12.95" customHeight="1" x14ac:dyDescent="0.3">
      <c r="A110" s="336"/>
      <c r="B110" s="305" t="s">
        <v>273</v>
      </c>
      <c r="C110" s="281"/>
      <c r="D110" s="281"/>
      <c r="E110" s="281"/>
      <c r="F110" s="281"/>
      <c r="G110" s="281"/>
      <c r="H110" s="281"/>
      <c r="I110" s="341">
        <f t="shared" ref="I110:Z110" ca="1" si="28">I15</f>
        <v>-9</v>
      </c>
      <c r="J110" s="341">
        <f t="shared" ca="1" si="28"/>
        <v>14</v>
      </c>
      <c r="K110" s="341">
        <f t="shared" ca="1" si="28"/>
        <v>-12</v>
      </c>
      <c r="L110" s="341">
        <f t="shared" ca="1" si="28"/>
        <v>-20</v>
      </c>
      <c r="M110" s="378">
        <f t="shared" ca="1" si="28"/>
        <v>-2</v>
      </c>
      <c r="N110" s="420">
        <f t="shared" ca="1" si="28"/>
        <v>10</v>
      </c>
      <c r="O110" s="420">
        <f t="shared" ca="1" si="28"/>
        <v>5</v>
      </c>
      <c r="P110" s="342">
        <f t="shared" ca="1" si="28"/>
        <v>-3</v>
      </c>
      <c r="Q110" s="343">
        <f t="shared" ca="1" si="28"/>
        <v>-4</v>
      </c>
      <c r="R110" s="343">
        <f t="shared" ca="1" si="28"/>
        <v>7</v>
      </c>
      <c r="S110" s="341">
        <f t="shared" ca="1" si="28"/>
        <v>2</v>
      </c>
      <c r="T110" s="344">
        <f t="shared" ca="1" si="28"/>
        <v>-17</v>
      </c>
      <c r="U110" s="342">
        <f t="shared" si="28"/>
        <v>0</v>
      </c>
      <c r="V110" s="343">
        <f t="shared" si="28"/>
        <v>0</v>
      </c>
      <c r="W110" s="343">
        <f t="shared" si="28"/>
        <v>0</v>
      </c>
      <c r="X110" s="343">
        <f t="shared" si="28"/>
        <v>0</v>
      </c>
      <c r="Y110" s="344">
        <f t="shared" si="28"/>
        <v>0</v>
      </c>
      <c r="Z110" s="343">
        <f t="shared" si="28"/>
        <v>0</v>
      </c>
    </row>
    <row r="111" spans="1:26" s="282" customFormat="1" ht="12.95" customHeight="1" x14ac:dyDescent="0.3">
      <c r="A111" s="336"/>
      <c r="B111" s="305" t="s">
        <v>255</v>
      </c>
      <c r="C111" s="281"/>
      <c r="D111" s="281"/>
      <c r="E111" s="281"/>
      <c r="F111" s="281"/>
      <c r="G111" s="281"/>
      <c r="H111" s="281"/>
      <c r="I111" s="337">
        <f ca="1">SUM(I109:I110)</f>
        <v>199.71488178025032</v>
      </c>
      <c r="J111" s="337">
        <f t="shared" ref="J111:Z111" ca="1" si="29">SUM(J109:J110)</f>
        <v>-120.17385257301805</v>
      </c>
      <c r="K111" s="337">
        <f t="shared" ca="1" si="29"/>
        <v>-175.99026425591097</v>
      </c>
      <c r="L111" s="337">
        <f t="shared" ca="1" si="29"/>
        <v>-49.816411682892905</v>
      </c>
      <c r="M111" s="377">
        <f t="shared" ca="1" si="29"/>
        <v>-270.34770514603611</v>
      </c>
      <c r="N111" s="419">
        <f t="shared" ca="1" si="29"/>
        <v>-273.25591098748259</v>
      </c>
      <c r="O111" s="419">
        <f t="shared" ref="O111" ca="1" si="30">SUM(O109:O110)</f>
        <v>-69.541029207232256</v>
      </c>
      <c r="P111" s="338">
        <f t="shared" ca="1" si="29"/>
        <v>160.99026425591097</v>
      </c>
      <c r="Q111" s="339">
        <f t="shared" ca="1" si="29"/>
        <v>130.17385257301805</v>
      </c>
      <c r="R111" s="339">
        <f t="shared" ca="1" si="29"/>
        <v>36.816411682892905</v>
      </c>
      <c r="S111" s="337">
        <f t="shared" ca="1" si="29"/>
        <v>165.99026425591097</v>
      </c>
      <c r="T111" s="340">
        <f t="shared" ca="1" si="29"/>
        <v>102.26564673157162</v>
      </c>
      <c r="U111" s="338">
        <f t="shared" si="29"/>
        <v>0</v>
      </c>
      <c r="V111" s="339">
        <f t="shared" si="29"/>
        <v>0</v>
      </c>
      <c r="W111" s="339">
        <f t="shared" si="29"/>
        <v>0</v>
      </c>
      <c r="X111" s="339">
        <f t="shared" si="29"/>
        <v>0</v>
      </c>
      <c r="Y111" s="340">
        <f t="shared" si="29"/>
        <v>0</v>
      </c>
      <c r="Z111" s="339">
        <f t="shared" si="29"/>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31">I33-I42</f>
        <v>5</v>
      </c>
      <c r="J114" s="282">
        <f t="shared" ca="1" si="31"/>
        <v>19</v>
      </c>
      <c r="K114" s="282">
        <f t="shared" ca="1" si="31"/>
        <v>-18</v>
      </c>
      <c r="L114" s="282">
        <f t="shared" ca="1" si="31"/>
        <v>-28</v>
      </c>
      <c r="M114" s="284">
        <f t="shared" ca="1" si="31"/>
        <v>-28</v>
      </c>
      <c r="N114" s="418">
        <f t="shared" ca="1" si="31"/>
        <v>-35</v>
      </c>
      <c r="O114" s="418">
        <f t="shared" ca="1" si="31"/>
        <v>-45</v>
      </c>
      <c r="P114" s="333">
        <f t="shared" ca="1" si="31"/>
        <v>3</v>
      </c>
      <c r="Q114" s="334">
        <f t="shared" ca="1" si="31"/>
        <v>11</v>
      </c>
      <c r="R114" s="334">
        <f t="shared" ca="1" si="31"/>
        <v>24</v>
      </c>
      <c r="S114" s="334">
        <f t="shared" ca="1" si="31"/>
        <v>30</v>
      </c>
      <c r="T114" s="346">
        <f t="shared" ca="1" si="31"/>
        <v>19</v>
      </c>
      <c r="U114" s="333">
        <f t="shared" ca="1" si="31"/>
        <v>36</v>
      </c>
      <c r="V114" s="334">
        <f t="shared" ca="1" si="31"/>
        <v>36</v>
      </c>
      <c r="W114" s="334">
        <f t="shared" ca="1" si="31"/>
        <v>36</v>
      </c>
      <c r="X114" s="334">
        <f t="shared" ca="1" si="31"/>
        <v>36</v>
      </c>
      <c r="Y114" s="346">
        <f t="shared" ca="1" si="31"/>
        <v>36</v>
      </c>
      <c r="Z114" s="334">
        <f t="shared" ca="1" si="31"/>
        <v>36</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32">I37-I46-I106</f>
        <v>0</v>
      </c>
      <c r="J115" s="282">
        <f t="shared" si="32"/>
        <v>0</v>
      </c>
      <c r="K115" s="282">
        <f t="shared" si="32"/>
        <v>0</v>
      </c>
      <c r="L115" s="282">
        <f t="shared" si="32"/>
        <v>0</v>
      </c>
      <c r="M115" s="284">
        <f t="shared" si="32"/>
        <v>0</v>
      </c>
      <c r="N115" s="418">
        <f t="shared" ca="1" si="32"/>
        <v>0</v>
      </c>
      <c r="O115" s="418">
        <f t="shared" ca="1" si="32"/>
        <v>5</v>
      </c>
      <c r="P115" s="333">
        <f t="shared" ca="1" si="32"/>
        <v>47</v>
      </c>
      <c r="Q115" s="282">
        <f t="shared" ca="1" si="32"/>
        <v>-161.01098974034761</v>
      </c>
      <c r="R115" s="282">
        <f t="shared" si="32"/>
        <v>0</v>
      </c>
      <c r="S115" s="282">
        <f t="shared" si="32"/>
        <v>0</v>
      </c>
      <c r="T115" s="346">
        <f t="shared" si="32"/>
        <v>0</v>
      </c>
      <c r="U115" s="333">
        <f t="shared" ca="1" si="32"/>
        <v>0</v>
      </c>
      <c r="V115" s="282">
        <f t="shared" ca="1" si="32"/>
        <v>-5.3325053556099817</v>
      </c>
      <c r="W115" s="334">
        <f t="shared" ca="1" si="32"/>
        <v>11</v>
      </c>
      <c r="X115" s="334">
        <f t="shared" ca="1" si="32"/>
        <v>24</v>
      </c>
      <c r="Y115" s="346">
        <f t="shared" ca="1" si="32"/>
        <v>30</v>
      </c>
      <c r="Z115" s="334">
        <f t="shared" ca="1" si="32"/>
        <v>30</v>
      </c>
    </row>
    <row r="116" spans="1:41" s="282" customFormat="1" ht="12.95" customHeight="1" x14ac:dyDescent="0.3">
      <c r="A116" s="336"/>
      <c r="B116" s="281" t="s">
        <v>24</v>
      </c>
      <c r="C116" s="281"/>
      <c r="D116" s="281"/>
      <c r="E116" s="281"/>
      <c r="F116" s="281"/>
      <c r="G116" s="281"/>
      <c r="H116" s="281"/>
      <c r="I116" s="282">
        <f t="shared" ref="I116:Z116" ca="1" si="33">I114-I115</f>
        <v>5</v>
      </c>
      <c r="J116" s="282">
        <f t="shared" ca="1" si="33"/>
        <v>19</v>
      </c>
      <c r="K116" s="282">
        <f t="shared" ca="1" si="33"/>
        <v>-18</v>
      </c>
      <c r="L116" s="282">
        <f t="shared" ca="1" si="33"/>
        <v>-28</v>
      </c>
      <c r="M116" s="284">
        <f t="shared" ca="1" si="33"/>
        <v>-28</v>
      </c>
      <c r="N116" s="418">
        <f t="shared" ca="1" si="33"/>
        <v>-35</v>
      </c>
      <c r="O116" s="418">
        <f t="shared" ref="O116" ca="1" si="34">O114-O115</f>
        <v>-50</v>
      </c>
      <c r="P116" s="334">
        <f t="shared" ca="1" si="33"/>
        <v>-44</v>
      </c>
      <c r="Q116" s="334">
        <f t="shared" ca="1" si="33"/>
        <v>172.01098974034761</v>
      </c>
      <c r="R116" s="334">
        <f t="shared" ca="1" si="33"/>
        <v>24</v>
      </c>
      <c r="S116" s="334">
        <f t="shared" ca="1" si="33"/>
        <v>30</v>
      </c>
      <c r="T116" s="284">
        <f t="shared" ca="1" si="33"/>
        <v>19</v>
      </c>
      <c r="U116" s="283">
        <f ca="1">U114-U115</f>
        <v>36</v>
      </c>
      <c r="V116" s="282">
        <f t="shared" ca="1" si="33"/>
        <v>41.332505355609982</v>
      </c>
      <c r="W116" s="282">
        <f t="shared" ca="1" si="33"/>
        <v>25</v>
      </c>
      <c r="X116" s="282">
        <f t="shared" ca="1" si="33"/>
        <v>12</v>
      </c>
      <c r="Y116" s="284">
        <f t="shared" ca="1" si="33"/>
        <v>6</v>
      </c>
      <c r="Z116" s="334">
        <f t="shared" ca="1" si="33"/>
        <v>6</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-204.70719580335731</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-21.089051379398185</v>
      </c>
      <c r="J121" s="239"/>
      <c r="K121" s="239"/>
      <c r="L121" s="239"/>
      <c r="M121" s="239"/>
      <c r="N121" s="239"/>
      <c r="O121" s="239"/>
      <c r="P121" s="239"/>
      <c r="Q121" s="281"/>
      <c r="R121" s="281"/>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-225.79624718275551</v>
      </c>
      <c r="J122" s="235"/>
      <c r="K122" s="235"/>
      <c r="L122" s="235"/>
      <c r="M122" s="235"/>
      <c r="N122" s="256"/>
      <c r="O122" s="256"/>
      <c r="P122" s="432"/>
      <c r="Q122" s="256"/>
      <c r="R122" s="256"/>
      <c r="S122" s="256"/>
    </row>
    <row r="123" spans="1:41" ht="12.95" customHeight="1" x14ac:dyDescent="0.3">
      <c r="A123" s="239" t="s">
        <v>275</v>
      </c>
      <c r="B123" s="239"/>
      <c r="C123" s="239"/>
      <c r="D123" s="239"/>
      <c r="E123" s="239"/>
      <c r="F123" s="239"/>
      <c r="G123" s="239"/>
      <c r="H123" s="239"/>
      <c r="I123" s="370">
        <f ca="1">SUMPRODUCT($I$25:$Z$25,$I$116:$Z$116)</f>
        <v>63.655820453223505</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f>Scenario6a!I13</f>
        <v>100</v>
      </c>
      <c r="J13" s="231">
        <f>Scenario6a!J13</f>
        <v>100</v>
      </c>
      <c r="K13" s="231">
        <f>Scenario6a!K13</f>
        <v>100</v>
      </c>
      <c r="L13" s="231">
        <f>Scenario6a!L13</f>
        <v>100</v>
      </c>
      <c r="M13" s="231">
        <f>Scenario6a!M13</f>
        <v>100</v>
      </c>
      <c r="N13" s="229"/>
      <c r="O13" s="229"/>
      <c r="P13" s="231">
        <f>Scenario6a!P13</f>
        <v>120</v>
      </c>
      <c r="Q13" s="231">
        <f>Scenario6a!Q13</f>
        <v>120</v>
      </c>
      <c r="R13" s="231">
        <f>Scenario6a!R13</f>
        <v>120</v>
      </c>
      <c r="S13" s="231">
        <f>Scenario6a!S13</f>
        <v>120</v>
      </c>
      <c r="T13" s="231">
        <f>Scenario6a!T13</f>
        <v>120</v>
      </c>
    </row>
    <row r="14" spans="1:26" ht="12.95" customHeight="1" x14ac:dyDescent="0.2">
      <c r="A14" s="230" t="s">
        <v>280</v>
      </c>
      <c r="B14" s="230"/>
      <c r="C14" s="230"/>
      <c r="D14" s="230"/>
      <c r="E14" s="230"/>
      <c r="F14" s="230"/>
      <c r="I14" s="231">
        <f ca="1">Scenario6a!I14</f>
        <v>14</v>
      </c>
      <c r="J14" s="231">
        <f ca="1">Scenario6a!J14</f>
        <v>-9</v>
      </c>
      <c r="K14" s="231">
        <f ca="1">Scenario6a!K14</f>
        <v>-11</v>
      </c>
      <c r="L14" s="231">
        <f ca="1">Scenario6a!L14</f>
        <v>-2</v>
      </c>
      <c r="M14" s="231">
        <f ca="1">Scenario6a!M14</f>
        <v>-18</v>
      </c>
      <c r="N14" s="231">
        <f ca="1">Scenario6a!N14</f>
        <v>-19</v>
      </c>
      <c r="O14" s="231">
        <f ca="1">Scenario6a!O14</f>
        <v>-5</v>
      </c>
      <c r="P14" s="231">
        <f ca="1">Scenario6a!P14</f>
        <v>11</v>
      </c>
      <c r="Q14" s="231">
        <f ca="1">Scenario6a!Q14</f>
        <v>9</v>
      </c>
      <c r="R14" s="231">
        <f ca="1">Scenario6a!R14</f>
        <v>2</v>
      </c>
      <c r="S14" s="231">
        <f ca="1">Scenario6a!S14</f>
        <v>11</v>
      </c>
      <c r="T14" s="231">
        <f ca="1">Scenario6a!T14</f>
        <v>8</v>
      </c>
    </row>
    <row r="15" spans="1:26" ht="12.95" customHeight="1" x14ac:dyDescent="0.2">
      <c r="A15" s="230" t="s">
        <v>277</v>
      </c>
      <c r="B15" s="230"/>
      <c r="C15" s="230"/>
      <c r="D15" s="230"/>
      <c r="E15" s="230"/>
      <c r="F15" s="230"/>
      <c r="I15" s="231">
        <f ca="1">Scenario6a!I15</f>
        <v>-9</v>
      </c>
      <c r="J15" s="231">
        <f ca="1">Scenario6a!J15</f>
        <v>14</v>
      </c>
      <c r="K15" s="231">
        <f ca="1">Scenario6a!K15</f>
        <v>-12</v>
      </c>
      <c r="L15" s="231">
        <f ca="1">Scenario6a!L15</f>
        <v>-20</v>
      </c>
      <c r="M15" s="231">
        <f ca="1">Scenario6a!M15</f>
        <v>-2</v>
      </c>
      <c r="N15" s="231">
        <f ca="1">Scenario6a!N15</f>
        <v>10</v>
      </c>
      <c r="O15" s="231">
        <f ca="1">Scenario6a!O15</f>
        <v>5</v>
      </c>
      <c r="P15" s="231">
        <f ca="1">Scenario6a!P15</f>
        <v>-3</v>
      </c>
      <c r="Q15" s="231">
        <f ca="1">Scenario6a!Q15</f>
        <v>-4</v>
      </c>
      <c r="R15" s="231">
        <f ca="1">Scenario6a!R15</f>
        <v>7</v>
      </c>
      <c r="S15" s="231">
        <f ca="1">Scenario6a!S15</f>
        <v>2</v>
      </c>
      <c r="T15" s="231">
        <f ca="1">Scenario6a!T15</f>
        <v>-17</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2">
        <f t="shared" si="0"/>
        <v>8</v>
      </c>
      <c r="Q23" s="243">
        <f t="shared" si="0"/>
        <v>9</v>
      </c>
      <c r="R23" s="243">
        <f t="shared" si="0"/>
        <v>10</v>
      </c>
      <c r="S23" s="243">
        <f t="shared" si="0"/>
        <v>11</v>
      </c>
      <c r="T23" s="211">
        <f t="shared" si="0"/>
        <v>12</v>
      </c>
      <c r="U23" s="243">
        <f t="shared" si="0"/>
        <v>13</v>
      </c>
      <c r="V23" s="243">
        <f t="shared" si="0"/>
        <v>14</v>
      </c>
      <c r="W23" s="243">
        <f t="shared" si="0"/>
        <v>15</v>
      </c>
      <c r="X23" s="243">
        <f t="shared" si="0"/>
        <v>16</v>
      </c>
      <c r="Y23" s="211">
        <f t="shared" ref="O23:Z24" si="1">X23+1</f>
        <v>17</v>
      </c>
      <c r="Z23" s="243">
        <f t="shared" si="1"/>
        <v>18</v>
      </c>
    </row>
    <row r="24" spans="1:119"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98">
        <f>M24+1</f>
        <v>5</v>
      </c>
      <c r="O24" s="398">
        <f t="shared" si="1"/>
        <v>6</v>
      </c>
      <c r="P24" s="58">
        <f t="shared" si="1"/>
        <v>7</v>
      </c>
      <c r="Q24" s="247">
        <f t="shared" si="1"/>
        <v>8</v>
      </c>
      <c r="R24" s="247">
        <f t="shared" si="1"/>
        <v>9</v>
      </c>
      <c r="S24" s="247">
        <f t="shared" si="1"/>
        <v>10</v>
      </c>
      <c r="T24" s="375">
        <f t="shared" si="1"/>
        <v>11</v>
      </c>
      <c r="U24" s="58">
        <f t="shared" si="1"/>
        <v>12</v>
      </c>
      <c r="V24" s="247">
        <f t="shared" si="1"/>
        <v>13</v>
      </c>
      <c r="W24" s="247">
        <f t="shared" si="1"/>
        <v>14</v>
      </c>
      <c r="X24" s="247">
        <f t="shared" si="1"/>
        <v>15</v>
      </c>
      <c r="Y24" s="375">
        <f t="shared" si="1"/>
        <v>16</v>
      </c>
      <c r="Z24" s="247">
        <f t="shared" si="1"/>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3">1/(1+$I$16)^I24</f>
        <v>1</v>
      </c>
      <c r="J25" s="250">
        <f t="shared" si="3"/>
        <v>0.93292284728052988</v>
      </c>
      <c r="K25" s="250">
        <f t="shared" si="3"/>
        <v>0.87034503897801074</v>
      </c>
      <c r="L25" s="250">
        <f t="shared" si="3"/>
        <v>0.8119647718798495</v>
      </c>
      <c r="M25" s="376">
        <f t="shared" si="3"/>
        <v>0.75750048687363514</v>
      </c>
      <c r="N25" s="399">
        <f t="shared" si="3"/>
        <v>0.70668951103053923</v>
      </c>
      <c r="O25" s="399">
        <f t="shared" si="3"/>
        <v>0.65928679077389607</v>
      </c>
      <c r="P25" s="191">
        <f t="shared" si="3"/>
        <v>0.61506371002322602</v>
      </c>
      <c r="Q25" s="250">
        <f t="shared" si="3"/>
        <v>0.57380698761379423</v>
      </c>
      <c r="R25" s="250">
        <f t="shared" si="3"/>
        <v>0.53531764867412457</v>
      </c>
      <c r="S25" s="250">
        <f t="shared" si="3"/>
        <v>0.49941006500058266</v>
      </c>
      <c r="T25" s="376">
        <f t="shared" si="3"/>
        <v>0.46591105980089798</v>
      </c>
      <c r="U25" s="191">
        <f t="shared" si="3"/>
        <v>0.43465907248894298</v>
      </c>
      <c r="V25" s="250">
        <f t="shared" si="3"/>
        <v>0.40550337950269894</v>
      </c>
      <c r="W25" s="250">
        <f t="shared" si="3"/>
        <v>0.37830336738753512</v>
      </c>
      <c r="X25" s="250">
        <f t="shared" si="3"/>
        <v>0.35292785463899157</v>
      </c>
      <c r="Y25" s="376">
        <f t="shared" si="3"/>
        <v>0.32925445903441697</v>
      </c>
      <c r="Z25" s="250">
        <f t="shared" si="3"/>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04">
        <f>L33</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04">
        <f>M33</f>
        <v>100</v>
      </c>
      <c r="P32" s="347">
        <f>P13</f>
        <v>120</v>
      </c>
      <c r="Q32" s="348">
        <f>Q13</f>
        <v>120</v>
      </c>
      <c r="R32" s="348">
        <f>R13</f>
        <v>120</v>
      </c>
      <c r="S32" s="348">
        <f>S13</f>
        <v>120</v>
      </c>
      <c r="T32" s="380">
        <f>T13</f>
        <v>120</v>
      </c>
      <c r="U32" s="297">
        <f>S33</f>
        <v>120</v>
      </c>
      <c r="V32" s="282">
        <f>$U$32</f>
        <v>120</v>
      </c>
      <c r="W32" s="282">
        <f t="shared" ref="W32:Y32" si="6">$U$32</f>
        <v>120</v>
      </c>
      <c r="X32" s="282">
        <f t="shared" si="6"/>
        <v>120</v>
      </c>
      <c r="Y32" s="284">
        <f t="shared" si="6"/>
        <v>120</v>
      </c>
      <c r="Z32" s="358">
        <f>X33</f>
        <v>120</v>
      </c>
    </row>
    <row r="33" spans="1:26" s="282" customFormat="1" ht="12.95" customHeight="1" outlineLevel="1" x14ac:dyDescent="0.2">
      <c r="A33" s="286"/>
      <c r="B33" s="280" t="s">
        <v>195</v>
      </c>
      <c r="C33" s="281"/>
      <c r="D33" s="281"/>
      <c r="E33" s="281"/>
      <c r="F33" s="281"/>
      <c r="G33" s="281"/>
      <c r="H33" s="281"/>
      <c r="I33" s="282">
        <f>SUM(I30:I32)</f>
        <v>100</v>
      </c>
      <c r="J33" s="282">
        <f t="shared" ref="J33:Z33" si="7">SUM(J30:J32)</f>
        <v>100</v>
      </c>
      <c r="K33" s="282">
        <f t="shared" si="7"/>
        <v>100</v>
      </c>
      <c r="L33" s="282">
        <f t="shared" si="7"/>
        <v>100</v>
      </c>
      <c r="M33" s="284">
        <f t="shared" si="7"/>
        <v>100</v>
      </c>
      <c r="N33" s="403">
        <f t="shared" si="7"/>
        <v>100</v>
      </c>
      <c r="O33" s="403">
        <f t="shared" si="7"/>
        <v>100</v>
      </c>
      <c r="P33" s="283">
        <f t="shared" si="7"/>
        <v>120</v>
      </c>
      <c r="Q33" s="282">
        <f t="shared" si="7"/>
        <v>120</v>
      </c>
      <c r="R33" s="282">
        <f t="shared" si="7"/>
        <v>120</v>
      </c>
      <c r="S33" s="282">
        <f t="shared" si="7"/>
        <v>120</v>
      </c>
      <c r="T33" s="284">
        <f>SUM(T30:T32)</f>
        <v>120</v>
      </c>
      <c r="U33" s="283">
        <f t="shared" si="7"/>
        <v>120</v>
      </c>
      <c r="V33" s="282">
        <f t="shared" si="7"/>
        <v>120</v>
      </c>
      <c r="W33" s="282">
        <f t="shared" si="7"/>
        <v>120</v>
      </c>
      <c r="X33" s="282">
        <f t="shared" si="7"/>
        <v>120</v>
      </c>
      <c r="Y33" s="284">
        <f t="shared" si="7"/>
        <v>120</v>
      </c>
      <c r="Z33" s="282">
        <f t="shared" si="7"/>
        <v>120</v>
      </c>
    </row>
    <row r="34" spans="1:26"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9">O$32</f>
        <v>100</v>
      </c>
      <c r="P36" s="291">
        <f t="shared" si="9"/>
        <v>120</v>
      </c>
      <c r="Q36" s="290">
        <f t="shared" si="9"/>
        <v>120</v>
      </c>
      <c r="R36" s="290">
        <f t="shared" si="9"/>
        <v>120</v>
      </c>
      <c r="S36" s="290">
        <f t="shared" si="9"/>
        <v>120</v>
      </c>
      <c r="T36" s="292">
        <f t="shared" si="9"/>
        <v>120</v>
      </c>
      <c r="U36" s="291">
        <f t="shared" si="9"/>
        <v>120</v>
      </c>
      <c r="V36" s="290">
        <f t="shared" si="9"/>
        <v>120</v>
      </c>
      <c r="W36" s="290">
        <f t="shared" si="9"/>
        <v>120</v>
      </c>
      <c r="X36" s="290">
        <f t="shared" si="9"/>
        <v>120</v>
      </c>
      <c r="Y36" s="292">
        <f t="shared" si="9"/>
        <v>120</v>
      </c>
      <c r="Z36" s="290">
        <f t="shared" si="9"/>
        <v>120</v>
      </c>
    </row>
    <row r="37" spans="1:26" s="282" customFormat="1" ht="12.75" customHeight="1" outlineLevel="1" x14ac:dyDescent="0.3">
      <c r="A37" s="280"/>
      <c r="B37" s="288" t="s">
        <v>262</v>
      </c>
      <c r="C37" s="289"/>
      <c r="D37" s="289"/>
      <c r="E37" s="289"/>
      <c r="F37" s="289"/>
      <c r="G37" s="289"/>
      <c r="H37" s="289"/>
      <c r="I37" s="290">
        <f t="shared" ref="I37:Z37" si="10">SUM(I34:I36)</f>
        <v>100</v>
      </c>
      <c r="J37" s="290">
        <f t="shared" si="10"/>
        <v>100</v>
      </c>
      <c r="K37" s="290">
        <f t="shared" si="10"/>
        <v>100</v>
      </c>
      <c r="L37" s="290">
        <f t="shared" si="10"/>
        <v>100</v>
      </c>
      <c r="M37" s="292">
        <f t="shared" si="10"/>
        <v>100</v>
      </c>
      <c r="N37" s="405">
        <f t="shared" si="10"/>
        <v>100</v>
      </c>
      <c r="O37" s="405">
        <f t="shared" si="10"/>
        <v>100</v>
      </c>
      <c r="P37" s="291">
        <f t="shared" si="10"/>
        <v>120</v>
      </c>
      <c r="Q37" s="290">
        <f t="shared" si="10"/>
        <v>120</v>
      </c>
      <c r="R37" s="290">
        <f t="shared" si="10"/>
        <v>120</v>
      </c>
      <c r="S37" s="290">
        <f t="shared" si="10"/>
        <v>120</v>
      </c>
      <c r="T37" s="292">
        <f t="shared" si="10"/>
        <v>120</v>
      </c>
      <c r="U37" s="291">
        <f t="shared" si="10"/>
        <v>120</v>
      </c>
      <c r="V37" s="290">
        <f t="shared" si="10"/>
        <v>120</v>
      </c>
      <c r="W37" s="290">
        <f t="shared" si="10"/>
        <v>120</v>
      </c>
      <c r="X37" s="290">
        <f t="shared" si="10"/>
        <v>120</v>
      </c>
      <c r="Y37" s="292">
        <f t="shared" si="10"/>
        <v>120</v>
      </c>
      <c r="Z37" s="290">
        <f t="shared" si="10"/>
        <v>120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04">
        <f ca="1">L42</f>
        <v>128</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04">
        <f ca="1">M42</f>
        <v>128</v>
      </c>
      <c r="P41" s="347">
        <f>P13</f>
        <v>120</v>
      </c>
      <c r="Q41" s="348">
        <f>Q13</f>
        <v>120</v>
      </c>
      <c r="R41" s="348">
        <f>R13</f>
        <v>120</v>
      </c>
      <c r="S41" s="348">
        <f>S13</f>
        <v>120</v>
      </c>
      <c r="T41" s="380">
        <f>T13</f>
        <v>120</v>
      </c>
      <c r="U41" s="297">
        <f ca="1">S42</f>
        <v>90</v>
      </c>
      <c r="V41" s="267">
        <f ca="1">$U$41</f>
        <v>90</v>
      </c>
      <c r="W41" s="267">
        <f t="shared" ref="W41:Y41" ca="1" si="12">$U$41</f>
        <v>90</v>
      </c>
      <c r="X41" s="267">
        <f t="shared" ca="1" si="12"/>
        <v>90</v>
      </c>
      <c r="Y41" s="299">
        <f t="shared" ca="1" si="12"/>
        <v>90</v>
      </c>
      <c r="Z41" s="358">
        <f ca="1">X42</f>
        <v>84</v>
      </c>
    </row>
    <row r="42" spans="1:26" s="267" customFormat="1" ht="12.95" customHeight="1" x14ac:dyDescent="0.3">
      <c r="A42" s="293"/>
      <c r="B42" s="265" t="s">
        <v>196</v>
      </c>
      <c r="C42" s="266"/>
      <c r="D42" s="266"/>
      <c r="E42" s="266"/>
      <c r="F42" s="266"/>
      <c r="G42" s="266"/>
      <c r="H42" s="266"/>
      <c r="I42" s="267">
        <f ca="1">I13-SUM($I14:I14)-I15</f>
        <v>95</v>
      </c>
      <c r="J42" s="267">
        <f ca="1">J13-SUM($I14:J14)-J15</f>
        <v>81</v>
      </c>
      <c r="K42" s="267">
        <f ca="1">K13-SUM($I14:K14)-K15</f>
        <v>118</v>
      </c>
      <c r="L42" s="267">
        <f ca="1">L13-SUM($I14:L14)-L15</f>
        <v>128</v>
      </c>
      <c r="M42" s="299">
        <f ca="1">M13-SUM($I14:M14)-M15</f>
        <v>128</v>
      </c>
      <c r="N42" s="408">
        <f ca="1">L42+L15-N15-SUM($M14:N14)</f>
        <v>135</v>
      </c>
      <c r="O42" s="408">
        <f ca="1">M42+M15-O15-SUM($N14:O14)</f>
        <v>145</v>
      </c>
      <c r="P42" s="298">
        <f ca="1">P13-P15-SUM($O14:P14)</f>
        <v>117</v>
      </c>
      <c r="Q42" s="267">
        <f ca="1">Q13-Q15-SUM($O14:Q14)</f>
        <v>109</v>
      </c>
      <c r="R42" s="267">
        <f ca="1">R13-R15-SUM($O14:R14)</f>
        <v>96</v>
      </c>
      <c r="S42" s="267">
        <f ca="1">S13-S15-SUM($O14:S14)</f>
        <v>90</v>
      </c>
      <c r="T42" s="299">
        <f ca="1">T13-T15-SUM($O14:T14)</f>
        <v>101</v>
      </c>
      <c r="U42" s="298">
        <f ca="1">$S$42+$S$15-U15-SUM($T14:U14)</f>
        <v>84</v>
      </c>
      <c r="V42" s="267">
        <f ca="1">$S$42+$S$15-V15-SUM($T14:V14)</f>
        <v>84</v>
      </c>
      <c r="W42" s="267">
        <f ca="1">$S$42+$S$15-W15-SUM($T14:W14)</f>
        <v>84</v>
      </c>
      <c r="X42" s="267">
        <f ca="1">$S$42+$S$15-X15-SUM($T14:X14)</f>
        <v>84</v>
      </c>
      <c r="Y42" s="299">
        <f ca="1">$S$42+$S$15-Y15-SUM($T14:Y14)</f>
        <v>84</v>
      </c>
      <c r="Z42" s="267">
        <f ca="1">$X$42+$X$15-Z15-SUM($Y14:Z14)</f>
        <v>84</v>
      </c>
    </row>
    <row r="43" spans="1:26"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 ca="1">N$40</f>
        <v>128</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128</v>
      </c>
      <c r="P45" s="303">
        <f t="shared" ref="P45:Z45" si="14">P$41</f>
        <v>120</v>
      </c>
      <c r="Q45" s="275">
        <f t="shared" si="14"/>
        <v>120</v>
      </c>
      <c r="R45" s="275">
        <f t="shared" si="14"/>
        <v>120</v>
      </c>
      <c r="S45" s="275">
        <f t="shared" si="14"/>
        <v>120</v>
      </c>
      <c r="T45" s="276">
        <f t="shared" si="14"/>
        <v>120</v>
      </c>
      <c r="U45" s="303">
        <f t="shared" ca="1" si="14"/>
        <v>90</v>
      </c>
      <c r="V45" s="275">
        <f t="shared" ca="1" si="14"/>
        <v>90</v>
      </c>
      <c r="W45" s="275">
        <f t="shared" ca="1" si="14"/>
        <v>90</v>
      </c>
      <c r="X45" s="275">
        <f t="shared" ca="1" si="14"/>
        <v>90</v>
      </c>
      <c r="Y45" s="276">
        <f t="shared" ca="1" si="14"/>
        <v>90</v>
      </c>
      <c r="Z45" s="275">
        <f t="shared" ca="1" si="14"/>
        <v>84</v>
      </c>
    </row>
    <row r="46" spans="1:26" s="267" customFormat="1" ht="12.75" customHeight="1" x14ac:dyDescent="0.3">
      <c r="A46" s="265"/>
      <c r="B46" s="273" t="s">
        <v>263</v>
      </c>
      <c r="C46" s="274"/>
      <c r="D46" s="274"/>
      <c r="E46" s="274"/>
      <c r="F46" s="274"/>
      <c r="G46" s="274"/>
      <c r="H46" s="274"/>
      <c r="I46" s="275">
        <f t="shared" ref="I46:Z46" si="15">SUM(I43:I45)</f>
        <v>100</v>
      </c>
      <c r="J46" s="275">
        <f t="shared" si="15"/>
        <v>100</v>
      </c>
      <c r="K46" s="275">
        <f t="shared" si="15"/>
        <v>100</v>
      </c>
      <c r="L46" s="275">
        <f t="shared" si="15"/>
        <v>100</v>
      </c>
      <c r="M46" s="276">
        <f t="shared" si="15"/>
        <v>100</v>
      </c>
      <c r="N46" s="409">
        <f t="shared" ca="1" si="15"/>
        <v>128</v>
      </c>
      <c r="O46" s="409">
        <f t="shared" ca="1" si="15"/>
        <v>128</v>
      </c>
      <c r="P46" s="303">
        <f t="shared" si="15"/>
        <v>120</v>
      </c>
      <c r="Q46" s="275">
        <f t="shared" si="15"/>
        <v>120</v>
      </c>
      <c r="R46" s="275">
        <f t="shared" si="15"/>
        <v>120</v>
      </c>
      <c r="S46" s="275">
        <f t="shared" si="15"/>
        <v>120</v>
      </c>
      <c r="T46" s="276">
        <f t="shared" si="15"/>
        <v>120</v>
      </c>
      <c r="U46" s="303">
        <f t="shared" ca="1" si="15"/>
        <v>90</v>
      </c>
      <c r="V46" s="275">
        <f t="shared" ca="1" si="15"/>
        <v>90</v>
      </c>
      <c r="W46" s="275">
        <f t="shared" ca="1" si="15"/>
        <v>90</v>
      </c>
      <c r="X46" s="275">
        <f t="shared" ca="1" si="15"/>
        <v>90</v>
      </c>
      <c r="Y46" s="276">
        <f t="shared" ca="1" si="15"/>
        <v>90</v>
      </c>
      <c r="Z46" s="275">
        <f t="shared" ca="1" si="15"/>
        <v>84</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6">(SUM(I39:I41)-I42)-(SUM(H39:H41)-H42)</f>
        <v>5</v>
      </c>
      <c r="J48" s="307">
        <f t="shared" ca="1" si="16"/>
        <v>14</v>
      </c>
      <c r="K48" s="307">
        <f t="shared" ca="1" si="16"/>
        <v>-37</v>
      </c>
      <c r="L48" s="307">
        <f t="shared" ca="1" si="16"/>
        <v>-10</v>
      </c>
      <c r="M48" s="310">
        <f t="shared" ca="1" si="16"/>
        <v>0</v>
      </c>
      <c r="N48" s="410">
        <f ca="1">(SUM(N39:N41)-N42)-(SUM(M39:M41)-M42)</f>
        <v>21</v>
      </c>
      <c r="O48" s="410">
        <f ca="1">(SUM(O39:O41)-O42)-(SUM(N39:N41)-N42)</f>
        <v>-10</v>
      </c>
      <c r="P48" s="309">
        <f t="shared" ref="P48:Z48" ca="1" si="17">(SUM(P39:P41)-P42)-(SUM(O39:O41)-O42)</f>
        <v>20</v>
      </c>
      <c r="Q48" s="307">
        <f t="shared" ca="1" si="17"/>
        <v>8</v>
      </c>
      <c r="R48" s="307">
        <f t="shared" ca="1" si="17"/>
        <v>13</v>
      </c>
      <c r="S48" s="307">
        <f t="shared" ca="1" si="17"/>
        <v>6</v>
      </c>
      <c r="T48" s="310">
        <f t="shared" ca="1" si="17"/>
        <v>-11</v>
      </c>
      <c r="U48" s="309">
        <f t="shared" ca="1" si="17"/>
        <v>-13</v>
      </c>
      <c r="V48" s="307">
        <f t="shared" ca="1" si="17"/>
        <v>0</v>
      </c>
      <c r="W48" s="307">
        <f t="shared" ca="1" si="17"/>
        <v>0</v>
      </c>
      <c r="X48" s="307">
        <f t="shared" ca="1" si="17"/>
        <v>0</v>
      </c>
      <c r="Y48" s="310">
        <f t="shared" ca="1" si="17"/>
        <v>0</v>
      </c>
      <c r="Z48" s="307">
        <f t="shared" ca="1" si="17"/>
        <v>-6</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5</v>
      </c>
      <c r="J51" s="307"/>
      <c r="K51" s="307"/>
      <c r="L51" s="307"/>
      <c r="M51" s="310"/>
      <c r="N51" s="410"/>
      <c r="O51" s="410"/>
      <c r="P51" s="309">
        <f ca="1">SUM(P39:P41)-P42</f>
        <v>3</v>
      </c>
      <c r="Q51" s="307"/>
      <c r="R51" s="307"/>
      <c r="S51" s="307"/>
      <c r="T51" s="310"/>
      <c r="U51" s="309">
        <f ca="1">SUM(U39:U41)-U42</f>
        <v>6</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14</v>
      </c>
      <c r="K52" s="311">
        <f ca="1">(SUM(K39:K41)-K42)-(SUM(J39:J41)-J42)</f>
        <v>-37</v>
      </c>
      <c r="L52" s="311">
        <f ca="1">(SUM(L39:L41)-L42)-(SUM(K39:K41)-K42)</f>
        <v>-10</v>
      </c>
      <c r="M52" s="310"/>
      <c r="N52" s="410"/>
      <c r="O52" s="410"/>
      <c r="P52" s="309"/>
      <c r="Q52" s="311">
        <f ca="1">(SUM(Q39:Q41)-Q42)-(SUM(P39:P41)-P42)</f>
        <v>8</v>
      </c>
      <c r="R52" s="311">
        <f ca="1">(SUM(R39:R41)-R42)-(SUM(Q39:Q41)-Q42)</f>
        <v>13</v>
      </c>
      <c r="S52" s="311">
        <f ca="1">(SUM(S39:S41)-S42)-(SUM(R39:R41)-R42)</f>
        <v>6</v>
      </c>
      <c r="T52" s="310"/>
      <c r="U52" s="321"/>
      <c r="V52" s="311">
        <f ca="1">(SUM(V39:V41)-V42)-(SUM(U39:U41)-U42)</f>
        <v>0</v>
      </c>
      <c r="W52" s="311">
        <f t="shared" ref="W52:X52" ca="1" si="18">(SUM(W39:W41)-W42)-(SUM(V39:V41)-V42)</f>
        <v>0</v>
      </c>
      <c r="X52" s="311">
        <f t="shared" ca="1" si="18"/>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1"/>
      <c r="J55" s="311"/>
      <c r="K55" s="311"/>
      <c r="L55" s="311"/>
      <c r="M55" s="312"/>
      <c r="N55" s="410"/>
      <c r="O55" s="410"/>
      <c r="P55" s="309"/>
      <c r="Q55" s="307"/>
      <c r="R55" s="307"/>
      <c r="S55" s="307"/>
      <c r="T55" s="310"/>
      <c r="U55" s="309">
        <f ca="1">-((SUM(T39:T41)-T42)-(SUM(S39:S41)-S42))</f>
        <v>11</v>
      </c>
      <c r="V55" s="307"/>
      <c r="W55" s="307"/>
      <c r="X55" s="311"/>
      <c r="Y55" s="310"/>
      <c r="Z55" s="307"/>
    </row>
    <row r="56" spans="1:26" s="267" customFormat="1" ht="12.95" customHeight="1" x14ac:dyDescent="0.3">
      <c r="A56" s="293"/>
      <c r="B56" s="305" t="s">
        <v>281</v>
      </c>
      <c r="C56" s="306"/>
      <c r="D56" s="306"/>
      <c r="E56" s="306"/>
      <c r="F56" s="306"/>
      <c r="G56" s="306"/>
      <c r="H56" s="306"/>
      <c r="I56" s="311"/>
      <c r="J56" s="311"/>
      <c r="K56" s="311"/>
      <c r="L56" s="311"/>
      <c r="M56" s="312"/>
      <c r="N56" s="410"/>
      <c r="O56" s="410">
        <f ca="1">-(L39-N42)</f>
        <v>35</v>
      </c>
      <c r="P56" s="309">
        <f ca="1">-(L39-N42)</f>
        <v>35</v>
      </c>
      <c r="Q56" s="307"/>
      <c r="R56" s="307"/>
      <c r="S56" s="307"/>
      <c r="T56" s="310"/>
      <c r="U56" s="309"/>
      <c r="V56" s="307"/>
      <c r="W56" s="307"/>
      <c r="X56" s="311"/>
      <c r="Y56" s="310"/>
      <c r="Z56" s="307"/>
    </row>
    <row r="57" spans="1:26" s="267" customFormat="1" ht="12.95" customHeight="1" x14ac:dyDescent="0.3">
      <c r="A57" s="293"/>
      <c r="B57" s="305" t="s">
        <v>360</v>
      </c>
      <c r="C57" s="306"/>
      <c r="D57" s="306"/>
      <c r="E57" s="306"/>
      <c r="F57" s="306"/>
      <c r="G57" s="306"/>
      <c r="H57" s="306"/>
      <c r="I57" s="311"/>
      <c r="J57" s="311"/>
      <c r="K57" s="311"/>
      <c r="L57" s="311"/>
      <c r="M57" s="312"/>
      <c r="N57" s="410"/>
      <c r="O57" s="410"/>
      <c r="P57" s="309"/>
      <c r="Q57" s="311"/>
      <c r="R57" s="311"/>
      <c r="S57" s="311"/>
      <c r="T57" s="310"/>
      <c r="U57" s="321"/>
      <c r="V57" s="311"/>
      <c r="W57" s="311"/>
      <c r="X57" s="311"/>
      <c r="Y57" s="310"/>
      <c r="Z57" s="307"/>
    </row>
    <row r="58" spans="1:26" s="267" customFormat="1" ht="12.95" customHeight="1" x14ac:dyDescent="0.3">
      <c r="A58" s="293"/>
      <c r="B58" s="305" t="s">
        <v>362</v>
      </c>
      <c r="C58" s="306"/>
      <c r="D58" s="306"/>
      <c r="E58" s="306"/>
      <c r="F58" s="306"/>
      <c r="G58" s="306"/>
      <c r="H58" s="306"/>
      <c r="I58" s="311"/>
      <c r="J58" s="311"/>
      <c r="K58" s="311"/>
      <c r="L58" s="311"/>
      <c r="M58" s="312"/>
      <c r="N58" s="410"/>
      <c r="O58" s="410"/>
      <c r="P58" s="309"/>
      <c r="Q58" s="311"/>
      <c r="R58" s="311"/>
      <c r="S58" s="311"/>
      <c r="T58" s="310"/>
      <c r="U58" s="321"/>
      <c r="V58" s="311"/>
      <c r="W58" s="311"/>
      <c r="X58" s="311"/>
      <c r="Y58" s="310"/>
      <c r="Z58" s="307"/>
    </row>
    <row r="59" spans="1:26" s="267" customFormat="1" ht="12.95" customHeight="1" x14ac:dyDescent="0.3">
      <c r="A59" s="293"/>
      <c r="B59" s="305" t="s">
        <v>369</v>
      </c>
      <c r="C59" s="306"/>
      <c r="D59" s="306"/>
      <c r="E59" s="306"/>
      <c r="F59" s="306"/>
      <c r="G59" s="306"/>
      <c r="H59" s="306"/>
      <c r="I59" s="311"/>
      <c r="J59" s="311"/>
      <c r="K59" s="311"/>
      <c r="L59" s="311"/>
      <c r="M59" s="312"/>
      <c r="N59" s="410">
        <f ca="1">L42-M42</f>
        <v>0</v>
      </c>
      <c r="O59" s="410"/>
      <c r="P59" s="309"/>
      <c r="Q59" s="311"/>
      <c r="R59" s="311"/>
      <c r="S59" s="311"/>
      <c r="T59" s="310"/>
      <c r="U59" s="321"/>
      <c r="V59" s="311"/>
      <c r="W59" s="311"/>
      <c r="X59" s="311"/>
      <c r="Y59" s="310"/>
      <c r="Z59" s="307"/>
    </row>
    <row r="60" spans="1:26" s="267" customFormat="1" ht="12.95" customHeight="1" x14ac:dyDescent="0.3">
      <c r="A60" s="293"/>
      <c r="B60" s="305" t="s">
        <v>374</v>
      </c>
      <c r="C60" s="306"/>
      <c r="D60" s="306"/>
      <c r="E60" s="306"/>
      <c r="F60" s="306"/>
      <c r="G60" s="306"/>
      <c r="H60" s="306"/>
      <c r="I60" s="311"/>
      <c r="J60" s="311"/>
      <c r="K60" s="311"/>
      <c r="L60" s="311"/>
      <c r="M60" s="312"/>
      <c r="N60" s="410"/>
      <c r="O60" s="410">
        <f ca="1">M42-N42</f>
        <v>-7</v>
      </c>
      <c r="P60" s="309"/>
      <c r="Q60" s="311"/>
      <c r="R60" s="311"/>
      <c r="S60" s="311"/>
      <c r="T60" s="310"/>
      <c r="U60" s="321"/>
      <c r="V60" s="311"/>
      <c r="W60" s="311"/>
      <c r="X60" s="311"/>
      <c r="Y60" s="310"/>
      <c r="Z60" s="307"/>
    </row>
    <row r="61" spans="1:26" s="267" customFormat="1" ht="12.95" customHeight="1" x14ac:dyDescent="0.3">
      <c r="A61" s="293"/>
      <c r="B61" s="305" t="s">
        <v>375</v>
      </c>
      <c r="C61" s="306"/>
      <c r="D61" s="306"/>
      <c r="E61" s="306"/>
      <c r="F61" s="306"/>
      <c r="G61" s="306"/>
      <c r="H61" s="306"/>
      <c r="I61" s="311"/>
      <c r="J61" s="311"/>
      <c r="K61" s="311"/>
      <c r="L61" s="311"/>
      <c r="M61" s="312"/>
      <c r="N61" s="410"/>
      <c r="O61" s="410"/>
      <c r="P61" s="321">
        <f ca="1">O42-N42</f>
        <v>10</v>
      </c>
      <c r="Q61" s="311"/>
      <c r="R61" s="311"/>
      <c r="S61" s="311"/>
      <c r="T61" s="310"/>
      <c r="U61" s="321"/>
      <c r="V61" s="311"/>
      <c r="W61" s="311"/>
      <c r="X61" s="311"/>
      <c r="Y61" s="310"/>
      <c r="Z61" s="307"/>
    </row>
    <row r="62" spans="1:26" s="267" customFormat="1" ht="12.95" customHeight="1" x14ac:dyDescent="0.3">
      <c r="A62" s="293"/>
      <c r="B62" s="305" t="s">
        <v>379</v>
      </c>
      <c r="C62" s="306"/>
      <c r="D62" s="306"/>
      <c r="E62" s="306"/>
      <c r="F62" s="306"/>
      <c r="G62" s="306"/>
      <c r="H62" s="306"/>
      <c r="I62" s="311"/>
      <c r="J62" s="311"/>
      <c r="K62" s="311"/>
      <c r="L62" s="311"/>
      <c r="M62" s="312"/>
      <c r="N62" s="410"/>
      <c r="O62" s="410"/>
      <c r="P62" s="309">
        <f>SUM(L39:L41)-SUM(M39:M41)</f>
        <v>0</v>
      </c>
      <c r="Q62" s="311"/>
      <c r="R62" s="311"/>
      <c r="S62" s="311"/>
      <c r="T62" s="310"/>
      <c r="U62" s="321"/>
      <c r="V62" s="311"/>
      <c r="W62" s="311"/>
      <c r="X62" s="311"/>
      <c r="Y62" s="310"/>
      <c r="Z62" s="307"/>
    </row>
    <row r="63" spans="1:26" s="267" customFormat="1" ht="12.95" customHeight="1" x14ac:dyDescent="0.3">
      <c r="A63" s="293"/>
      <c r="B63" s="305" t="s">
        <v>22</v>
      </c>
      <c r="C63" s="306"/>
      <c r="D63" s="306"/>
      <c r="E63" s="306"/>
      <c r="F63" s="306"/>
      <c r="G63" s="306"/>
      <c r="H63" s="306"/>
      <c r="I63" s="318">
        <f ca="1">SUM(I51:I62)</f>
        <v>5</v>
      </c>
      <c r="J63" s="318">
        <f t="shared" ref="J63:Z63" ca="1" si="19">SUM(J51:J62)</f>
        <v>14</v>
      </c>
      <c r="K63" s="318">
        <f t="shared" ca="1" si="19"/>
        <v>-37</v>
      </c>
      <c r="L63" s="318">
        <f t="shared" ca="1" si="19"/>
        <v>-10</v>
      </c>
      <c r="M63" s="320">
        <f t="shared" si="19"/>
        <v>0</v>
      </c>
      <c r="N63" s="413">
        <f t="shared" ca="1" si="19"/>
        <v>0</v>
      </c>
      <c r="O63" s="413">
        <f t="shared" ca="1" si="19"/>
        <v>28</v>
      </c>
      <c r="P63" s="319">
        <f t="shared" ca="1" si="19"/>
        <v>48</v>
      </c>
      <c r="Q63" s="318">
        <f t="shared" ca="1" si="19"/>
        <v>8</v>
      </c>
      <c r="R63" s="318">
        <f t="shared" ca="1" si="19"/>
        <v>13</v>
      </c>
      <c r="S63" s="318">
        <f t="shared" ca="1" si="19"/>
        <v>6</v>
      </c>
      <c r="T63" s="320">
        <f t="shared" si="19"/>
        <v>0</v>
      </c>
      <c r="U63" s="319">
        <f t="shared" ca="1" si="19"/>
        <v>17</v>
      </c>
      <c r="V63" s="318">
        <f t="shared" ca="1" si="19"/>
        <v>0</v>
      </c>
      <c r="W63" s="318">
        <f t="shared" ca="1" si="19"/>
        <v>0</v>
      </c>
      <c r="X63" s="318">
        <f t="shared" ca="1" si="19"/>
        <v>0</v>
      </c>
      <c r="Y63" s="320">
        <f t="shared" si="19"/>
        <v>0</v>
      </c>
      <c r="Z63" s="318">
        <f t="shared" ca="1" si="19"/>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414">
        <f ca="1">M66</f>
        <v>5</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14</v>
      </c>
      <c r="L67" s="311">
        <f ca="1">K67</f>
        <v>14</v>
      </c>
      <c r="M67" s="312">
        <f ca="1">L67</f>
        <v>14</v>
      </c>
      <c r="N67" s="410">
        <f ca="1">M67</f>
        <v>14</v>
      </c>
      <c r="O67" s="410">
        <f ca="1">N67</f>
        <v>14</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-37</v>
      </c>
      <c r="M68" s="312">
        <f ca="1">L68</f>
        <v>-37</v>
      </c>
      <c r="N68" s="410">
        <f ca="1">M68</f>
        <v>-37</v>
      </c>
      <c r="O68" s="410">
        <f ca="1">N68</f>
        <v>-37</v>
      </c>
      <c r="P68" s="309">
        <f ca="1">O68</f>
        <v>-37</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-10</v>
      </c>
      <c r="N69" s="410">
        <f ca="1">M69</f>
        <v>-10</v>
      </c>
      <c r="O69" s="410">
        <f ca="1">N69</f>
        <v>-10</v>
      </c>
      <c r="P69" s="309">
        <f ca="1">O69</f>
        <v>-10</v>
      </c>
      <c r="Q69" s="307">
        <f ca="1">P69</f>
        <v>-10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 ca="1">N$63</f>
        <v>0</v>
      </c>
      <c r="P71" s="391">
        <f ca="1">O71</f>
        <v>0</v>
      </c>
      <c r="Q71" s="360">
        <f ca="1">P71</f>
        <v>0</v>
      </c>
      <c r="R71" s="360">
        <f ca="1">Q71</f>
        <v>0</v>
      </c>
      <c r="S71" s="360">
        <f ca="1">R71</f>
        <v>0</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 ca="1">O$63</f>
        <v>28</v>
      </c>
      <c r="Q72" s="360">
        <f ca="1">P72</f>
        <v>28</v>
      </c>
      <c r="R72" s="360">
        <f ca="1">Q72</f>
        <v>28</v>
      </c>
      <c r="S72" s="360">
        <f ca="1">R72</f>
        <v>28</v>
      </c>
      <c r="T72" s="385">
        <f ca="1">S72</f>
        <v>28</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48</v>
      </c>
      <c r="R73" s="311">
        <f ca="1">Q73</f>
        <v>48</v>
      </c>
      <c r="S73" s="311">
        <f ca="1">R73</f>
        <v>48</v>
      </c>
      <c r="T73" s="312">
        <f ca="1">S73</f>
        <v>48</v>
      </c>
      <c r="U73" s="321">
        <f ca="1">T73</f>
        <v>48</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8</v>
      </c>
      <c r="S74" s="311">
        <f ca="1">R74</f>
        <v>8</v>
      </c>
      <c r="T74" s="312">
        <f ca="1">S74</f>
        <v>8</v>
      </c>
      <c r="U74" s="321">
        <f ca="1">T74</f>
        <v>8</v>
      </c>
      <c r="V74" s="311">
        <f ca="1">U74</f>
        <v>8</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13</v>
      </c>
      <c r="T75" s="312">
        <f ca="1">S75</f>
        <v>13</v>
      </c>
      <c r="U75" s="321">
        <f ca="1">T75</f>
        <v>13</v>
      </c>
      <c r="V75" s="311">
        <f ca="1">U75</f>
        <v>13</v>
      </c>
      <c r="W75" s="311">
        <f ca="1">V75</f>
        <v>13</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6</v>
      </c>
      <c r="U76" s="321">
        <f ca="1">T76</f>
        <v>6</v>
      </c>
      <c r="V76" s="311">
        <f ca="1">U76</f>
        <v>6</v>
      </c>
      <c r="W76" s="311">
        <f ca="1">V76</f>
        <v>6</v>
      </c>
      <c r="X76" s="311">
        <f ca="1">W76</f>
        <v>6</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17</v>
      </c>
      <c r="W78" s="311">
        <f ca="1">V78</f>
        <v>17</v>
      </c>
      <c r="X78" s="311">
        <f ca="1">W78</f>
        <v>17</v>
      </c>
      <c r="Y78" s="312">
        <f ca="1">X78</f>
        <v>17</v>
      </c>
      <c r="Z78" s="311">
        <f ca="1">Y78</f>
        <v>17</v>
      </c>
    </row>
    <row r="79" spans="1:26" s="267" customFormat="1" ht="12.95" customHeight="1" x14ac:dyDescent="0.3">
      <c r="A79" s="293"/>
      <c r="B79" s="305" t="s">
        <v>259</v>
      </c>
      <c r="C79" s="306"/>
      <c r="D79" s="306"/>
      <c r="E79" s="306"/>
      <c r="F79" s="306"/>
      <c r="G79" s="306"/>
      <c r="H79" s="306"/>
      <c r="I79" s="318"/>
      <c r="J79" s="318"/>
      <c r="K79" s="318"/>
      <c r="L79" s="318"/>
      <c r="M79" s="320"/>
      <c r="N79" s="413">
        <f ca="1">SUM(N66:N70)</f>
        <v>-28</v>
      </c>
      <c r="O79" s="413">
        <f ca="1">SUM(O66:O71)</f>
        <v>-33</v>
      </c>
      <c r="P79" s="319">
        <f ca="1">SUM(P66:P72)</f>
        <v>-19</v>
      </c>
      <c r="Q79" s="318">
        <f t="shared" ref="Q79:T79" ca="1" si="20">SUM(Q66:Q72)</f>
        <v>18</v>
      </c>
      <c r="R79" s="318">
        <f t="shared" ca="1" si="20"/>
        <v>28</v>
      </c>
      <c r="S79" s="318">
        <f t="shared" ca="1" si="20"/>
        <v>28</v>
      </c>
      <c r="T79" s="320">
        <f t="shared" ca="1" si="20"/>
        <v>28</v>
      </c>
      <c r="U79" s="319">
        <f ca="1">SUM(U66:U77)</f>
        <v>75</v>
      </c>
      <c r="V79" s="318">
        <f t="shared" ref="V79:Y79" ca="1" si="21">SUM(V66:V77)</f>
        <v>27</v>
      </c>
      <c r="W79" s="318">
        <f t="shared" ca="1" si="21"/>
        <v>19</v>
      </c>
      <c r="X79" s="318">
        <f t="shared" ca="1" si="21"/>
        <v>6</v>
      </c>
      <c r="Y79" s="320">
        <f t="shared" si="21"/>
        <v>0</v>
      </c>
      <c r="Z79" s="318">
        <f ca="1">SUM(Z66:Z78)</f>
        <v>17</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3"/>
      <c r="J82" s="313"/>
      <c r="K82" s="313"/>
      <c r="L82" s="313"/>
      <c r="M82" s="317"/>
      <c r="N82" s="412"/>
      <c r="O82" s="412"/>
      <c r="P82" s="314"/>
      <c r="Q82" s="315"/>
      <c r="R82" s="315"/>
      <c r="S82" s="315"/>
      <c r="T82" s="353"/>
      <c r="U82" s="314"/>
      <c r="V82" s="315"/>
      <c r="W82" s="315"/>
      <c r="X82" s="315"/>
      <c r="Y82" s="353"/>
      <c r="Z82" s="315"/>
    </row>
    <row r="83" spans="1:26" s="267" customFormat="1" ht="12.95" customHeight="1" x14ac:dyDescent="0.3">
      <c r="A83" s="293"/>
      <c r="B83" s="305" t="s">
        <v>348</v>
      </c>
      <c r="C83" s="306"/>
      <c r="D83" s="306"/>
      <c r="E83" s="266"/>
      <c r="F83" s="266"/>
      <c r="G83" s="266"/>
      <c r="H83" s="306"/>
      <c r="I83" s="313"/>
      <c r="J83" s="313"/>
      <c r="K83" s="313"/>
      <c r="L83" s="313"/>
      <c r="M83" s="317"/>
      <c r="N83" s="412"/>
      <c r="O83" s="412"/>
      <c r="P83" s="314"/>
      <c r="Q83" s="315"/>
      <c r="R83" s="315"/>
      <c r="S83" s="315"/>
      <c r="T83" s="353"/>
      <c r="U83" s="395"/>
      <c r="V83" s="315"/>
      <c r="W83" s="315"/>
      <c r="X83" s="315"/>
      <c r="Y83" s="353"/>
      <c r="Z83" s="315"/>
    </row>
    <row r="84" spans="1:26" s="267" customFormat="1" ht="12.95" customHeight="1" x14ac:dyDescent="0.3">
      <c r="A84" s="293"/>
      <c r="B84" s="305" t="s">
        <v>351</v>
      </c>
      <c r="C84" s="266"/>
      <c r="D84" s="266"/>
      <c r="E84" s="266"/>
      <c r="F84" s="266"/>
      <c r="G84" s="266"/>
      <c r="H84" s="266"/>
      <c r="I84" s="330"/>
      <c r="J84" s="330"/>
      <c r="K84" s="330"/>
      <c r="L84" s="330"/>
      <c r="M84" s="332"/>
      <c r="N84" s="417"/>
      <c r="O84" s="417"/>
      <c r="P84" s="331"/>
      <c r="Q84" s="330"/>
      <c r="R84" s="330"/>
      <c r="S84" s="330"/>
      <c r="T84" s="332"/>
      <c r="U84" s="331"/>
      <c r="V84" s="330"/>
      <c r="W84" s="330"/>
      <c r="X84" s="330"/>
      <c r="Y84" s="332"/>
      <c r="Z84" s="330"/>
    </row>
    <row r="85" spans="1:26" s="267" customFormat="1" ht="12.95" customHeight="1" x14ac:dyDescent="0.3">
      <c r="A85" s="293"/>
      <c r="B85" s="305" t="s">
        <v>358</v>
      </c>
      <c r="C85" s="329"/>
      <c r="D85" s="329"/>
      <c r="E85" s="266"/>
      <c r="F85" s="266"/>
      <c r="G85" s="266"/>
      <c r="H85" s="329"/>
      <c r="I85" s="330"/>
      <c r="J85" s="330"/>
      <c r="K85" s="330"/>
      <c r="L85" s="330"/>
      <c r="M85" s="332"/>
      <c r="N85" s="417"/>
      <c r="O85" s="417"/>
      <c r="P85" s="331"/>
      <c r="Q85" s="330"/>
      <c r="R85" s="330"/>
      <c r="S85" s="330"/>
      <c r="T85" s="332"/>
      <c r="U85" s="331"/>
      <c r="V85" s="330"/>
      <c r="W85" s="330"/>
      <c r="X85" s="330"/>
      <c r="Y85" s="332"/>
      <c r="Z85" s="330"/>
    </row>
    <row r="86" spans="1:26" s="267" customFormat="1" ht="12.95" customHeight="1" x14ac:dyDescent="0.3">
      <c r="A86" s="293"/>
      <c r="B86" s="305" t="s">
        <v>367</v>
      </c>
      <c r="C86" s="329"/>
      <c r="D86" s="329"/>
      <c r="E86" s="266"/>
      <c r="F86" s="266"/>
      <c r="G86" s="266"/>
      <c r="H86" s="329"/>
      <c r="I86" s="330"/>
      <c r="J86" s="330"/>
      <c r="K86" s="330"/>
      <c r="L86" s="330"/>
      <c r="M86" s="332"/>
      <c r="N86" s="417"/>
      <c r="O86" s="417"/>
      <c r="P86" s="331"/>
      <c r="Q86" s="330"/>
      <c r="R86" s="330"/>
      <c r="S86" s="330"/>
      <c r="T86" s="332"/>
      <c r="U86" s="331"/>
      <c r="V86" s="330"/>
      <c r="W86" s="330"/>
      <c r="X86" s="330"/>
      <c r="Y86" s="332"/>
      <c r="Z86" s="330"/>
    </row>
    <row r="87" spans="1:26" s="267" customFormat="1" ht="12.95" customHeight="1" x14ac:dyDescent="0.3">
      <c r="A87" s="293"/>
      <c r="B87" s="305" t="s">
        <v>366</v>
      </c>
      <c r="C87" s="329"/>
      <c r="D87" s="329"/>
      <c r="E87" s="266"/>
      <c r="F87" s="266"/>
      <c r="G87" s="266"/>
      <c r="H87" s="329"/>
      <c r="I87" s="330"/>
      <c r="J87" s="330"/>
      <c r="K87" s="330"/>
      <c r="L87" s="330"/>
      <c r="M87" s="332"/>
      <c r="N87" s="417"/>
      <c r="O87" s="417"/>
      <c r="P87" s="331"/>
      <c r="Q87" s="330"/>
      <c r="R87" s="330"/>
      <c r="S87" s="330"/>
      <c r="T87" s="332"/>
      <c r="U87" s="331"/>
      <c r="V87" s="330"/>
      <c r="W87" s="330"/>
      <c r="X87" s="330"/>
      <c r="Y87" s="332"/>
      <c r="Z87" s="330"/>
    </row>
    <row r="88" spans="1:26" s="267" customFormat="1" ht="12.95" customHeight="1" x14ac:dyDescent="0.3">
      <c r="A88" s="293"/>
      <c r="B88" s="305" t="s">
        <v>359</v>
      </c>
      <c r="C88" s="329"/>
      <c r="D88" s="329"/>
      <c r="E88" s="266"/>
      <c r="F88" s="266"/>
      <c r="G88" s="266"/>
      <c r="H88" s="329"/>
      <c r="I88" s="330"/>
      <c r="J88" s="330"/>
      <c r="K88" s="330"/>
      <c r="L88" s="330"/>
      <c r="M88" s="332"/>
      <c r="N88" s="417"/>
      <c r="O88" s="417"/>
      <c r="P88" s="331"/>
      <c r="Q88" s="315"/>
      <c r="R88" s="330"/>
      <c r="S88" s="330"/>
      <c r="T88" s="332"/>
      <c r="U88" s="396"/>
      <c r="V88" s="383"/>
      <c r="W88" s="383"/>
      <c r="X88" s="330"/>
      <c r="Y88" s="332"/>
      <c r="Z88" s="354"/>
    </row>
    <row r="89" spans="1:26" s="267" customFormat="1" ht="12.95" customHeight="1" x14ac:dyDescent="0.3">
      <c r="A89" s="293"/>
      <c r="B89" s="305" t="s">
        <v>363</v>
      </c>
      <c r="C89" s="329"/>
      <c r="D89" s="329"/>
      <c r="E89" s="266"/>
      <c r="F89" s="266"/>
      <c r="G89" s="266"/>
      <c r="H89" s="329"/>
      <c r="I89" s="355"/>
      <c r="J89" s="355"/>
      <c r="K89" s="330"/>
      <c r="L89" s="330"/>
      <c r="M89" s="332"/>
      <c r="N89" s="417"/>
      <c r="O89" s="417"/>
      <c r="P89" s="331"/>
      <c r="Q89" s="330"/>
      <c r="R89" s="330"/>
      <c r="S89" s="330"/>
      <c r="T89" s="332"/>
      <c r="U89" s="331"/>
      <c r="V89" s="330"/>
      <c r="W89" s="330"/>
      <c r="X89" s="330"/>
      <c r="Y89" s="332"/>
      <c r="Z89" s="330"/>
    </row>
    <row r="90" spans="1:26" s="267" customFormat="1" ht="12.95" customHeight="1" x14ac:dyDescent="0.3">
      <c r="A90" s="293"/>
      <c r="B90" s="305" t="s">
        <v>368</v>
      </c>
      <c r="C90" s="329"/>
      <c r="D90" s="329"/>
      <c r="E90" s="266"/>
      <c r="F90" s="266"/>
      <c r="G90" s="266"/>
      <c r="H90" s="329"/>
      <c r="I90" s="355"/>
      <c r="J90" s="355"/>
      <c r="K90" s="330"/>
      <c r="L90" s="330"/>
      <c r="M90" s="332"/>
      <c r="N90" s="417"/>
      <c r="O90" s="417"/>
      <c r="P90" s="331"/>
      <c r="Q90" s="330"/>
      <c r="R90" s="330"/>
      <c r="S90" s="330"/>
      <c r="T90" s="332"/>
      <c r="U90" s="331"/>
      <c r="V90" s="330"/>
      <c r="W90" s="330"/>
      <c r="X90" s="330"/>
      <c r="Y90" s="332"/>
      <c r="Z90" s="330"/>
    </row>
    <row r="91" spans="1:26" s="267" customFormat="1" ht="12.95" customHeight="1" x14ac:dyDescent="0.3">
      <c r="A91" s="293"/>
      <c r="B91" s="305" t="s">
        <v>371</v>
      </c>
      <c r="C91" s="329"/>
      <c r="D91" s="329"/>
      <c r="E91" s="266"/>
      <c r="F91" s="266"/>
      <c r="G91" s="266"/>
      <c r="H91" s="329"/>
      <c r="I91" s="355"/>
      <c r="J91" s="355"/>
      <c r="K91" s="330"/>
      <c r="L91" s="330"/>
      <c r="M91" s="332"/>
      <c r="N91" s="417"/>
      <c r="O91" s="417"/>
      <c r="P91" s="331"/>
      <c r="Q91" s="330"/>
      <c r="R91" s="330"/>
      <c r="S91" s="330"/>
      <c r="T91" s="332"/>
      <c r="U91" s="331"/>
      <c r="V91" s="330"/>
      <c r="W91" s="330"/>
      <c r="X91" s="330"/>
      <c r="Y91" s="332"/>
      <c r="Z91" s="330"/>
    </row>
    <row r="92" spans="1:26" s="267" customFormat="1" ht="12.95" customHeight="1" x14ac:dyDescent="0.3">
      <c r="A92" s="293"/>
      <c r="B92" s="305" t="s">
        <v>372</v>
      </c>
      <c r="C92" s="329"/>
      <c r="D92" s="329"/>
      <c r="E92" s="266"/>
      <c r="F92" s="266"/>
      <c r="G92" s="266"/>
      <c r="H92" s="329"/>
      <c r="I92" s="355"/>
      <c r="J92" s="355"/>
      <c r="K92" s="330"/>
      <c r="L92" s="330"/>
      <c r="M92" s="332"/>
      <c r="N92" s="417"/>
      <c r="O92" s="417"/>
      <c r="P92" s="331"/>
      <c r="Q92" s="330"/>
      <c r="R92" s="330"/>
      <c r="S92" s="330"/>
      <c r="T92" s="332"/>
      <c r="U92" s="331"/>
      <c r="V92" s="330"/>
      <c r="W92" s="330"/>
      <c r="X92" s="330"/>
      <c r="Y92" s="332"/>
      <c r="Z92" s="330"/>
    </row>
    <row r="93" spans="1:26" s="267" customFormat="1" ht="12.95" customHeight="1" x14ac:dyDescent="0.3">
      <c r="A93" s="293"/>
      <c r="B93" s="305" t="s">
        <v>376</v>
      </c>
      <c r="C93" s="329"/>
      <c r="D93" s="329"/>
      <c r="E93" s="266"/>
      <c r="F93" s="266"/>
      <c r="G93" s="266"/>
      <c r="H93" s="329"/>
      <c r="I93" s="355"/>
      <c r="J93" s="355"/>
      <c r="K93" s="330"/>
      <c r="L93" s="330"/>
      <c r="M93" s="332"/>
      <c r="N93" s="417"/>
      <c r="O93" s="417"/>
      <c r="P93" s="331"/>
      <c r="Q93" s="330"/>
      <c r="R93" s="330"/>
      <c r="S93" s="330"/>
      <c r="T93" s="332"/>
      <c r="U93" s="331"/>
      <c r="V93" s="330"/>
      <c r="W93" s="330"/>
      <c r="X93" s="330"/>
      <c r="Y93" s="332"/>
      <c r="Z93" s="330"/>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M95" s="299"/>
      <c r="N95" s="407"/>
      <c r="O95" s="407"/>
      <c r="P95" s="298"/>
      <c r="T95" s="299"/>
      <c r="U95" s="397"/>
      <c r="V95" s="265"/>
      <c r="W95" s="265"/>
      <c r="Y95" s="299"/>
      <c r="Z95" s="293"/>
    </row>
    <row r="96" spans="1:26" s="267" customFormat="1" ht="12.95" customHeight="1" x14ac:dyDescent="0.3">
      <c r="A96" s="293"/>
      <c r="B96" s="305" t="s">
        <v>352</v>
      </c>
      <c r="C96" s="329"/>
      <c r="D96" s="329"/>
      <c r="E96" s="266"/>
      <c r="F96" s="266"/>
      <c r="G96" s="266"/>
      <c r="H96" s="329"/>
      <c r="M96" s="299"/>
      <c r="N96" s="407"/>
      <c r="O96" s="407"/>
      <c r="P96" s="298"/>
      <c r="T96" s="299"/>
      <c r="U96" s="397"/>
      <c r="V96" s="265"/>
      <c r="W96" s="265"/>
      <c r="Y96" s="299"/>
      <c r="Z96" s="293"/>
    </row>
    <row r="97" spans="1:26" s="267" customFormat="1" ht="12.95" customHeight="1" x14ac:dyDescent="0.3">
      <c r="A97" s="293"/>
      <c r="B97" s="305" t="s">
        <v>357</v>
      </c>
      <c r="C97" s="329"/>
      <c r="D97" s="329"/>
      <c r="E97" s="266"/>
      <c r="F97" s="266"/>
      <c r="G97" s="266"/>
      <c r="H97" s="329"/>
      <c r="M97" s="299"/>
      <c r="N97" s="407"/>
      <c r="O97" s="407"/>
      <c r="P97" s="298"/>
      <c r="T97" s="299"/>
      <c r="U97" s="397"/>
      <c r="V97" s="265"/>
      <c r="W97" s="265"/>
      <c r="Y97" s="299"/>
      <c r="Z97" s="293"/>
    </row>
    <row r="98" spans="1:26" s="267" customFormat="1" ht="12.95" customHeight="1" x14ac:dyDescent="0.3">
      <c r="A98" s="293"/>
      <c r="B98" s="305" t="s">
        <v>364</v>
      </c>
      <c r="C98" s="329"/>
      <c r="D98" s="329"/>
      <c r="E98" s="266"/>
      <c r="F98" s="266"/>
      <c r="G98" s="266"/>
      <c r="H98" s="329"/>
      <c r="M98" s="299"/>
      <c r="N98" s="407">
        <f ca="1">L42-SUM(N39:N41)</f>
        <v>0</v>
      </c>
      <c r="O98" s="407"/>
      <c r="P98" s="298"/>
      <c r="T98" s="299"/>
      <c r="U98" s="397"/>
      <c r="V98" s="265"/>
      <c r="W98" s="265"/>
      <c r="Y98" s="299"/>
      <c r="Z98" s="293"/>
    </row>
    <row r="99" spans="1:26" s="267" customFormat="1" ht="12.95" customHeight="1" x14ac:dyDescent="0.3">
      <c r="A99" s="293"/>
      <c r="B99" s="305" t="s">
        <v>365</v>
      </c>
      <c r="C99" s="329"/>
      <c r="D99" s="329"/>
      <c r="E99" s="266"/>
      <c r="F99" s="266"/>
      <c r="G99" s="266"/>
      <c r="H99" s="329"/>
      <c r="M99" s="299"/>
      <c r="N99" s="407"/>
      <c r="O99" s="407">
        <f ca="1">M42-SUM(O39:O41)</f>
        <v>0</v>
      </c>
      <c r="P99" s="298"/>
      <c r="T99" s="299"/>
      <c r="U99" s="397"/>
      <c r="V99" s="265"/>
      <c r="W99" s="265"/>
      <c r="Y99" s="299"/>
      <c r="Z99" s="293"/>
    </row>
    <row r="100" spans="1:26" s="267" customFormat="1" ht="12.95" customHeight="1" x14ac:dyDescent="0.3">
      <c r="A100" s="293"/>
      <c r="B100" s="305" t="s">
        <v>361</v>
      </c>
      <c r="C100" s="329"/>
      <c r="D100" s="329"/>
      <c r="E100" s="266"/>
      <c r="F100" s="266"/>
      <c r="G100" s="266"/>
      <c r="H100" s="329"/>
      <c r="M100" s="299"/>
      <c r="N100" s="407"/>
      <c r="O100" s="407"/>
      <c r="P100" s="298"/>
      <c r="T100" s="299"/>
      <c r="U100" s="397"/>
      <c r="V100" s="265"/>
      <c r="W100" s="265"/>
      <c r="Y100" s="299"/>
      <c r="Z100" s="293"/>
    </row>
    <row r="101" spans="1:26" s="267" customFormat="1" ht="12.95" customHeight="1" x14ac:dyDescent="0.3">
      <c r="A101" s="293"/>
      <c r="B101" s="305" t="s">
        <v>377</v>
      </c>
      <c r="C101" s="329"/>
      <c r="D101" s="329"/>
      <c r="E101" s="266"/>
      <c r="F101" s="266"/>
      <c r="G101" s="266"/>
      <c r="H101" s="329"/>
      <c r="M101" s="299"/>
      <c r="N101" s="407"/>
      <c r="O101" s="407">
        <f>-P62</f>
        <v>0</v>
      </c>
      <c r="P101" s="298"/>
      <c r="T101" s="299"/>
      <c r="U101" s="397"/>
      <c r="V101" s="265"/>
      <c r="W101" s="265"/>
      <c r="Y101" s="299"/>
      <c r="Z101" s="293"/>
    </row>
    <row r="102" spans="1:26" s="267" customFormat="1" ht="12.95" customHeight="1" x14ac:dyDescent="0.3">
      <c r="A102" s="293"/>
      <c r="B102" s="305" t="s">
        <v>378</v>
      </c>
      <c r="C102" s="329"/>
      <c r="D102" s="329"/>
      <c r="E102" s="266"/>
      <c r="F102" s="266"/>
      <c r="G102" s="266"/>
      <c r="H102" s="329"/>
      <c r="M102" s="299"/>
      <c r="N102" s="407"/>
      <c r="O102" s="407"/>
      <c r="P102" s="298"/>
      <c r="S102" s="267">
        <f>P62</f>
        <v>0</v>
      </c>
      <c r="T102" s="299"/>
      <c r="U102" s="397"/>
      <c r="V102" s="265"/>
      <c r="W102" s="265"/>
      <c r="Y102" s="299"/>
      <c r="Z102" s="293"/>
    </row>
    <row r="103" spans="1:26" s="267" customFormat="1" ht="12.95" customHeight="1" x14ac:dyDescent="0.3">
      <c r="A103" s="293"/>
      <c r="B103" s="305" t="s">
        <v>370</v>
      </c>
      <c r="C103" s="329"/>
      <c r="D103" s="329"/>
      <c r="E103" s="266"/>
      <c r="F103" s="266"/>
      <c r="G103" s="266"/>
      <c r="H103" s="329"/>
      <c r="M103" s="299"/>
      <c r="N103" s="407"/>
      <c r="O103" s="407"/>
      <c r="P103" s="298"/>
      <c r="S103" s="267">
        <f ca="1">-N59</f>
        <v>0</v>
      </c>
      <c r="T103" s="299"/>
      <c r="U103" s="397"/>
      <c r="V103" s="265"/>
      <c r="W103" s="265"/>
      <c r="Y103" s="299"/>
      <c r="Z103" s="293"/>
    </row>
    <row r="104" spans="1:26" s="267" customFormat="1" ht="12.95" customHeight="1" x14ac:dyDescent="0.3">
      <c r="A104" s="293"/>
      <c r="B104" s="305" t="s">
        <v>373</v>
      </c>
      <c r="C104" s="329"/>
      <c r="D104" s="329"/>
      <c r="E104" s="266"/>
      <c r="F104" s="266"/>
      <c r="G104" s="266"/>
      <c r="H104" s="329"/>
      <c r="M104" s="299"/>
      <c r="N104" s="407"/>
      <c r="O104" s="407"/>
      <c r="P104" s="298"/>
      <c r="T104" s="299">
        <f ca="1">-O60</f>
        <v>7</v>
      </c>
      <c r="U104" s="397"/>
      <c r="V104" s="265"/>
      <c r="W104" s="265"/>
      <c r="Y104" s="299"/>
      <c r="Z104" s="293"/>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2">SUM(I79:I105)</f>
        <v>0</v>
      </c>
      <c r="J106" s="426">
        <f t="shared" si="22"/>
        <v>0</v>
      </c>
      <c r="K106" s="426">
        <f t="shared" si="22"/>
        <v>0</v>
      </c>
      <c r="L106" s="426">
        <f t="shared" si="22"/>
        <v>0</v>
      </c>
      <c r="M106" s="427">
        <f>SUM(M79:M105)</f>
        <v>0</v>
      </c>
      <c r="N106" s="429">
        <f ca="1">SUM(N79:N105)</f>
        <v>-28</v>
      </c>
      <c r="O106" s="429">
        <f ca="1">SUM(O79:O105)</f>
        <v>-33</v>
      </c>
      <c r="P106" s="393">
        <f ca="1">SUM(P79:P105)</f>
        <v>-19</v>
      </c>
      <c r="Q106" s="363">
        <f t="shared" ref="Q106:Z106" ca="1" si="23">SUM(Q79:Q105)</f>
        <v>18</v>
      </c>
      <c r="R106" s="363">
        <f t="shared" ca="1" si="23"/>
        <v>28</v>
      </c>
      <c r="S106" s="363">
        <f t="shared" ca="1" si="23"/>
        <v>28</v>
      </c>
      <c r="T106" s="387">
        <f t="shared" ca="1" si="23"/>
        <v>35</v>
      </c>
      <c r="U106" s="393">
        <f t="shared" ca="1" si="23"/>
        <v>75</v>
      </c>
      <c r="V106" s="363">
        <f t="shared" ca="1" si="23"/>
        <v>27</v>
      </c>
      <c r="W106" s="363">
        <f t="shared" ca="1" si="23"/>
        <v>19</v>
      </c>
      <c r="X106" s="363">
        <f t="shared" ca="1" si="23"/>
        <v>6</v>
      </c>
      <c r="Y106" s="387">
        <f t="shared" si="23"/>
        <v>0</v>
      </c>
      <c r="Z106" s="363">
        <f t="shared" ca="1" si="23"/>
        <v>17</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4">I14+I14/$I$16</f>
        <v>208.71488178025032</v>
      </c>
      <c r="J109" s="337">
        <f t="shared" ca="1" si="24"/>
        <v>-134.17385257301805</v>
      </c>
      <c r="K109" s="337">
        <f t="shared" ca="1" si="24"/>
        <v>-163.99026425591097</v>
      </c>
      <c r="L109" s="337">
        <f t="shared" ca="1" si="24"/>
        <v>-29.816411682892905</v>
      </c>
      <c r="M109" s="377">
        <f t="shared" ca="1" si="24"/>
        <v>-268.34770514603611</v>
      </c>
      <c r="N109" s="419">
        <f t="shared" ca="1" si="24"/>
        <v>-283.25591098748259</v>
      </c>
      <c r="O109" s="419">
        <f t="shared" ca="1" si="24"/>
        <v>-74.541029207232256</v>
      </c>
      <c r="P109" s="338">
        <f t="shared" ca="1" si="24"/>
        <v>163.99026425591097</v>
      </c>
      <c r="Q109" s="339">
        <f t="shared" ca="1" si="24"/>
        <v>134.17385257301805</v>
      </c>
      <c r="R109" s="339">
        <f t="shared" ca="1" si="24"/>
        <v>29.816411682892905</v>
      </c>
      <c r="S109" s="337">
        <f t="shared" ca="1" si="24"/>
        <v>163.99026425591097</v>
      </c>
      <c r="T109" s="340">
        <f t="shared" ca="1" si="24"/>
        <v>119.26564673157162</v>
      </c>
      <c r="U109" s="338">
        <f t="shared" si="24"/>
        <v>0</v>
      </c>
      <c r="V109" s="339">
        <f t="shared" si="24"/>
        <v>0</v>
      </c>
      <c r="W109" s="339">
        <f t="shared" si="24"/>
        <v>0</v>
      </c>
      <c r="X109" s="339">
        <f t="shared" si="24"/>
        <v>0</v>
      </c>
      <c r="Y109" s="340">
        <f t="shared" si="24"/>
        <v>0</v>
      </c>
      <c r="Z109" s="339">
        <f t="shared" si="24"/>
        <v>0</v>
      </c>
    </row>
    <row r="110" spans="1:26" s="282" customFormat="1" ht="12.95" customHeight="1" x14ac:dyDescent="0.3">
      <c r="A110" s="336"/>
      <c r="B110" s="305" t="s">
        <v>273</v>
      </c>
      <c r="C110" s="281"/>
      <c r="D110" s="281"/>
      <c r="E110" s="281"/>
      <c r="F110" s="281"/>
      <c r="G110" s="281"/>
      <c r="H110" s="281"/>
      <c r="I110" s="341">
        <f t="shared" ref="I110:Z110" ca="1" si="25">I15</f>
        <v>-9</v>
      </c>
      <c r="J110" s="341">
        <f t="shared" ca="1" si="25"/>
        <v>14</v>
      </c>
      <c r="K110" s="341">
        <f t="shared" ca="1" si="25"/>
        <v>-12</v>
      </c>
      <c r="L110" s="341">
        <f t="shared" ca="1" si="25"/>
        <v>-20</v>
      </c>
      <c r="M110" s="378">
        <f t="shared" ca="1" si="25"/>
        <v>-2</v>
      </c>
      <c r="N110" s="420">
        <f t="shared" ca="1" si="25"/>
        <v>10</v>
      </c>
      <c r="O110" s="420">
        <f t="shared" ca="1" si="25"/>
        <v>5</v>
      </c>
      <c r="P110" s="342">
        <f t="shared" ca="1" si="25"/>
        <v>-3</v>
      </c>
      <c r="Q110" s="343">
        <f t="shared" ca="1" si="25"/>
        <v>-4</v>
      </c>
      <c r="R110" s="343">
        <f t="shared" ca="1" si="25"/>
        <v>7</v>
      </c>
      <c r="S110" s="341">
        <f t="shared" ca="1" si="25"/>
        <v>2</v>
      </c>
      <c r="T110" s="344">
        <f t="shared" ca="1" si="25"/>
        <v>-17</v>
      </c>
      <c r="U110" s="342">
        <f t="shared" si="25"/>
        <v>0</v>
      </c>
      <c r="V110" s="343">
        <f t="shared" si="25"/>
        <v>0</v>
      </c>
      <c r="W110" s="343">
        <f t="shared" si="25"/>
        <v>0</v>
      </c>
      <c r="X110" s="343">
        <f t="shared" si="25"/>
        <v>0</v>
      </c>
      <c r="Y110" s="344">
        <f t="shared" si="25"/>
        <v>0</v>
      </c>
      <c r="Z110" s="343">
        <f t="shared" si="25"/>
        <v>0</v>
      </c>
    </row>
    <row r="111" spans="1:26" s="282" customFormat="1" ht="12.95" customHeight="1" x14ac:dyDescent="0.3">
      <c r="A111" s="336"/>
      <c r="B111" s="305" t="s">
        <v>255</v>
      </c>
      <c r="C111" s="281"/>
      <c r="D111" s="281"/>
      <c r="E111" s="281"/>
      <c r="F111" s="281"/>
      <c r="G111" s="281"/>
      <c r="H111" s="281"/>
      <c r="I111" s="337">
        <f ca="1">SUM(I109:I110)</f>
        <v>199.71488178025032</v>
      </c>
      <c r="J111" s="337">
        <f t="shared" ref="J111:Z111" ca="1" si="26">SUM(J109:J110)</f>
        <v>-120.17385257301805</v>
      </c>
      <c r="K111" s="337">
        <f t="shared" ca="1" si="26"/>
        <v>-175.99026425591097</v>
      </c>
      <c r="L111" s="337">
        <f t="shared" ca="1" si="26"/>
        <v>-49.816411682892905</v>
      </c>
      <c r="M111" s="377">
        <f t="shared" ca="1" si="26"/>
        <v>-270.34770514603611</v>
      </c>
      <c r="N111" s="419">
        <f t="shared" ca="1" si="26"/>
        <v>-273.25591098748259</v>
      </c>
      <c r="O111" s="419">
        <f t="shared" ca="1" si="26"/>
        <v>-69.541029207232256</v>
      </c>
      <c r="P111" s="338">
        <f t="shared" ca="1" si="26"/>
        <v>160.99026425591097</v>
      </c>
      <c r="Q111" s="339">
        <f t="shared" ca="1" si="26"/>
        <v>130.17385257301805</v>
      </c>
      <c r="R111" s="339">
        <f t="shared" ca="1" si="26"/>
        <v>36.816411682892905</v>
      </c>
      <c r="S111" s="337">
        <f t="shared" ca="1" si="26"/>
        <v>165.99026425591097</v>
      </c>
      <c r="T111" s="340">
        <f t="shared" ca="1" si="26"/>
        <v>102.26564673157162</v>
      </c>
      <c r="U111" s="338">
        <f t="shared" si="26"/>
        <v>0</v>
      </c>
      <c r="V111" s="339">
        <f t="shared" si="26"/>
        <v>0</v>
      </c>
      <c r="W111" s="339">
        <f t="shared" si="26"/>
        <v>0</v>
      </c>
      <c r="X111" s="339">
        <f t="shared" si="26"/>
        <v>0</v>
      </c>
      <c r="Y111" s="340">
        <f t="shared" si="26"/>
        <v>0</v>
      </c>
      <c r="Z111" s="339">
        <f t="shared" si="26"/>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7">I33-I42</f>
        <v>5</v>
      </c>
      <c r="J114" s="282">
        <f t="shared" ca="1" si="27"/>
        <v>19</v>
      </c>
      <c r="K114" s="282">
        <f t="shared" ca="1" si="27"/>
        <v>-18</v>
      </c>
      <c r="L114" s="282">
        <f t="shared" ca="1" si="27"/>
        <v>-28</v>
      </c>
      <c r="M114" s="284">
        <f t="shared" ca="1" si="27"/>
        <v>-28</v>
      </c>
      <c r="N114" s="418">
        <f t="shared" ca="1" si="27"/>
        <v>-35</v>
      </c>
      <c r="O114" s="418">
        <f t="shared" ca="1" si="27"/>
        <v>-45</v>
      </c>
      <c r="P114" s="333">
        <f t="shared" ca="1" si="27"/>
        <v>3</v>
      </c>
      <c r="Q114" s="334">
        <f t="shared" ca="1" si="27"/>
        <v>11</v>
      </c>
      <c r="R114" s="334">
        <f t="shared" ca="1" si="27"/>
        <v>24</v>
      </c>
      <c r="S114" s="334">
        <f t="shared" ca="1" si="27"/>
        <v>30</v>
      </c>
      <c r="T114" s="346">
        <f t="shared" ca="1" si="27"/>
        <v>19</v>
      </c>
      <c r="U114" s="333">
        <f t="shared" ca="1" si="27"/>
        <v>36</v>
      </c>
      <c r="V114" s="334">
        <f t="shared" ca="1" si="27"/>
        <v>36</v>
      </c>
      <c r="W114" s="334">
        <f t="shared" ca="1" si="27"/>
        <v>36</v>
      </c>
      <c r="X114" s="334">
        <f t="shared" ca="1" si="27"/>
        <v>36</v>
      </c>
      <c r="Y114" s="346">
        <f t="shared" ca="1" si="27"/>
        <v>36</v>
      </c>
      <c r="Z114" s="334">
        <f t="shared" ca="1" si="27"/>
        <v>36</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28">I37-I46-I106</f>
        <v>0</v>
      </c>
      <c r="J115" s="282">
        <f t="shared" si="28"/>
        <v>0</v>
      </c>
      <c r="K115" s="282">
        <f t="shared" si="28"/>
        <v>0</v>
      </c>
      <c r="L115" s="282">
        <f t="shared" si="28"/>
        <v>0</v>
      </c>
      <c r="M115" s="284">
        <f t="shared" si="28"/>
        <v>0</v>
      </c>
      <c r="N115" s="418">
        <f t="shared" ca="1" si="28"/>
        <v>0</v>
      </c>
      <c r="O115" s="418">
        <f t="shared" ca="1" si="28"/>
        <v>5</v>
      </c>
      <c r="P115" s="333">
        <f t="shared" ca="1" si="28"/>
        <v>19</v>
      </c>
      <c r="Q115" s="282">
        <f t="shared" ca="1" si="28"/>
        <v>-18</v>
      </c>
      <c r="R115" s="282">
        <f t="shared" ca="1" si="28"/>
        <v>-28</v>
      </c>
      <c r="S115" s="282">
        <f t="shared" ca="1" si="28"/>
        <v>-28</v>
      </c>
      <c r="T115" s="346">
        <f t="shared" ca="1" si="28"/>
        <v>-35</v>
      </c>
      <c r="U115" s="333">
        <f t="shared" ca="1" si="28"/>
        <v>-45</v>
      </c>
      <c r="V115" s="282">
        <f t="shared" ca="1" si="28"/>
        <v>3</v>
      </c>
      <c r="W115" s="334">
        <f t="shared" ca="1" si="28"/>
        <v>11</v>
      </c>
      <c r="X115" s="334">
        <f t="shared" ca="1" si="28"/>
        <v>24</v>
      </c>
      <c r="Y115" s="346">
        <f t="shared" ca="1" si="28"/>
        <v>30</v>
      </c>
      <c r="Z115" s="334">
        <f t="shared" ca="1" si="28"/>
        <v>19</v>
      </c>
    </row>
    <row r="116" spans="1:41" s="282" customFormat="1" ht="12.95" customHeight="1" x14ac:dyDescent="0.3">
      <c r="A116" s="336"/>
      <c r="B116" s="281" t="s">
        <v>24</v>
      </c>
      <c r="C116" s="281"/>
      <c r="D116" s="281"/>
      <c r="E116" s="281"/>
      <c r="F116" s="281"/>
      <c r="G116" s="281"/>
      <c r="H116" s="281"/>
      <c r="I116" s="282">
        <f t="shared" ref="I116:Z116" ca="1" si="29">I114-I115</f>
        <v>5</v>
      </c>
      <c r="J116" s="282">
        <f t="shared" ca="1" si="29"/>
        <v>19</v>
      </c>
      <c r="K116" s="282">
        <f t="shared" ca="1" si="29"/>
        <v>-18</v>
      </c>
      <c r="L116" s="282">
        <f t="shared" ca="1" si="29"/>
        <v>-28</v>
      </c>
      <c r="M116" s="284">
        <f t="shared" ca="1" si="29"/>
        <v>-28</v>
      </c>
      <c r="N116" s="418">
        <f t="shared" ca="1" si="29"/>
        <v>-35</v>
      </c>
      <c r="O116" s="418">
        <f t="shared" ca="1" si="29"/>
        <v>-50</v>
      </c>
      <c r="P116" s="333">
        <f t="shared" ca="1" si="29"/>
        <v>-16</v>
      </c>
      <c r="Q116" s="334">
        <f t="shared" ca="1" si="29"/>
        <v>29</v>
      </c>
      <c r="R116" s="334">
        <f t="shared" ca="1" si="29"/>
        <v>52</v>
      </c>
      <c r="S116" s="334">
        <f t="shared" ca="1" si="29"/>
        <v>58</v>
      </c>
      <c r="T116" s="284">
        <f t="shared" ca="1" si="29"/>
        <v>54</v>
      </c>
      <c r="U116" s="283">
        <f ca="1">U114-U115</f>
        <v>81</v>
      </c>
      <c r="V116" s="282">
        <f t="shared" ca="1" si="29"/>
        <v>33</v>
      </c>
      <c r="W116" s="282">
        <f t="shared" ca="1" si="29"/>
        <v>25</v>
      </c>
      <c r="X116" s="282">
        <f t="shared" ca="1" si="29"/>
        <v>12</v>
      </c>
      <c r="Y116" s="284">
        <f t="shared" ca="1" si="29"/>
        <v>6</v>
      </c>
      <c r="Z116" s="334">
        <f t="shared" ca="1" si="29"/>
        <v>17</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-204.70719580335731</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-21.089051379398185</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-225.79624718275551</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63.65582045322342</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5"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v>100</v>
      </c>
      <c r="J13" s="231">
        <v>100</v>
      </c>
      <c r="K13" s="231">
        <v>100</v>
      </c>
      <c r="L13" s="231">
        <v>100</v>
      </c>
      <c r="M13" s="231">
        <v>100</v>
      </c>
      <c r="N13" s="229"/>
      <c r="O13" s="229"/>
      <c r="P13" s="231">
        <v>100</v>
      </c>
      <c r="Q13" s="231">
        <v>100</v>
      </c>
      <c r="R13" s="231">
        <v>100</v>
      </c>
      <c r="S13" s="231">
        <v>100</v>
      </c>
      <c r="T13" s="231">
        <v>100</v>
      </c>
    </row>
    <row r="14" spans="1:26" ht="12.95" customHeight="1" x14ac:dyDescent="0.2">
      <c r="A14" s="230" t="s">
        <v>280</v>
      </c>
      <c r="B14" s="230"/>
      <c r="C14" s="230"/>
      <c r="D14" s="230"/>
      <c r="E14" s="230"/>
      <c r="F14" s="230"/>
      <c r="I14" s="231">
        <f ca="1">RANDBETWEEN(-20,20)</f>
        <v>4</v>
      </c>
      <c r="J14" s="231">
        <f t="shared" ref="J14:T15" ca="1" si="0">RANDBETWEEN(-20,20)</f>
        <v>-8</v>
      </c>
      <c r="K14" s="231">
        <f t="shared" ca="1" si="0"/>
        <v>1</v>
      </c>
      <c r="L14" s="231">
        <f t="shared" ca="1" si="0"/>
        <v>3</v>
      </c>
      <c r="M14" s="231">
        <f t="shared" ca="1" si="0"/>
        <v>19</v>
      </c>
      <c r="N14" s="231">
        <f t="shared" ca="1" si="0"/>
        <v>-5</v>
      </c>
      <c r="O14" s="231">
        <f t="shared" ca="1" si="0"/>
        <v>20</v>
      </c>
      <c r="P14" s="231">
        <f t="shared" ca="1" si="0"/>
        <v>-12</v>
      </c>
      <c r="Q14" s="231">
        <f t="shared" ca="1" si="0"/>
        <v>-20</v>
      </c>
      <c r="R14" s="231">
        <f t="shared" ca="1" si="0"/>
        <v>2</v>
      </c>
      <c r="S14" s="231">
        <f t="shared" ca="1" si="0"/>
        <v>7</v>
      </c>
      <c r="T14" s="231">
        <f t="shared" ca="1" si="0"/>
        <v>-19</v>
      </c>
    </row>
    <row r="15" spans="1:26" ht="12.95" customHeight="1" x14ac:dyDescent="0.2">
      <c r="A15" s="230" t="s">
        <v>277</v>
      </c>
      <c r="B15" s="230"/>
      <c r="C15" s="230"/>
      <c r="D15" s="230"/>
      <c r="E15" s="230"/>
      <c r="F15" s="230"/>
      <c r="I15" s="231">
        <f t="shared" ref="I15" ca="1" si="1">RANDBETWEEN(-20,20)</f>
        <v>0</v>
      </c>
      <c r="J15" s="231">
        <f t="shared" ca="1" si="0"/>
        <v>8</v>
      </c>
      <c r="K15" s="231">
        <f t="shared" ca="1" si="0"/>
        <v>18</v>
      </c>
      <c r="L15" s="231">
        <f t="shared" ca="1" si="0"/>
        <v>15</v>
      </c>
      <c r="M15" s="231">
        <f t="shared" ca="1" si="0"/>
        <v>-19</v>
      </c>
      <c r="N15" s="231">
        <f t="shared" ca="1" si="0"/>
        <v>11</v>
      </c>
      <c r="O15" s="231">
        <f t="shared" ca="1" si="0"/>
        <v>-8</v>
      </c>
      <c r="P15" s="231">
        <f t="shared" ca="1" si="0"/>
        <v>-10</v>
      </c>
      <c r="Q15" s="231">
        <f t="shared" ca="1" si="0"/>
        <v>19</v>
      </c>
      <c r="R15" s="231">
        <f t="shared" ca="1" si="0"/>
        <v>-8</v>
      </c>
      <c r="S15" s="231">
        <f t="shared" ca="1" si="0"/>
        <v>1</v>
      </c>
      <c r="T15" s="231">
        <f t="shared" ca="1" si="0"/>
        <v>15</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2">
        <f t="shared" si="2"/>
        <v>8</v>
      </c>
      <c r="Q23" s="243">
        <f t="shared" si="2"/>
        <v>9</v>
      </c>
      <c r="R23" s="243">
        <f t="shared" si="2"/>
        <v>10</v>
      </c>
      <c r="S23" s="243">
        <f t="shared" si="2"/>
        <v>11</v>
      </c>
      <c r="T23" s="211">
        <f t="shared" si="2"/>
        <v>12</v>
      </c>
      <c r="U23" s="243">
        <f t="shared" si="2"/>
        <v>13</v>
      </c>
      <c r="V23" s="243">
        <f t="shared" si="2"/>
        <v>14</v>
      </c>
      <c r="W23" s="243">
        <f t="shared" si="2"/>
        <v>15</v>
      </c>
      <c r="X23" s="243">
        <f t="shared" si="2"/>
        <v>16</v>
      </c>
      <c r="Y23" s="211">
        <f t="shared" ref="O23:Z24" si="3">X23+1</f>
        <v>17</v>
      </c>
      <c r="Z23" s="243">
        <f t="shared" si="3"/>
        <v>18</v>
      </c>
    </row>
    <row r="24" spans="1:119"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98">
        <f>M24+1</f>
        <v>5</v>
      </c>
      <c r="O24" s="398">
        <f t="shared" si="3"/>
        <v>6</v>
      </c>
      <c r="P24" s="58">
        <f t="shared" si="3"/>
        <v>7</v>
      </c>
      <c r="Q24" s="247">
        <f t="shared" si="3"/>
        <v>8</v>
      </c>
      <c r="R24" s="247">
        <f t="shared" si="3"/>
        <v>9</v>
      </c>
      <c r="S24" s="247">
        <f t="shared" si="3"/>
        <v>10</v>
      </c>
      <c r="T24" s="375">
        <f t="shared" si="3"/>
        <v>11</v>
      </c>
      <c r="U24" s="58">
        <f t="shared" si="3"/>
        <v>12</v>
      </c>
      <c r="V24" s="247">
        <f t="shared" si="3"/>
        <v>13</v>
      </c>
      <c r="W24" s="247">
        <f t="shared" si="3"/>
        <v>14</v>
      </c>
      <c r="X24" s="247">
        <f t="shared" si="3"/>
        <v>15</v>
      </c>
      <c r="Y24" s="375">
        <f t="shared" si="3"/>
        <v>16</v>
      </c>
      <c r="Z24" s="247">
        <f t="shared" si="3"/>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5">1/(1+$I$16)^I24</f>
        <v>1</v>
      </c>
      <c r="J25" s="250">
        <f t="shared" si="5"/>
        <v>0.93292284728052988</v>
      </c>
      <c r="K25" s="250">
        <f t="shared" si="5"/>
        <v>0.87034503897801074</v>
      </c>
      <c r="L25" s="250">
        <f t="shared" si="5"/>
        <v>0.8119647718798495</v>
      </c>
      <c r="M25" s="376">
        <f t="shared" si="5"/>
        <v>0.75750048687363514</v>
      </c>
      <c r="N25" s="399">
        <f t="shared" si="5"/>
        <v>0.70668951103053923</v>
      </c>
      <c r="O25" s="399">
        <f t="shared" si="5"/>
        <v>0.65928679077389607</v>
      </c>
      <c r="P25" s="191">
        <f t="shared" si="5"/>
        <v>0.61506371002322602</v>
      </c>
      <c r="Q25" s="250">
        <f t="shared" si="5"/>
        <v>0.57380698761379423</v>
      </c>
      <c r="R25" s="250">
        <f t="shared" si="5"/>
        <v>0.53531764867412457</v>
      </c>
      <c r="S25" s="250">
        <f t="shared" si="5"/>
        <v>0.49941006500058266</v>
      </c>
      <c r="T25" s="376">
        <f t="shared" si="5"/>
        <v>0.46591105980089798</v>
      </c>
      <c r="U25" s="191">
        <f t="shared" si="5"/>
        <v>0.43465907248894298</v>
      </c>
      <c r="V25" s="250">
        <f t="shared" si="5"/>
        <v>0.40550337950269894</v>
      </c>
      <c r="W25" s="250">
        <f t="shared" si="5"/>
        <v>0.37830336738753512</v>
      </c>
      <c r="X25" s="250">
        <f t="shared" si="5"/>
        <v>0.35292785463899157</v>
      </c>
      <c r="Y25" s="376">
        <f t="shared" si="5"/>
        <v>0.32925445903441697</v>
      </c>
      <c r="Z25" s="250">
        <f t="shared" si="5"/>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04">
        <f>L33</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21">
        <f>N31</f>
        <v>100</v>
      </c>
      <c r="P32" s="347">
        <f>P13</f>
        <v>100</v>
      </c>
      <c r="Q32" s="348">
        <f>Q13</f>
        <v>100</v>
      </c>
      <c r="R32" s="348">
        <f>R13</f>
        <v>100</v>
      </c>
      <c r="S32" s="348">
        <f>S13</f>
        <v>100</v>
      </c>
      <c r="T32" s="380">
        <f>T13</f>
        <v>100</v>
      </c>
      <c r="U32" s="297">
        <f>S33</f>
        <v>100</v>
      </c>
      <c r="V32" s="282">
        <f>$U$32</f>
        <v>100</v>
      </c>
      <c r="W32" s="282">
        <f t="shared" ref="W32:Y32" si="8">$U$32</f>
        <v>100</v>
      </c>
      <c r="X32" s="282">
        <f t="shared" si="8"/>
        <v>100</v>
      </c>
      <c r="Y32" s="284">
        <f t="shared" si="8"/>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9">SUM(J30:J32)</f>
        <v>100</v>
      </c>
      <c r="K33" s="282">
        <f t="shared" si="9"/>
        <v>100</v>
      </c>
      <c r="L33" s="282">
        <f t="shared" si="9"/>
        <v>100</v>
      </c>
      <c r="M33" s="284">
        <f t="shared" si="9"/>
        <v>100</v>
      </c>
      <c r="N33" s="403">
        <f t="shared" si="9"/>
        <v>100</v>
      </c>
      <c r="O33" s="403">
        <f t="shared" si="9"/>
        <v>100</v>
      </c>
      <c r="P33" s="283">
        <f t="shared" si="9"/>
        <v>100</v>
      </c>
      <c r="Q33" s="282">
        <f t="shared" si="9"/>
        <v>100</v>
      </c>
      <c r="R33" s="282">
        <f t="shared" si="9"/>
        <v>100</v>
      </c>
      <c r="S33" s="282">
        <f t="shared" si="9"/>
        <v>100</v>
      </c>
      <c r="T33" s="284">
        <f>SUM(T30:T32)</f>
        <v>100</v>
      </c>
      <c r="U33" s="283">
        <f t="shared" si="9"/>
        <v>100</v>
      </c>
      <c r="V33" s="282">
        <f t="shared" si="9"/>
        <v>100</v>
      </c>
      <c r="W33" s="282">
        <f t="shared" si="9"/>
        <v>100</v>
      </c>
      <c r="X33" s="282">
        <f t="shared" si="9"/>
        <v>100</v>
      </c>
      <c r="Y33" s="284">
        <f t="shared" si="9"/>
        <v>100</v>
      </c>
      <c r="Z33" s="282">
        <f t="shared" si="9"/>
        <v>100</v>
      </c>
    </row>
    <row r="34" spans="1:26"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11">O$32</f>
        <v>100</v>
      </c>
      <c r="P36" s="291">
        <f t="shared" si="11"/>
        <v>100</v>
      </c>
      <c r="Q36" s="290">
        <f t="shared" si="11"/>
        <v>100</v>
      </c>
      <c r="R36" s="290">
        <f t="shared" si="11"/>
        <v>100</v>
      </c>
      <c r="S36" s="290">
        <f t="shared" si="11"/>
        <v>100</v>
      </c>
      <c r="T36" s="292">
        <f t="shared" si="11"/>
        <v>100</v>
      </c>
      <c r="U36" s="291">
        <f t="shared" si="11"/>
        <v>100</v>
      </c>
      <c r="V36" s="290">
        <f t="shared" si="11"/>
        <v>100</v>
      </c>
      <c r="W36" s="290">
        <f t="shared" si="11"/>
        <v>100</v>
      </c>
      <c r="X36" s="290">
        <f t="shared" si="11"/>
        <v>100</v>
      </c>
      <c r="Y36" s="292">
        <f t="shared" si="11"/>
        <v>100</v>
      </c>
      <c r="Z36" s="290">
        <f t="shared" si="11"/>
        <v>100</v>
      </c>
    </row>
    <row r="37" spans="1:26" s="282" customFormat="1" ht="12.75" customHeight="1" outlineLevel="1" x14ac:dyDescent="0.3">
      <c r="A37" s="280"/>
      <c r="B37" s="288" t="s">
        <v>262</v>
      </c>
      <c r="C37" s="289"/>
      <c r="D37" s="289"/>
      <c r="E37" s="289"/>
      <c r="F37" s="289"/>
      <c r="G37" s="289"/>
      <c r="H37" s="289"/>
      <c r="I37" s="290">
        <f t="shared" ref="I37:Z37" si="12">SUM(I34:I36)</f>
        <v>100</v>
      </c>
      <c r="J37" s="290">
        <f t="shared" si="12"/>
        <v>100</v>
      </c>
      <c r="K37" s="290">
        <f t="shared" si="12"/>
        <v>100</v>
      </c>
      <c r="L37" s="290">
        <f t="shared" si="12"/>
        <v>100</v>
      </c>
      <c r="M37" s="292">
        <f t="shared" si="12"/>
        <v>100</v>
      </c>
      <c r="N37" s="405">
        <f t="shared" si="12"/>
        <v>100</v>
      </c>
      <c r="O37" s="405">
        <f t="shared" si="12"/>
        <v>100</v>
      </c>
      <c r="P37" s="291">
        <f t="shared" si="12"/>
        <v>100</v>
      </c>
      <c r="Q37" s="290">
        <f t="shared" si="12"/>
        <v>100</v>
      </c>
      <c r="R37" s="290">
        <f t="shared" si="12"/>
        <v>100</v>
      </c>
      <c r="S37" s="290">
        <f t="shared" si="12"/>
        <v>100</v>
      </c>
      <c r="T37" s="292">
        <f t="shared" si="12"/>
        <v>100</v>
      </c>
      <c r="U37" s="291">
        <f t="shared" si="12"/>
        <v>100</v>
      </c>
      <c r="V37" s="290">
        <f t="shared" si="12"/>
        <v>100</v>
      </c>
      <c r="W37" s="290">
        <f t="shared" si="12"/>
        <v>100</v>
      </c>
      <c r="X37" s="290">
        <f t="shared" si="12"/>
        <v>100</v>
      </c>
      <c r="Y37" s="292">
        <f t="shared" si="12"/>
        <v>100</v>
      </c>
      <c r="Z37" s="290">
        <f t="shared" si="12"/>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3">J13</f>
        <v>100</v>
      </c>
      <c r="K39" s="267">
        <f t="shared" si="13"/>
        <v>100</v>
      </c>
      <c r="L39" s="267">
        <f t="shared" si="13"/>
        <v>100</v>
      </c>
      <c r="M39" s="299">
        <f t="shared" si="13"/>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04">
        <f ca="1">L42</f>
        <v>85</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21">
        <f ca="1">N40</f>
        <v>85</v>
      </c>
      <c r="P41" s="347">
        <f>P13</f>
        <v>100</v>
      </c>
      <c r="Q41" s="348">
        <f>Q13</f>
        <v>100</v>
      </c>
      <c r="R41" s="348">
        <f>R13</f>
        <v>100</v>
      </c>
      <c r="S41" s="348">
        <f>S13</f>
        <v>100</v>
      </c>
      <c r="T41" s="380">
        <f>T13</f>
        <v>100</v>
      </c>
      <c r="U41" s="297">
        <f ca="1">S42</f>
        <v>102</v>
      </c>
      <c r="V41" s="267">
        <f ca="1">$U$41</f>
        <v>102</v>
      </c>
      <c r="W41" s="267">
        <f t="shared" ref="W41:Y41" ca="1" si="14">$U$41</f>
        <v>102</v>
      </c>
      <c r="X41" s="267">
        <f t="shared" ca="1" si="14"/>
        <v>102</v>
      </c>
      <c r="Y41" s="299">
        <f t="shared" ca="1" si="14"/>
        <v>102</v>
      </c>
      <c r="Z41" s="358">
        <f ca="1">X42</f>
        <v>122</v>
      </c>
    </row>
    <row r="42" spans="1:26" s="267" customFormat="1" ht="12.95" customHeight="1" x14ac:dyDescent="0.3">
      <c r="A42" s="293"/>
      <c r="B42" s="265" t="s">
        <v>196</v>
      </c>
      <c r="C42" s="266"/>
      <c r="D42" s="266"/>
      <c r="E42" s="266"/>
      <c r="F42" s="266"/>
      <c r="G42" s="266"/>
      <c r="H42" s="266"/>
      <c r="I42" s="267">
        <f ca="1">I13-SUM($I14:I14)-I15</f>
        <v>96</v>
      </c>
      <c r="J42" s="267">
        <f ca="1">J13-SUM($I14:J14)-J15</f>
        <v>96</v>
      </c>
      <c r="K42" s="267">
        <f ca="1">K13-SUM($I14:K14)-K15</f>
        <v>85</v>
      </c>
      <c r="L42" s="267">
        <f ca="1">L13-SUM($I14:L14)-L15</f>
        <v>85</v>
      </c>
      <c r="M42" s="299">
        <f ca="1">M13-SUM($I14:M14)-M15</f>
        <v>100</v>
      </c>
      <c r="N42" s="408">
        <f ca="1">L42+L15-N15-SUM($M14:N14)</f>
        <v>75</v>
      </c>
      <c r="O42" s="408">
        <f ca="1">M42+M15-O15-SUM($N14:O14)</f>
        <v>74</v>
      </c>
      <c r="P42" s="298">
        <f ca="1">P13-P15-SUM($O14:P14)</f>
        <v>102</v>
      </c>
      <c r="Q42" s="267">
        <f ca="1">Q13-Q15-SUM($O14:Q14)</f>
        <v>93</v>
      </c>
      <c r="R42" s="267">
        <f ca="1">R13-R15-SUM($O14:R14)</f>
        <v>118</v>
      </c>
      <c r="S42" s="267">
        <f ca="1">S13-S15-SUM($O14:S14)</f>
        <v>102</v>
      </c>
      <c r="T42" s="299">
        <f ca="1">T13-T15-SUM($O14:T14)</f>
        <v>107</v>
      </c>
      <c r="U42" s="298">
        <f ca="1">$S$42+$S$15-U15-SUM($T14:U14)</f>
        <v>122</v>
      </c>
      <c r="V42" s="267">
        <f ca="1">$S$42+$S$15-V15-SUM($T14:V14)</f>
        <v>122</v>
      </c>
      <c r="W42" s="267">
        <f ca="1">$S$42+$S$15-W15-SUM($T14:W14)</f>
        <v>122</v>
      </c>
      <c r="X42" s="267">
        <f ca="1">$S$42+$S$15-X15-SUM($T14:X14)</f>
        <v>122</v>
      </c>
      <c r="Y42" s="299">
        <f ca="1">$S$42+$S$15-Y15-SUM($T14:Y14)</f>
        <v>122</v>
      </c>
      <c r="Z42" s="267">
        <f ca="1">$X$42+$X$15-Z15-SUM($Y14:Z14)</f>
        <v>122</v>
      </c>
    </row>
    <row r="43" spans="1:26"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 ca="1">N$40</f>
        <v>85</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85</v>
      </c>
      <c r="P45" s="303">
        <f t="shared" ref="P45:Z45" si="16">P$41</f>
        <v>100</v>
      </c>
      <c r="Q45" s="275">
        <f t="shared" si="16"/>
        <v>100</v>
      </c>
      <c r="R45" s="275">
        <f t="shared" si="16"/>
        <v>100</v>
      </c>
      <c r="S45" s="275">
        <f t="shared" si="16"/>
        <v>100</v>
      </c>
      <c r="T45" s="276">
        <f t="shared" si="16"/>
        <v>100</v>
      </c>
      <c r="U45" s="303">
        <f t="shared" ca="1" si="16"/>
        <v>102</v>
      </c>
      <c r="V45" s="275">
        <f t="shared" ca="1" si="16"/>
        <v>102</v>
      </c>
      <c r="W45" s="275">
        <f t="shared" ca="1" si="16"/>
        <v>102</v>
      </c>
      <c r="X45" s="275">
        <f t="shared" ca="1" si="16"/>
        <v>102</v>
      </c>
      <c r="Y45" s="276">
        <f t="shared" ca="1" si="16"/>
        <v>102</v>
      </c>
      <c r="Z45" s="275">
        <f t="shared" ca="1" si="16"/>
        <v>122</v>
      </c>
    </row>
    <row r="46" spans="1:26" s="267" customFormat="1" ht="12.75" customHeight="1" x14ac:dyDescent="0.3">
      <c r="A46" s="265"/>
      <c r="B46" s="273" t="s">
        <v>263</v>
      </c>
      <c r="C46" s="274"/>
      <c r="D46" s="274"/>
      <c r="E46" s="274"/>
      <c r="F46" s="274"/>
      <c r="G46" s="274"/>
      <c r="H46" s="274"/>
      <c r="I46" s="275">
        <f t="shared" ref="I46:Z46" si="17">SUM(I43:I45)</f>
        <v>100</v>
      </c>
      <c r="J46" s="275">
        <f t="shared" si="17"/>
        <v>100</v>
      </c>
      <c r="K46" s="275">
        <f t="shared" si="17"/>
        <v>100</v>
      </c>
      <c r="L46" s="275">
        <f t="shared" si="17"/>
        <v>100</v>
      </c>
      <c r="M46" s="276">
        <f t="shared" si="17"/>
        <v>100</v>
      </c>
      <c r="N46" s="409">
        <f t="shared" ca="1" si="17"/>
        <v>85</v>
      </c>
      <c r="O46" s="409">
        <f t="shared" ca="1" si="17"/>
        <v>85</v>
      </c>
      <c r="P46" s="303">
        <f t="shared" si="17"/>
        <v>100</v>
      </c>
      <c r="Q46" s="275">
        <f t="shared" si="17"/>
        <v>100</v>
      </c>
      <c r="R46" s="275">
        <f t="shared" si="17"/>
        <v>100</v>
      </c>
      <c r="S46" s="275">
        <f t="shared" si="17"/>
        <v>100</v>
      </c>
      <c r="T46" s="276">
        <f t="shared" si="17"/>
        <v>100</v>
      </c>
      <c r="U46" s="303">
        <f t="shared" ca="1" si="17"/>
        <v>102</v>
      </c>
      <c r="V46" s="275">
        <f t="shared" ca="1" si="17"/>
        <v>102</v>
      </c>
      <c r="W46" s="275">
        <f t="shared" ca="1" si="17"/>
        <v>102</v>
      </c>
      <c r="X46" s="275">
        <f t="shared" ca="1" si="17"/>
        <v>102</v>
      </c>
      <c r="Y46" s="276">
        <f t="shared" ca="1" si="17"/>
        <v>102</v>
      </c>
      <c r="Z46" s="275">
        <f t="shared" ca="1" si="17"/>
        <v>122</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8">(SUM(I39:I41)-I42)-(SUM(H39:H41)-H42)</f>
        <v>4</v>
      </c>
      <c r="J48" s="307">
        <f t="shared" ca="1" si="18"/>
        <v>0</v>
      </c>
      <c r="K48" s="307">
        <f t="shared" ca="1" si="18"/>
        <v>11</v>
      </c>
      <c r="L48" s="307">
        <f t="shared" ca="1" si="18"/>
        <v>0</v>
      </c>
      <c r="M48" s="310">
        <f t="shared" ca="1" si="18"/>
        <v>-15</v>
      </c>
      <c r="N48" s="410">
        <f ca="1">(SUM(N39:N41)-N42)-(SUM(M39:M41)-M42)</f>
        <v>10</v>
      </c>
      <c r="O48" s="410">
        <f ca="1">(SUM(O39:O41)-O42)-(SUM(N39:N41)-N42)</f>
        <v>1</v>
      </c>
      <c r="P48" s="309">
        <f t="shared" ref="P48:Z48" ca="1" si="19">(SUM(P39:P41)-P42)-(SUM(O39:O41)-O42)</f>
        <v>-13</v>
      </c>
      <c r="Q48" s="307">
        <f t="shared" ca="1" si="19"/>
        <v>9</v>
      </c>
      <c r="R48" s="307">
        <f t="shared" ca="1" si="19"/>
        <v>-25</v>
      </c>
      <c r="S48" s="307">
        <f t="shared" ca="1" si="19"/>
        <v>16</v>
      </c>
      <c r="T48" s="310">
        <f t="shared" ca="1" si="19"/>
        <v>-5</v>
      </c>
      <c r="U48" s="309">
        <f t="shared" ca="1" si="19"/>
        <v>-13</v>
      </c>
      <c r="V48" s="307">
        <f t="shared" ca="1" si="19"/>
        <v>0</v>
      </c>
      <c r="W48" s="307">
        <f t="shared" ca="1" si="19"/>
        <v>0</v>
      </c>
      <c r="X48" s="307">
        <f t="shared" ca="1" si="19"/>
        <v>0</v>
      </c>
      <c r="Y48" s="310">
        <f t="shared" ca="1" si="19"/>
        <v>0</v>
      </c>
      <c r="Z48" s="307">
        <f t="shared" ca="1" si="19"/>
        <v>20</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4</v>
      </c>
      <c r="J51" s="307"/>
      <c r="K51" s="307"/>
      <c r="L51" s="307"/>
      <c r="M51" s="310"/>
      <c r="N51" s="410"/>
      <c r="O51" s="410"/>
      <c r="P51" s="309">
        <f ca="1">SUM(P39:P41)-P42</f>
        <v>-2</v>
      </c>
      <c r="Q51" s="307"/>
      <c r="R51" s="307"/>
      <c r="S51" s="307"/>
      <c r="T51" s="310"/>
      <c r="U51" s="309">
        <f ca="1">SUM(U39:U41)-U42</f>
        <v>-20</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0</v>
      </c>
      <c r="K52" s="311">
        <f ca="1">(SUM(K39:K41)-K42)-(SUM(J39:J41)-J42)</f>
        <v>11</v>
      </c>
      <c r="L52" s="311">
        <f ca="1">(SUM(L39:L41)-L42)-(SUM(K39:K41)-K42)</f>
        <v>0</v>
      </c>
      <c r="M52" s="310"/>
      <c r="N52" s="410"/>
      <c r="O52" s="410"/>
      <c r="P52" s="309"/>
      <c r="Q52" s="311">
        <f ca="1">(SUM(Q39:Q41)-Q42)-(SUM(P39:P41)-P42)</f>
        <v>9</v>
      </c>
      <c r="R52" s="311">
        <f ca="1">(SUM(R39:R41)-R42)-(SUM(Q39:Q41)-Q42)</f>
        <v>-25</v>
      </c>
      <c r="S52" s="311">
        <f ca="1">(SUM(S39:S41)-S42)-(SUM(R39:R41)-R42)</f>
        <v>16</v>
      </c>
      <c r="T52" s="310"/>
      <c r="U52" s="321"/>
      <c r="V52" s="311">
        <f ca="1">(SUM(V39:V41)-V42)-(SUM(U39:U41)-U42)</f>
        <v>0</v>
      </c>
      <c r="W52" s="311">
        <f t="shared" ref="W52:X52" ca="1" si="20">(SUM(W39:W41)-W42)-(SUM(V39:V41)-V42)</f>
        <v>0</v>
      </c>
      <c r="X52" s="311">
        <f t="shared" ca="1" si="20"/>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3"/>
      <c r="J55" s="313"/>
      <c r="K55" s="313"/>
      <c r="L55" s="313"/>
      <c r="M55" s="317"/>
      <c r="N55" s="412"/>
      <c r="O55" s="412"/>
      <c r="P55" s="314"/>
      <c r="Q55" s="315"/>
      <c r="R55" s="315"/>
      <c r="S55" s="315"/>
      <c r="T55" s="353"/>
      <c r="U55" s="314"/>
      <c r="V55" s="315"/>
      <c r="W55" s="315"/>
      <c r="X55" s="313"/>
      <c r="Y55" s="353"/>
      <c r="Z55" s="315"/>
    </row>
    <row r="56" spans="1:26" s="267" customFormat="1" ht="12.95" customHeight="1" x14ac:dyDescent="0.3">
      <c r="A56" s="293"/>
      <c r="B56" s="305" t="s">
        <v>281</v>
      </c>
      <c r="C56" s="306"/>
      <c r="D56" s="306"/>
      <c r="E56" s="306"/>
      <c r="F56" s="306"/>
      <c r="G56" s="306"/>
      <c r="H56" s="306"/>
      <c r="I56" s="313"/>
      <c r="J56" s="313"/>
      <c r="K56" s="313"/>
      <c r="L56" s="313"/>
      <c r="M56" s="317"/>
      <c r="N56" s="412"/>
      <c r="O56" s="412"/>
      <c r="P56" s="314"/>
      <c r="Q56" s="315"/>
      <c r="R56" s="315"/>
      <c r="S56" s="315"/>
      <c r="T56" s="353"/>
      <c r="U56" s="314"/>
      <c r="V56" s="315"/>
      <c r="W56" s="315"/>
      <c r="X56" s="313"/>
      <c r="Y56" s="353"/>
      <c r="Z56" s="315"/>
    </row>
    <row r="57" spans="1:26" s="267" customFormat="1" ht="12.95" customHeight="1" x14ac:dyDescent="0.3">
      <c r="A57" s="293"/>
      <c r="B57" s="305" t="s">
        <v>360</v>
      </c>
      <c r="C57" s="306"/>
      <c r="D57" s="306"/>
      <c r="E57" s="306"/>
      <c r="F57" s="306"/>
      <c r="G57" s="306"/>
      <c r="H57" s="306"/>
      <c r="I57" s="313"/>
      <c r="J57" s="313"/>
      <c r="K57" s="313"/>
      <c r="L57" s="313"/>
      <c r="M57" s="317"/>
      <c r="N57" s="412"/>
      <c r="O57" s="412"/>
      <c r="P57" s="314"/>
      <c r="Q57" s="313"/>
      <c r="R57" s="313"/>
      <c r="S57" s="313"/>
      <c r="T57" s="353"/>
      <c r="U57" s="369"/>
      <c r="V57" s="313"/>
      <c r="W57" s="313"/>
      <c r="X57" s="313"/>
      <c r="Y57" s="353"/>
      <c r="Z57" s="315"/>
    </row>
    <row r="58" spans="1:26" s="267" customFormat="1" ht="12.95" customHeight="1" x14ac:dyDescent="0.3">
      <c r="A58" s="293"/>
      <c r="B58" s="305" t="s">
        <v>362</v>
      </c>
      <c r="C58" s="306"/>
      <c r="D58" s="306"/>
      <c r="E58" s="306"/>
      <c r="F58" s="306"/>
      <c r="G58" s="306"/>
      <c r="H58" s="306"/>
      <c r="I58" s="313"/>
      <c r="J58" s="313"/>
      <c r="K58" s="313"/>
      <c r="L58" s="313"/>
      <c r="M58" s="317"/>
      <c r="N58" s="412"/>
      <c r="O58" s="412"/>
      <c r="P58" s="314"/>
      <c r="Q58" s="313"/>
      <c r="R58" s="313"/>
      <c r="S58" s="313"/>
      <c r="T58" s="353"/>
      <c r="U58" s="369"/>
      <c r="V58" s="313"/>
      <c r="W58" s="313"/>
      <c r="X58" s="313"/>
      <c r="Y58" s="353"/>
      <c r="Z58" s="315"/>
    </row>
    <row r="59" spans="1:26" s="267" customFormat="1" ht="12.95" customHeight="1" x14ac:dyDescent="0.3">
      <c r="A59" s="293"/>
      <c r="B59" s="305" t="s">
        <v>369</v>
      </c>
      <c r="C59" s="306"/>
      <c r="D59" s="306"/>
      <c r="E59" s="306"/>
      <c r="F59" s="306"/>
      <c r="G59" s="306"/>
      <c r="H59" s="306"/>
      <c r="I59" s="313"/>
      <c r="J59" s="313"/>
      <c r="K59" s="313"/>
      <c r="L59" s="313"/>
      <c r="M59" s="317"/>
      <c r="N59" s="412"/>
      <c r="O59" s="412"/>
      <c r="P59" s="314"/>
      <c r="Q59" s="313"/>
      <c r="R59" s="313"/>
      <c r="S59" s="313"/>
      <c r="T59" s="353"/>
      <c r="U59" s="369"/>
      <c r="V59" s="313"/>
      <c r="W59" s="313"/>
      <c r="X59" s="313"/>
      <c r="Y59" s="353"/>
      <c r="Z59" s="315"/>
    </row>
    <row r="60" spans="1:26" s="267" customFormat="1" ht="12.95" customHeight="1" x14ac:dyDescent="0.3">
      <c r="A60" s="293"/>
      <c r="B60" s="305" t="s">
        <v>374</v>
      </c>
      <c r="C60" s="306"/>
      <c r="D60" s="306"/>
      <c r="E60" s="306"/>
      <c r="F60" s="306"/>
      <c r="G60" s="306"/>
      <c r="H60" s="306"/>
      <c r="I60" s="313"/>
      <c r="J60" s="313"/>
      <c r="K60" s="313"/>
      <c r="L60" s="313"/>
      <c r="M60" s="317"/>
      <c r="N60" s="412"/>
      <c r="O60" s="412"/>
      <c r="P60" s="314"/>
      <c r="Q60" s="313"/>
      <c r="R60" s="313"/>
      <c r="S60" s="313"/>
      <c r="T60" s="353"/>
      <c r="U60" s="369"/>
      <c r="V60" s="313"/>
      <c r="W60" s="313"/>
      <c r="X60" s="313"/>
      <c r="Y60" s="353"/>
      <c r="Z60" s="315"/>
    </row>
    <row r="61" spans="1:26" s="267" customFormat="1" ht="12.95" customHeight="1" x14ac:dyDescent="0.3">
      <c r="A61" s="293"/>
      <c r="B61" s="305" t="s">
        <v>375</v>
      </c>
      <c r="C61" s="306"/>
      <c r="D61" s="306"/>
      <c r="E61" s="306"/>
      <c r="F61" s="306"/>
      <c r="G61" s="306"/>
      <c r="H61" s="306"/>
      <c r="I61" s="313"/>
      <c r="J61" s="313"/>
      <c r="K61" s="313"/>
      <c r="L61" s="313"/>
      <c r="M61" s="317"/>
      <c r="N61" s="412"/>
      <c r="O61" s="412"/>
      <c r="P61" s="314"/>
      <c r="Q61" s="313"/>
      <c r="R61" s="313"/>
      <c r="S61" s="313"/>
      <c r="T61" s="353"/>
      <c r="U61" s="369"/>
      <c r="V61" s="313"/>
      <c r="W61" s="313"/>
      <c r="X61" s="313"/>
      <c r="Y61" s="353"/>
      <c r="Z61" s="315"/>
    </row>
    <row r="62" spans="1:26" s="267" customFormat="1" ht="12.95" customHeight="1" x14ac:dyDescent="0.3">
      <c r="A62" s="293"/>
      <c r="B62" s="305" t="s">
        <v>379</v>
      </c>
      <c r="C62" s="306"/>
      <c r="D62" s="306"/>
      <c r="E62" s="306"/>
      <c r="F62" s="306"/>
      <c r="G62" s="306"/>
      <c r="H62" s="306"/>
      <c r="I62" s="313"/>
      <c r="J62" s="313"/>
      <c r="K62" s="313"/>
      <c r="L62" s="313"/>
      <c r="M62" s="317"/>
      <c r="N62" s="412"/>
      <c r="O62" s="412"/>
      <c r="P62" s="314"/>
      <c r="Q62" s="313"/>
      <c r="R62" s="313"/>
      <c r="S62" s="313"/>
      <c r="T62" s="353"/>
      <c r="U62" s="369"/>
      <c r="V62" s="313"/>
      <c r="W62" s="313"/>
      <c r="X62" s="313"/>
      <c r="Y62" s="353"/>
      <c r="Z62" s="315"/>
    </row>
    <row r="63" spans="1:26" s="267" customFormat="1" ht="12.95" customHeight="1" x14ac:dyDescent="0.3">
      <c r="A63" s="293"/>
      <c r="B63" s="305" t="s">
        <v>22</v>
      </c>
      <c r="C63" s="306"/>
      <c r="D63" s="306"/>
      <c r="E63" s="306"/>
      <c r="F63" s="306"/>
      <c r="G63" s="306"/>
      <c r="H63" s="306"/>
      <c r="I63" s="318">
        <f ca="1">SUM(I51:I62)</f>
        <v>4</v>
      </c>
      <c r="J63" s="318">
        <f t="shared" ref="J63:Z63" ca="1" si="21">SUM(J51:J62)</f>
        <v>0</v>
      </c>
      <c r="K63" s="318">
        <f t="shared" ca="1" si="21"/>
        <v>11</v>
      </c>
      <c r="L63" s="318">
        <f t="shared" ca="1" si="21"/>
        <v>0</v>
      </c>
      <c r="M63" s="320">
        <f t="shared" si="21"/>
        <v>0</v>
      </c>
      <c r="N63" s="413">
        <f t="shared" si="21"/>
        <v>0</v>
      </c>
      <c r="O63" s="413">
        <f t="shared" si="21"/>
        <v>0</v>
      </c>
      <c r="P63" s="319">
        <f t="shared" ca="1" si="21"/>
        <v>-2</v>
      </c>
      <c r="Q63" s="318">
        <f t="shared" ca="1" si="21"/>
        <v>9</v>
      </c>
      <c r="R63" s="318">
        <f t="shared" ca="1" si="21"/>
        <v>-25</v>
      </c>
      <c r="S63" s="318">
        <f t="shared" ca="1" si="21"/>
        <v>16</v>
      </c>
      <c r="T63" s="320">
        <f t="shared" si="21"/>
        <v>0</v>
      </c>
      <c r="U63" s="319">
        <f t="shared" ca="1" si="21"/>
        <v>-20</v>
      </c>
      <c r="V63" s="318">
        <f t="shared" ca="1" si="21"/>
        <v>0</v>
      </c>
      <c r="W63" s="318">
        <f t="shared" ca="1" si="21"/>
        <v>0</v>
      </c>
      <c r="X63" s="318">
        <f t="shared" ca="1" si="21"/>
        <v>0</v>
      </c>
      <c r="Y63" s="320">
        <f t="shared" si="21"/>
        <v>0</v>
      </c>
      <c r="Z63" s="318">
        <f t="shared" ca="1" si="21"/>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4</v>
      </c>
      <c r="K66" s="324">
        <f ca="1">J66</f>
        <v>4</v>
      </c>
      <c r="L66" s="324">
        <f ca="1">K66</f>
        <v>4</v>
      </c>
      <c r="M66" s="326">
        <f ca="1">L66</f>
        <v>4</v>
      </c>
      <c r="N66" s="414">
        <f ca="1">M66</f>
        <v>4</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0</v>
      </c>
      <c r="L67" s="311">
        <f ca="1">K67</f>
        <v>0</v>
      </c>
      <c r="M67" s="312">
        <f ca="1">L67</f>
        <v>0</v>
      </c>
      <c r="N67" s="410">
        <f ca="1">M67</f>
        <v>0</v>
      </c>
      <c r="O67" s="410">
        <f ca="1">N67</f>
        <v>0</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11</v>
      </c>
      <c r="M68" s="312">
        <f ca="1">L68</f>
        <v>11</v>
      </c>
      <c r="N68" s="410">
        <f ca="1">M68</f>
        <v>11</v>
      </c>
      <c r="O68" s="410">
        <f ca="1">N68</f>
        <v>11</v>
      </c>
      <c r="P68" s="309">
        <f ca="1">O68</f>
        <v>11</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0</v>
      </c>
      <c r="N69" s="410">
        <f ca="1">M69</f>
        <v>0</v>
      </c>
      <c r="O69" s="410">
        <f ca="1">N69</f>
        <v>0</v>
      </c>
      <c r="P69" s="309">
        <f ca="1">O69</f>
        <v>0</v>
      </c>
      <c r="Q69" s="307">
        <f ca="1">P69</f>
        <v>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N$63</f>
        <v>0</v>
      </c>
      <c r="P71" s="391">
        <f>O71</f>
        <v>0</v>
      </c>
      <c r="Q71" s="360">
        <f>P71</f>
        <v>0</v>
      </c>
      <c r="R71" s="360">
        <f>Q71</f>
        <v>0</v>
      </c>
      <c r="S71" s="360">
        <f>R71</f>
        <v>0</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O$63</f>
        <v>0</v>
      </c>
      <c r="Q72" s="360">
        <f>P72</f>
        <v>0</v>
      </c>
      <c r="R72" s="360">
        <f>Q72</f>
        <v>0</v>
      </c>
      <c r="S72" s="360">
        <f>R72</f>
        <v>0</v>
      </c>
      <c r="T72" s="385">
        <f>S72</f>
        <v>0</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-2</v>
      </c>
      <c r="R73" s="311">
        <f ca="1">Q73</f>
        <v>-2</v>
      </c>
      <c r="S73" s="311">
        <f ca="1">R73</f>
        <v>-2</v>
      </c>
      <c r="T73" s="312">
        <f ca="1">S73</f>
        <v>-2</v>
      </c>
      <c r="U73" s="321">
        <f ca="1">T73</f>
        <v>-2</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9</v>
      </c>
      <c r="S74" s="311">
        <f ca="1">R74</f>
        <v>9</v>
      </c>
      <c r="T74" s="312">
        <f ca="1">S74</f>
        <v>9</v>
      </c>
      <c r="U74" s="321">
        <f ca="1">T74</f>
        <v>9</v>
      </c>
      <c r="V74" s="311">
        <f ca="1">U74</f>
        <v>9</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-25</v>
      </c>
      <c r="T75" s="312">
        <f ca="1">S75</f>
        <v>-25</v>
      </c>
      <c r="U75" s="321">
        <f ca="1">T75</f>
        <v>-25</v>
      </c>
      <c r="V75" s="311">
        <f ca="1">U75</f>
        <v>-25</v>
      </c>
      <c r="W75" s="311">
        <f ca="1">V75</f>
        <v>-25</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16</v>
      </c>
      <c r="U76" s="321">
        <f ca="1">T76</f>
        <v>16</v>
      </c>
      <c r="V76" s="311">
        <f ca="1">U76</f>
        <v>16</v>
      </c>
      <c r="W76" s="311">
        <f ca="1">V76</f>
        <v>16</v>
      </c>
      <c r="X76" s="311">
        <f ca="1">W76</f>
        <v>16</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-20</v>
      </c>
      <c r="W78" s="311">
        <f ca="1">V78</f>
        <v>-20</v>
      </c>
      <c r="X78" s="311">
        <f ca="1">W78</f>
        <v>-20</v>
      </c>
      <c r="Y78" s="312">
        <f ca="1">X78</f>
        <v>-20</v>
      </c>
      <c r="Z78" s="311">
        <f ca="1">Y78</f>
        <v>-20</v>
      </c>
    </row>
    <row r="79" spans="1:26" s="267" customFormat="1" ht="12.95" customHeight="1" x14ac:dyDescent="0.3">
      <c r="A79" s="293"/>
      <c r="B79" s="305" t="s">
        <v>259</v>
      </c>
      <c r="C79" s="306"/>
      <c r="D79" s="306"/>
      <c r="E79" s="306"/>
      <c r="F79" s="306"/>
      <c r="G79" s="306"/>
      <c r="H79" s="306"/>
      <c r="I79" s="318"/>
      <c r="J79" s="318"/>
      <c r="K79" s="318"/>
      <c r="L79" s="318"/>
      <c r="M79" s="320"/>
      <c r="N79" s="413">
        <f ca="1">SUM(N66:N70)</f>
        <v>15</v>
      </c>
      <c r="O79" s="413">
        <f ca="1">SUM(O66:O71)</f>
        <v>11</v>
      </c>
      <c r="P79" s="319">
        <f ca="1">SUM(P66:P72)</f>
        <v>11</v>
      </c>
      <c r="Q79" s="318">
        <f t="shared" ref="Q79:T79" ca="1" si="22">SUM(Q66:Q72)</f>
        <v>0</v>
      </c>
      <c r="R79" s="318">
        <f t="shared" si="22"/>
        <v>0</v>
      </c>
      <c r="S79" s="318">
        <f t="shared" si="22"/>
        <v>0</v>
      </c>
      <c r="T79" s="320">
        <f t="shared" si="22"/>
        <v>0</v>
      </c>
      <c r="U79" s="319">
        <f ca="1">SUM(U66:U77)</f>
        <v>-2</v>
      </c>
      <c r="V79" s="318">
        <f t="shared" ref="V79:Y79" ca="1" si="23">SUM(V66:V77)</f>
        <v>0</v>
      </c>
      <c r="W79" s="318">
        <f t="shared" ca="1" si="23"/>
        <v>-9</v>
      </c>
      <c r="X79" s="318">
        <f t="shared" ca="1" si="23"/>
        <v>16</v>
      </c>
      <c r="Y79" s="320">
        <f t="shared" si="23"/>
        <v>0</v>
      </c>
      <c r="Z79" s="318">
        <f ca="1">SUM(Z66:Z78)</f>
        <v>-20</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1"/>
      <c r="J82" s="311"/>
      <c r="K82" s="311"/>
      <c r="L82" s="311"/>
      <c r="M82" s="312"/>
      <c r="N82" s="410"/>
      <c r="O82" s="410"/>
      <c r="P82" s="309"/>
      <c r="Q82" s="307"/>
      <c r="R82" s="307"/>
      <c r="S82" s="307"/>
      <c r="T82" s="310"/>
      <c r="U82" s="309"/>
      <c r="V82" s="307">
        <f ca="1">-((SUM(T39:T41)-T42)-(SUM(S39:S41)-S42))/(1+$I$16)^4</f>
        <v>3.7875024343681756</v>
      </c>
      <c r="W82" s="307"/>
      <c r="X82" s="307"/>
      <c r="Y82" s="310"/>
      <c r="Z82" s="307"/>
    </row>
    <row r="83" spans="1:26" s="267" customFormat="1" ht="12.95" customHeight="1" x14ac:dyDescent="0.3">
      <c r="A83" s="293"/>
      <c r="B83" s="305" t="s">
        <v>348</v>
      </c>
      <c r="C83" s="306"/>
      <c r="D83" s="306"/>
      <c r="E83" s="266"/>
      <c r="F83" s="266"/>
      <c r="G83" s="266"/>
      <c r="H83" s="306"/>
      <c r="I83" s="311"/>
      <c r="J83" s="311"/>
      <c r="K83" s="311"/>
      <c r="L83" s="311"/>
      <c r="M83" s="312"/>
      <c r="N83" s="410"/>
      <c r="O83" s="410"/>
      <c r="P83" s="309"/>
      <c r="Q83" s="307">
        <f ca="1">-(L39-N42)*((1-(1+$I$16)^-6)/$I$16)*(1+I16)^2</f>
        <v>-136.11582862530079</v>
      </c>
      <c r="R83" s="307"/>
      <c r="S83" s="307"/>
      <c r="T83" s="310"/>
      <c r="U83" s="368"/>
      <c r="V83" s="307"/>
      <c r="W83" s="307"/>
      <c r="X83" s="307"/>
      <c r="Y83" s="310"/>
      <c r="Z83" s="307"/>
    </row>
    <row r="84" spans="1:26" s="267" customFormat="1" ht="12.95" customHeight="1" x14ac:dyDescent="0.3">
      <c r="A84" s="293"/>
      <c r="B84" s="305" t="s">
        <v>351</v>
      </c>
      <c r="C84" s="266"/>
      <c r="D84" s="266"/>
      <c r="E84" s="266"/>
      <c r="F84" s="266"/>
      <c r="G84" s="266"/>
      <c r="H84" s="266"/>
      <c r="M84" s="299"/>
      <c r="N84" s="407"/>
      <c r="O84" s="407"/>
      <c r="P84" s="298"/>
      <c r="T84" s="299"/>
      <c r="U84" s="298"/>
      <c r="Y84" s="299"/>
    </row>
    <row r="85" spans="1:26" s="267" customFormat="1" ht="12.95" customHeight="1" x14ac:dyDescent="0.3">
      <c r="A85" s="293"/>
      <c r="B85" s="305" t="s">
        <v>358</v>
      </c>
      <c r="C85" s="329"/>
      <c r="D85" s="329"/>
      <c r="E85" s="266"/>
      <c r="F85" s="266"/>
      <c r="G85" s="266"/>
      <c r="H85" s="329"/>
      <c r="M85" s="299"/>
      <c r="N85" s="407"/>
      <c r="O85" s="407"/>
      <c r="P85" s="298"/>
      <c r="T85" s="299"/>
      <c r="U85" s="298"/>
      <c r="Y85" s="299"/>
    </row>
    <row r="86" spans="1:26" s="267" customFormat="1" ht="12.95" customHeight="1" x14ac:dyDescent="0.3">
      <c r="A86" s="293"/>
      <c r="B86" s="305" t="s">
        <v>367</v>
      </c>
      <c r="C86" s="329"/>
      <c r="D86" s="329"/>
      <c r="E86" s="266"/>
      <c r="F86" s="266"/>
      <c r="G86" s="266"/>
      <c r="H86" s="329"/>
      <c r="M86" s="299"/>
      <c r="N86" s="407"/>
      <c r="O86" s="407"/>
      <c r="P86" s="298"/>
      <c r="Q86" s="267">
        <f ca="1">(L42-SUM(N39:N41))*(1+$I$16)^3</f>
        <v>0</v>
      </c>
      <c r="T86" s="299"/>
      <c r="U86" s="298"/>
      <c r="Y86" s="299"/>
    </row>
    <row r="87" spans="1:26" s="267" customFormat="1" ht="12.95" customHeight="1" x14ac:dyDescent="0.3">
      <c r="A87" s="293"/>
      <c r="B87" s="305" t="s">
        <v>366</v>
      </c>
      <c r="C87" s="329"/>
      <c r="D87" s="329"/>
      <c r="E87" s="266"/>
      <c r="F87" s="266"/>
      <c r="G87" s="266"/>
      <c r="H87" s="329"/>
      <c r="M87" s="299"/>
      <c r="N87" s="407"/>
      <c r="O87" s="407"/>
      <c r="P87" s="298"/>
      <c r="Q87" s="267">
        <f ca="1">(M42-SUM(O39:O41))*(1+$I$16)^2</f>
        <v>17.234544150000001</v>
      </c>
      <c r="T87" s="299"/>
      <c r="U87" s="298"/>
      <c r="Y87" s="299"/>
    </row>
    <row r="88" spans="1:26" s="267" customFormat="1" ht="12.95" customHeight="1" x14ac:dyDescent="0.3">
      <c r="A88" s="293"/>
      <c r="B88" s="305" t="s">
        <v>359</v>
      </c>
      <c r="C88" s="329"/>
      <c r="D88" s="329"/>
      <c r="E88" s="266"/>
      <c r="F88" s="266"/>
      <c r="G88" s="266"/>
      <c r="H88" s="329"/>
      <c r="M88" s="299"/>
      <c r="N88" s="407"/>
      <c r="O88" s="407"/>
      <c r="P88" s="298"/>
      <c r="Q88" s="307"/>
      <c r="T88" s="299"/>
      <c r="U88" s="397"/>
      <c r="V88" s="265"/>
      <c r="W88" s="265"/>
      <c r="Y88" s="299"/>
      <c r="Z88" s="293"/>
    </row>
    <row r="89" spans="1:26" s="267" customFormat="1" ht="12.95" customHeight="1" x14ac:dyDescent="0.3">
      <c r="A89" s="293"/>
      <c r="B89" s="305" t="s">
        <v>363</v>
      </c>
      <c r="C89" s="329"/>
      <c r="D89" s="329"/>
      <c r="E89" s="266"/>
      <c r="F89" s="266"/>
      <c r="G89" s="266"/>
      <c r="H89" s="329"/>
      <c r="I89" s="329"/>
      <c r="J89" s="329"/>
      <c r="M89" s="299"/>
      <c r="N89" s="407"/>
      <c r="O89" s="407"/>
      <c r="P89" s="298"/>
      <c r="T89" s="299"/>
      <c r="U89" s="298"/>
      <c r="Y89" s="299"/>
    </row>
    <row r="90" spans="1:26" s="267" customFormat="1" ht="12.95" customHeight="1" x14ac:dyDescent="0.3">
      <c r="A90" s="293"/>
      <c r="B90" s="305" t="s">
        <v>368</v>
      </c>
      <c r="C90" s="329"/>
      <c r="D90" s="329"/>
      <c r="E90" s="266"/>
      <c r="F90" s="266"/>
      <c r="G90" s="266"/>
      <c r="H90" s="329"/>
      <c r="I90" s="329"/>
      <c r="J90" s="329"/>
      <c r="M90" s="299"/>
      <c r="N90" s="407"/>
      <c r="O90" s="407"/>
      <c r="P90" s="298"/>
      <c r="Q90" s="267">
        <f ca="1">(L42-M42)*((1-(1+$I$16)^-4)/$I$16)*(1+$I$16)^3</f>
        <v>-62.306886859208014</v>
      </c>
      <c r="T90" s="299"/>
      <c r="U90" s="298"/>
      <c r="Y90" s="299"/>
    </row>
    <row r="91" spans="1:26" s="267" customFormat="1" ht="12.95" customHeight="1" x14ac:dyDescent="0.3">
      <c r="A91" s="293"/>
      <c r="B91" s="305" t="s">
        <v>371</v>
      </c>
      <c r="C91" s="329"/>
      <c r="D91" s="329"/>
      <c r="E91" s="266"/>
      <c r="F91" s="266"/>
      <c r="G91" s="266"/>
      <c r="H91" s="329"/>
      <c r="I91" s="329"/>
      <c r="J91" s="329"/>
      <c r="M91" s="299"/>
      <c r="N91" s="407"/>
      <c r="O91" s="407"/>
      <c r="P91" s="298"/>
      <c r="Q91" s="267">
        <f ca="1">(M42-N42)*((1-(1+$I$16)^-4)/$I$16)*(1+$I$16)^2</f>
        <v>96.879197156463604</v>
      </c>
      <c r="T91" s="299"/>
      <c r="U91" s="298"/>
      <c r="Y91" s="299"/>
    </row>
    <row r="92" spans="1:26" s="267" customFormat="1" ht="12.95" customHeight="1" x14ac:dyDescent="0.3">
      <c r="A92" s="293"/>
      <c r="B92" s="305" t="s">
        <v>372</v>
      </c>
      <c r="C92" s="329"/>
      <c r="D92" s="329"/>
      <c r="E92" s="266"/>
      <c r="F92" s="266"/>
      <c r="G92" s="266"/>
      <c r="H92" s="329"/>
      <c r="I92" s="329"/>
      <c r="J92" s="329"/>
      <c r="M92" s="299"/>
      <c r="N92" s="407"/>
      <c r="O92" s="407"/>
      <c r="P92" s="298"/>
      <c r="Q92" s="267">
        <f ca="1">(O42-N42)/(1+$I$16)^4</f>
        <v>-0.75750048687363514</v>
      </c>
      <c r="T92" s="299"/>
      <c r="U92" s="298"/>
      <c r="Y92" s="299"/>
    </row>
    <row r="93" spans="1:26" s="267" customFormat="1" ht="12.95" customHeight="1" x14ac:dyDescent="0.3">
      <c r="A93" s="293"/>
      <c r="B93" s="305" t="s">
        <v>376</v>
      </c>
      <c r="C93" s="329"/>
      <c r="D93" s="329"/>
      <c r="E93" s="266"/>
      <c r="F93" s="266"/>
      <c r="G93" s="266"/>
      <c r="H93" s="329"/>
      <c r="I93" s="329"/>
      <c r="J93" s="329"/>
      <c r="M93" s="299"/>
      <c r="N93" s="407"/>
      <c r="O93" s="407"/>
      <c r="P93" s="298"/>
      <c r="Q93" s="267">
        <f>(SUM(L39:L41)-SUM(M39:M41))*(1/(1+$I$16)^4 + 1/(1+$I$16)^2 - (1+$I$16)^2)</f>
        <v>0</v>
      </c>
      <c r="T93" s="299"/>
      <c r="U93" s="298"/>
      <c r="Y93" s="299"/>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I95" s="330"/>
      <c r="J95" s="330"/>
      <c r="K95" s="330"/>
      <c r="L95" s="330"/>
      <c r="M95" s="332"/>
      <c r="N95" s="417"/>
      <c r="O95" s="417"/>
      <c r="P95" s="331"/>
      <c r="Q95" s="330"/>
      <c r="R95" s="330"/>
      <c r="S95" s="330"/>
      <c r="T95" s="332"/>
      <c r="U95" s="396"/>
      <c r="V95" s="383"/>
      <c r="W95" s="383"/>
      <c r="X95" s="330"/>
      <c r="Y95" s="332"/>
      <c r="Z95" s="354"/>
    </row>
    <row r="96" spans="1:26" s="267" customFormat="1" ht="12.95" customHeight="1" x14ac:dyDescent="0.3">
      <c r="A96" s="293"/>
      <c r="B96" s="305" t="s">
        <v>352</v>
      </c>
      <c r="C96" s="329"/>
      <c r="D96" s="329"/>
      <c r="E96" s="266"/>
      <c r="F96" s="266"/>
      <c r="G96" s="266"/>
      <c r="H96" s="329"/>
      <c r="I96" s="330"/>
      <c r="J96" s="330"/>
      <c r="K96" s="330"/>
      <c r="L96" s="330"/>
      <c r="M96" s="332"/>
      <c r="N96" s="417"/>
      <c r="O96" s="417"/>
      <c r="P96" s="331"/>
      <c r="Q96" s="330"/>
      <c r="R96" s="330"/>
      <c r="S96" s="330"/>
      <c r="T96" s="332"/>
      <c r="U96" s="396"/>
      <c r="V96" s="383"/>
      <c r="W96" s="383"/>
      <c r="X96" s="330"/>
      <c r="Y96" s="332"/>
      <c r="Z96" s="354"/>
    </row>
    <row r="97" spans="1:26" s="267" customFormat="1" ht="12.95" customHeight="1" x14ac:dyDescent="0.3">
      <c r="A97" s="293"/>
      <c r="B97" s="305" t="s">
        <v>357</v>
      </c>
      <c r="C97" s="329"/>
      <c r="D97" s="329"/>
      <c r="E97" s="266"/>
      <c r="F97" s="266"/>
      <c r="G97" s="266"/>
      <c r="H97" s="329"/>
      <c r="I97" s="330"/>
      <c r="J97" s="330"/>
      <c r="K97" s="330"/>
      <c r="L97" s="330"/>
      <c r="M97" s="332"/>
      <c r="N97" s="417"/>
      <c r="O97" s="417"/>
      <c r="P97" s="331"/>
      <c r="Q97" s="330"/>
      <c r="R97" s="330"/>
      <c r="S97" s="330"/>
      <c r="T97" s="332"/>
      <c r="U97" s="396"/>
      <c r="V97" s="383"/>
      <c r="W97" s="383"/>
      <c r="X97" s="330"/>
      <c r="Y97" s="332"/>
      <c r="Z97" s="354"/>
    </row>
    <row r="98" spans="1:26" s="267" customFormat="1" ht="12.95" customHeight="1" x14ac:dyDescent="0.3">
      <c r="A98" s="293"/>
      <c r="B98" s="305" t="s">
        <v>364</v>
      </c>
      <c r="C98" s="329"/>
      <c r="D98" s="329"/>
      <c r="E98" s="266"/>
      <c r="F98" s="266"/>
      <c r="G98" s="266"/>
      <c r="H98" s="329"/>
      <c r="I98" s="330"/>
      <c r="J98" s="330"/>
      <c r="K98" s="330"/>
      <c r="L98" s="330"/>
      <c r="M98" s="332"/>
      <c r="N98" s="417"/>
      <c r="O98" s="417"/>
      <c r="P98" s="331"/>
      <c r="Q98" s="330"/>
      <c r="R98" s="330"/>
      <c r="S98" s="330"/>
      <c r="T98" s="332"/>
      <c r="U98" s="396"/>
      <c r="V98" s="383"/>
      <c r="W98" s="383"/>
      <c r="X98" s="330"/>
      <c r="Y98" s="332"/>
      <c r="Z98" s="354"/>
    </row>
    <row r="99" spans="1:26" s="267" customFormat="1" ht="12.95" customHeight="1" x14ac:dyDescent="0.3">
      <c r="A99" s="293"/>
      <c r="B99" s="305" t="s">
        <v>365</v>
      </c>
      <c r="C99" s="329"/>
      <c r="D99" s="329"/>
      <c r="E99" s="266"/>
      <c r="F99" s="266"/>
      <c r="G99" s="266"/>
      <c r="H99" s="329"/>
      <c r="I99" s="330"/>
      <c r="J99" s="330"/>
      <c r="K99" s="330"/>
      <c r="L99" s="330"/>
      <c r="M99" s="332"/>
      <c r="N99" s="417"/>
      <c r="O99" s="417"/>
      <c r="P99" s="331"/>
      <c r="Q99" s="330"/>
      <c r="R99" s="330"/>
      <c r="S99" s="330"/>
      <c r="T99" s="332"/>
      <c r="U99" s="396"/>
      <c r="V99" s="383"/>
      <c r="W99" s="383"/>
      <c r="X99" s="330"/>
      <c r="Y99" s="332"/>
      <c r="Z99" s="354"/>
    </row>
    <row r="100" spans="1:26" s="267" customFormat="1" ht="12.95" customHeight="1" x14ac:dyDescent="0.3">
      <c r="A100" s="293"/>
      <c r="B100" s="305" t="s">
        <v>361</v>
      </c>
      <c r="C100" s="329"/>
      <c r="D100" s="329"/>
      <c r="E100" s="266"/>
      <c r="F100" s="266"/>
      <c r="G100" s="266"/>
      <c r="H100" s="329"/>
      <c r="I100" s="330"/>
      <c r="J100" s="330"/>
      <c r="K100" s="330"/>
      <c r="L100" s="330"/>
      <c r="M100" s="332"/>
      <c r="N100" s="417"/>
      <c r="O100" s="417"/>
      <c r="P100" s="331"/>
      <c r="Q100" s="330"/>
      <c r="R100" s="330"/>
      <c r="S100" s="330"/>
      <c r="T100" s="332"/>
      <c r="U100" s="396"/>
      <c r="V100" s="383"/>
      <c r="W100" s="383"/>
      <c r="X100" s="330"/>
      <c r="Y100" s="332"/>
      <c r="Z100" s="354"/>
    </row>
    <row r="101" spans="1:26" s="267" customFormat="1" ht="12.95" customHeight="1" x14ac:dyDescent="0.3">
      <c r="A101" s="293"/>
      <c r="B101" s="305" t="s">
        <v>377</v>
      </c>
      <c r="C101" s="329"/>
      <c r="D101" s="329"/>
      <c r="E101" s="266"/>
      <c r="F101" s="266"/>
      <c r="G101" s="266"/>
      <c r="H101" s="329"/>
      <c r="I101" s="330"/>
      <c r="J101" s="330"/>
      <c r="K101" s="330"/>
      <c r="L101" s="330"/>
      <c r="M101" s="332"/>
      <c r="N101" s="417"/>
      <c r="O101" s="417"/>
      <c r="P101" s="331"/>
      <c r="Q101" s="330"/>
      <c r="R101" s="330"/>
      <c r="S101" s="330"/>
      <c r="T101" s="332"/>
      <c r="U101" s="396"/>
      <c r="V101" s="383"/>
      <c r="W101" s="383"/>
      <c r="X101" s="330"/>
      <c r="Y101" s="332"/>
      <c r="Z101" s="354"/>
    </row>
    <row r="102" spans="1:26" s="267" customFormat="1" ht="12.95" customHeight="1" x14ac:dyDescent="0.3">
      <c r="A102" s="293"/>
      <c r="B102" s="305" t="s">
        <v>378</v>
      </c>
      <c r="C102" s="329"/>
      <c r="D102" s="329"/>
      <c r="E102" s="266"/>
      <c r="F102" s="266"/>
      <c r="G102" s="266"/>
      <c r="H102" s="329"/>
      <c r="I102" s="330"/>
      <c r="J102" s="330"/>
      <c r="K102" s="330"/>
      <c r="L102" s="330"/>
      <c r="M102" s="332"/>
      <c r="N102" s="417"/>
      <c r="O102" s="417"/>
      <c r="P102" s="331"/>
      <c r="Q102" s="330"/>
      <c r="R102" s="330"/>
      <c r="S102" s="330"/>
      <c r="T102" s="332"/>
      <c r="U102" s="396"/>
      <c r="V102" s="383"/>
      <c r="W102" s="383"/>
      <c r="X102" s="330"/>
      <c r="Y102" s="332"/>
      <c r="Z102" s="354"/>
    </row>
    <row r="103" spans="1:26" s="267" customFormat="1" ht="12.95" customHeight="1" x14ac:dyDescent="0.3">
      <c r="A103" s="293"/>
      <c r="B103" s="305" t="s">
        <v>370</v>
      </c>
      <c r="C103" s="329"/>
      <c r="D103" s="329"/>
      <c r="E103" s="266"/>
      <c r="F103" s="266"/>
      <c r="G103" s="266"/>
      <c r="H103" s="329"/>
      <c r="I103" s="330"/>
      <c r="J103" s="330"/>
      <c r="K103" s="330"/>
      <c r="L103" s="330"/>
      <c r="M103" s="332"/>
      <c r="N103" s="417"/>
      <c r="O103" s="417"/>
      <c r="P103" s="331"/>
      <c r="Q103" s="330"/>
      <c r="R103" s="330"/>
      <c r="S103" s="330"/>
      <c r="T103" s="332"/>
      <c r="U103" s="396"/>
      <c r="V103" s="383"/>
      <c r="W103" s="383"/>
      <c r="X103" s="330"/>
      <c r="Y103" s="332"/>
      <c r="Z103" s="354"/>
    </row>
    <row r="104" spans="1:26" s="267" customFormat="1" ht="12.95" customHeight="1" x14ac:dyDescent="0.3">
      <c r="A104" s="293"/>
      <c r="B104" s="305" t="s">
        <v>373</v>
      </c>
      <c r="C104" s="329"/>
      <c r="D104" s="329"/>
      <c r="E104" s="266"/>
      <c r="F104" s="266"/>
      <c r="G104" s="266"/>
      <c r="H104" s="329"/>
      <c r="I104" s="330"/>
      <c r="J104" s="330"/>
      <c r="K104" s="330"/>
      <c r="L104" s="330"/>
      <c r="M104" s="332"/>
      <c r="N104" s="417"/>
      <c r="O104" s="417"/>
      <c r="P104" s="331"/>
      <c r="Q104" s="330"/>
      <c r="R104" s="330"/>
      <c r="S104" s="330"/>
      <c r="T104" s="332"/>
      <c r="U104" s="396"/>
      <c r="V104" s="383"/>
      <c r="W104" s="383"/>
      <c r="X104" s="330"/>
      <c r="Y104" s="332"/>
      <c r="Z104" s="354"/>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4">SUM(I79:I105)</f>
        <v>0</v>
      </c>
      <c r="J106" s="426">
        <f t="shared" si="24"/>
        <v>0</v>
      </c>
      <c r="K106" s="426">
        <f t="shared" si="24"/>
        <v>0</v>
      </c>
      <c r="L106" s="426">
        <f t="shared" si="24"/>
        <v>0</v>
      </c>
      <c r="M106" s="427">
        <f>SUM(M79:M105)</f>
        <v>0</v>
      </c>
      <c r="N106" s="429">
        <f ca="1">SUM(N79:N105)</f>
        <v>15</v>
      </c>
      <c r="O106" s="429">
        <f ca="1">SUM(O79:O105)</f>
        <v>11</v>
      </c>
      <c r="P106" s="393">
        <f ca="1">SUM(P79:P105)</f>
        <v>11</v>
      </c>
      <c r="Q106" s="363">
        <f t="shared" ref="Q106:Z106" ca="1" si="25">SUM(Q79:Q105)</f>
        <v>-85.066474664918843</v>
      </c>
      <c r="R106" s="363">
        <f t="shared" si="25"/>
        <v>0</v>
      </c>
      <c r="S106" s="363">
        <f t="shared" si="25"/>
        <v>0</v>
      </c>
      <c r="T106" s="387">
        <f t="shared" si="25"/>
        <v>0</v>
      </c>
      <c r="U106" s="393">
        <f t="shared" ca="1" si="25"/>
        <v>-2</v>
      </c>
      <c r="V106" s="363">
        <f t="shared" ca="1" si="25"/>
        <v>3.7875024343681756</v>
      </c>
      <c r="W106" s="363">
        <f t="shared" ca="1" si="25"/>
        <v>-9</v>
      </c>
      <c r="X106" s="363">
        <f t="shared" ca="1" si="25"/>
        <v>16</v>
      </c>
      <c r="Y106" s="387">
        <f t="shared" si="25"/>
        <v>0</v>
      </c>
      <c r="Z106" s="363">
        <f t="shared" ca="1" si="25"/>
        <v>-20</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6">I14+I14/$I$16</f>
        <v>59.632823365785811</v>
      </c>
      <c r="J109" s="337">
        <f t="shared" ca="1" si="26"/>
        <v>-119.26564673157162</v>
      </c>
      <c r="K109" s="337">
        <f t="shared" ca="1" si="26"/>
        <v>14.908205841446453</v>
      </c>
      <c r="L109" s="337">
        <f t="shared" ca="1" si="26"/>
        <v>44.724617524339358</v>
      </c>
      <c r="M109" s="377">
        <f t="shared" ca="1" si="26"/>
        <v>283.25591098748259</v>
      </c>
      <c r="N109" s="419">
        <f t="shared" ca="1" si="26"/>
        <v>-74.541029207232256</v>
      </c>
      <c r="O109" s="419">
        <f t="shared" ca="1" si="26"/>
        <v>298.16411682892902</v>
      </c>
      <c r="P109" s="338">
        <f t="shared" ca="1" si="26"/>
        <v>-178.89847009735743</v>
      </c>
      <c r="Q109" s="339">
        <f t="shared" ca="1" si="26"/>
        <v>-298.16411682892902</v>
      </c>
      <c r="R109" s="339">
        <f t="shared" ca="1" si="26"/>
        <v>29.816411682892905</v>
      </c>
      <c r="S109" s="337">
        <f t="shared" ca="1" si="26"/>
        <v>104.35744089012516</v>
      </c>
      <c r="T109" s="340">
        <f t="shared" ca="1" si="26"/>
        <v>-283.25591098748259</v>
      </c>
      <c r="U109" s="338">
        <f t="shared" si="26"/>
        <v>0</v>
      </c>
      <c r="V109" s="339">
        <f t="shared" si="26"/>
        <v>0</v>
      </c>
      <c r="W109" s="339">
        <f t="shared" si="26"/>
        <v>0</v>
      </c>
      <c r="X109" s="339">
        <f t="shared" si="26"/>
        <v>0</v>
      </c>
      <c r="Y109" s="340">
        <f t="shared" si="26"/>
        <v>0</v>
      </c>
      <c r="Z109" s="339">
        <f t="shared" si="26"/>
        <v>0</v>
      </c>
    </row>
    <row r="110" spans="1:26" s="282" customFormat="1" ht="12.95" customHeight="1" x14ac:dyDescent="0.3">
      <c r="A110" s="336"/>
      <c r="B110" s="305" t="s">
        <v>273</v>
      </c>
      <c r="C110" s="281"/>
      <c r="D110" s="281"/>
      <c r="E110" s="281"/>
      <c r="F110" s="281"/>
      <c r="G110" s="281"/>
      <c r="H110" s="281"/>
      <c r="I110" s="341">
        <f t="shared" ref="I110:Z110" ca="1" si="27">I15</f>
        <v>0</v>
      </c>
      <c r="J110" s="341">
        <f t="shared" ca="1" si="27"/>
        <v>8</v>
      </c>
      <c r="K110" s="341">
        <f t="shared" ca="1" si="27"/>
        <v>18</v>
      </c>
      <c r="L110" s="341">
        <f t="shared" ca="1" si="27"/>
        <v>15</v>
      </c>
      <c r="M110" s="378">
        <f t="shared" ca="1" si="27"/>
        <v>-19</v>
      </c>
      <c r="N110" s="420">
        <f t="shared" ca="1" si="27"/>
        <v>11</v>
      </c>
      <c r="O110" s="420">
        <f t="shared" ca="1" si="27"/>
        <v>-8</v>
      </c>
      <c r="P110" s="342">
        <f t="shared" ca="1" si="27"/>
        <v>-10</v>
      </c>
      <c r="Q110" s="343">
        <f t="shared" ca="1" si="27"/>
        <v>19</v>
      </c>
      <c r="R110" s="343">
        <f t="shared" ca="1" si="27"/>
        <v>-8</v>
      </c>
      <c r="S110" s="341">
        <f t="shared" ca="1" si="27"/>
        <v>1</v>
      </c>
      <c r="T110" s="344">
        <f t="shared" ca="1" si="27"/>
        <v>15</v>
      </c>
      <c r="U110" s="342">
        <f t="shared" si="27"/>
        <v>0</v>
      </c>
      <c r="V110" s="343">
        <f t="shared" si="27"/>
        <v>0</v>
      </c>
      <c r="W110" s="343">
        <f t="shared" si="27"/>
        <v>0</v>
      </c>
      <c r="X110" s="343">
        <f t="shared" si="27"/>
        <v>0</v>
      </c>
      <c r="Y110" s="344">
        <f t="shared" si="27"/>
        <v>0</v>
      </c>
      <c r="Z110" s="343">
        <f t="shared" si="27"/>
        <v>0</v>
      </c>
    </row>
    <row r="111" spans="1:26" s="282" customFormat="1" ht="12.95" customHeight="1" x14ac:dyDescent="0.3">
      <c r="A111" s="336"/>
      <c r="B111" s="305" t="s">
        <v>255</v>
      </c>
      <c r="C111" s="281"/>
      <c r="D111" s="281"/>
      <c r="E111" s="281"/>
      <c r="F111" s="281"/>
      <c r="G111" s="281"/>
      <c r="H111" s="281"/>
      <c r="I111" s="337">
        <f ca="1">SUM(I109:I110)</f>
        <v>59.632823365785811</v>
      </c>
      <c r="J111" s="337">
        <f t="shared" ref="J111:Z111" ca="1" si="28">SUM(J109:J110)</f>
        <v>-111.26564673157162</v>
      </c>
      <c r="K111" s="337">
        <f t="shared" ca="1" si="28"/>
        <v>32.908205841446453</v>
      </c>
      <c r="L111" s="337">
        <f t="shared" ca="1" si="28"/>
        <v>59.724617524339358</v>
      </c>
      <c r="M111" s="377">
        <f t="shared" ca="1" si="28"/>
        <v>264.25591098748259</v>
      </c>
      <c r="N111" s="419">
        <f t="shared" ca="1" si="28"/>
        <v>-63.541029207232256</v>
      </c>
      <c r="O111" s="419">
        <f t="shared" ca="1" si="28"/>
        <v>290.16411682892902</v>
      </c>
      <c r="P111" s="338">
        <f t="shared" ca="1" si="28"/>
        <v>-188.89847009735743</v>
      </c>
      <c r="Q111" s="339">
        <f t="shared" ca="1" si="28"/>
        <v>-279.16411682892902</v>
      </c>
      <c r="R111" s="339">
        <f t="shared" ca="1" si="28"/>
        <v>21.816411682892905</v>
      </c>
      <c r="S111" s="337">
        <f t="shared" ca="1" si="28"/>
        <v>105.35744089012516</v>
      </c>
      <c r="T111" s="340">
        <f t="shared" ca="1" si="28"/>
        <v>-268.25591098748259</v>
      </c>
      <c r="U111" s="338">
        <f t="shared" si="28"/>
        <v>0</v>
      </c>
      <c r="V111" s="339">
        <f t="shared" si="28"/>
        <v>0</v>
      </c>
      <c r="W111" s="339">
        <f t="shared" si="28"/>
        <v>0</v>
      </c>
      <c r="X111" s="339">
        <f t="shared" si="28"/>
        <v>0</v>
      </c>
      <c r="Y111" s="340">
        <f t="shared" si="28"/>
        <v>0</v>
      </c>
      <c r="Z111" s="339">
        <f t="shared" si="28"/>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9">I33-I42</f>
        <v>4</v>
      </c>
      <c r="J114" s="282">
        <f t="shared" ca="1" si="29"/>
        <v>4</v>
      </c>
      <c r="K114" s="282">
        <f t="shared" ca="1" si="29"/>
        <v>15</v>
      </c>
      <c r="L114" s="282">
        <f t="shared" ca="1" si="29"/>
        <v>15</v>
      </c>
      <c r="M114" s="284">
        <f t="shared" ca="1" si="29"/>
        <v>0</v>
      </c>
      <c r="N114" s="418">
        <f t="shared" ca="1" si="29"/>
        <v>25</v>
      </c>
      <c r="O114" s="418">
        <f t="shared" ca="1" si="29"/>
        <v>26</v>
      </c>
      <c r="P114" s="333">
        <f t="shared" ca="1" si="29"/>
        <v>-2</v>
      </c>
      <c r="Q114" s="334">
        <f t="shared" ca="1" si="29"/>
        <v>7</v>
      </c>
      <c r="R114" s="334">
        <f t="shared" ca="1" si="29"/>
        <v>-18</v>
      </c>
      <c r="S114" s="334">
        <f t="shared" ca="1" si="29"/>
        <v>-2</v>
      </c>
      <c r="T114" s="346">
        <f t="shared" ca="1" si="29"/>
        <v>-7</v>
      </c>
      <c r="U114" s="333">
        <f t="shared" ca="1" si="29"/>
        <v>-22</v>
      </c>
      <c r="V114" s="334">
        <f t="shared" ca="1" si="29"/>
        <v>-22</v>
      </c>
      <c r="W114" s="334">
        <f t="shared" ca="1" si="29"/>
        <v>-22</v>
      </c>
      <c r="X114" s="334">
        <f t="shared" ca="1" si="29"/>
        <v>-22</v>
      </c>
      <c r="Y114" s="346">
        <f t="shared" ca="1" si="29"/>
        <v>-22</v>
      </c>
      <c r="Z114" s="334">
        <f t="shared" ca="1" si="29"/>
        <v>-22</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30">I37-I46-I106</f>
        <v>0</v>
      </c>
      <c r="J115" s="282">
        <f t="shared" si="30"/>
        <v>0</v>
      </c>
      <c r="K115" s="282">
        <f t="shared" si="30"/>
        <v>0</v>
      </c>
      <c r="L115" s="282">
        <f t="shared" si="30"/>
        <v>0</v>
      </c>
      <c r="M115" s="284">
        <f t="shared" si="30"/>
        <v>0</v>
      </c>
      <c r="N115" s="418">
        <f t="shared" ca="1" si="30"/>
        <v>0</v>
      </c>
      <c r="O115" s="418">
        <f t="shared" ca="1" si="30"/>
        <v>4</v>
      </c>
      <c r="P115" s="333">
        <f t="shared" ca="1" si="30"/>
        <v>-11</v>
      </c>
      <c r="Q115" s="282">
        <f t="shared" ca="1" si="30"/>
        <v>85.066474664918843</v>
      </c>
      <c r="R115" s="282">
        <f t="shared" si="30"/>
        <v>0</v>
      </c>
      <c r="S115" s="282">
        <f t="shared" si="30"/>
        <v>0</v>
      </c>
      <c r="T115" s="346">
        <f t="shared" si="30"/>
        <v>0</v>
      </c>
      <c r="U115" s="333">
        <f t="shared" ca="1" si="30"/>
        <v>0</v>
      </c>
      <c r="V115" s="282">
        <f t="shared" ca="1" si="30"/>
        <v>-5.7875024343681751</v>
      </c>
      <c r="W115" s="334">
        <f t="shared" ca="1" si="30"/>
        <v>7</v>
      </c>
      <c r="X115" s="334">
        <f t="shared" ca="1" si="30"/>
        <v>-18</v>
      </c>
      <c r="Y115" s="346">
        <f t="shared" ca="1" si="30"/>
        <v>-2</v>
      </c>
      <c r="Z115" s="334">
        <f t="shared" ca="1" si="30"/>
        <v>-2</v>
      </c>
    </row>
    <row r="116" spans="1:41" s="282" customFormat="1" ht="12.95" customHeight="1" x14ac:dyDescent="0.3">
      <c r="A116" s="336"/>
      <c r="B116" s="281" t="s">
        <v>24</v>
      </c>
      <c r="C116" s="281"/>
      <c r="D116" s="281"/>
      <c r="E116" s="281"/>
      <c r="F116" s="281"/>
      <c r="G116" s="281"/>
      <c r="H116" s="281"/>
      <c r="I116" s="282">
        <f t="shared" ref="I116:Z116" ca="1" si="31">I114-I115</f>
        <v>4</v>
      </c>
      <c r="J116" s="282">
        <f t="shared" ca="1" si="31"/>
        <v>4</v>
      </c>
      <c r="K116" s="282">
        <f t="shared" ca="1" si="31"/>
        <v>15</v>
      </c>
      <c r="L116" s="282">
        <f t="shared" ca="1" si="31"/>
        <v>15</v>
      </c>
      <c r="M116" s="284">
        <f t="shared" ca="1" si="31"/>
        <v>0</v>
      </c>
      <c r="N116" s="418">
        <f t="shared" ca="1" si="31"/>
        <v>25</v>
      </c>
      <c r="O116" s="418">
        <f t="shared" ca="1" si="31"/>
        <v>22</v>
      </c>
      <c r="P116" s="333">
        <f t="shared" ca="1" si="31"/>
        <v>9</v>
      </c>
      <c r="Q116" s="334">
        <f t="shared" ca="1" si="31"/>
        <v>-78.066474664918843</v>
      </c>
      <c r="R116" s="334">
        <f t="shared" ca="1" si="31"/>
        <v>-18</v>
      </c>
      <c r="S116" s="334">
        <f t="shared" ca="1" si="31"/>
        <v>-2</v>
      </c>
      <c r="T116" s="284">
        <f t="shared" ca="1" si="31"/>
        <v>-7</v>
      </c>
      <c r="U116" s="283">
        <f ca="1">U114-U115</f>
        <v>-22</v>
      </c>
      <c r="V116" s="282">
        <f t="shared" ca="1" si="31"/>
        <v>-16.212497565631825</v>
      </c>
      <c r="W116" s="282">
        <f t="shared" ca="1" si="31"/>
        <v>-29</v>
      </c>
      <c r="X116" s="282">
        <f t="shared" ca="1" si="31"/>
        <v>-4</v>
      </c>
      <c r="Y116" s="284">
        <f t="shared" ca="1" si="31"/>
        <v>-20</v>
      </c>
      <c r="Z116" s="334">
        <f t="shared" ca="1" si="31"/>
        <v>-20</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11.10579982417849</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31.373076539642749</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42.478876363821215</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-29.265245320185642</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f>Scenario6b!I13</f>
        <v>100</v>
      </c>
      <c r="J13" s="231">
        <f>Scenario6b!J13</f>
        <v>100</v>
      </c>
      <c r="K13" s="231">
        <f>Scenario6b!K13</f>
        <v>100</v>
      </c>
      <c r="L13" s="231">
        <f>Scenario6b!L13</f>
        <v>100</v>
      </c>
      <c r="M13" s="231">
        <f>Scenario6b!M13</f>
        <v>100</v>
      </c>
      <c r="N13" s="229"/>
      <c r="O13" s="229"/>
      <c r="P13" s="231">
        <f>Scenario6b!P13</f>
        <v>100</v>
      </c>
      <c r="Q13" s="231">
        <f>Scenario6b!Q13</f>
        <v>100</v>
      </c>
      <c r="R13" s="231">
        <f>Scenario6b!R13</f>
        <v>100</v>
      </c>
      <c r="S13" s="231">
        <f>Scenario6b!S13</f>
        <v>100</v>
      </c>
      <c r="T13" s="231">
        <f>Scenario6b!T13</f>
        <v>100</v>
      </c>
    </row>
    <row r="14" spans="1:26" ht="12.95" customHeight="1" x14ac:dyDescent="0.2">
      <c r="A14" s="230" t="s">
        <v>280</v>
      </c>
      <c r="B14" s="230"/>
      <c r="C14" s="230"/>
      <c r="D14" s="230"/>
      <c r="E14" s="230"/>
      <c r="F14" s="230"/>
      <c r="I14" s="231">
        <f ca="1">Scenario6b!I14</f>
        <v>4</v>
      </c>
      <c r="J14" s="231">
        <f ca="1">Scenario6b!J14</f>
        <v>-8</v>
      </c>
      <c r="K14" s="231">
        <f ca="1">Scenario6b!K14</f>
        <v>1</v>
      </c>
      <c r="L14" s="231">
        <f ca="1">Scenario6b!L14</f>
        <v>3</v>
      </c>
      <c r="M14" s="231">
        <f ca="1">Scenario6b!M14</f>
        <v>19</v>
      </c>
      <c r="N14" s="231">
        <f ca="1">Scenario6b!N14</f>
        <v>-5</v>
      </c>
      <c r="O14" s="231">
        <f ca="1">Scenario6b!O14</f>
        <v>20</v>
      </c>
      <c r="P14" s="231">
        <f ca="1">Scenario6b!P14</f>
        <v>-12</v>
      </c>
      <c r="Q14" s="231">
        <f ca="1">Scenario6b!Q14</f>
        <v>-20</v>
      </c>
      <c r="R14" s="231">
        <f ca="1">Scenario6b!R14</f>
        <v>2</v>
      </c>
      <c r="S14" s="231">
        <f ca="1">Scenario6b!S14</f>
        <v>7</v>
      </c>
      <c r="T14" s="231">
        <f ca="1">Scenario6b!T14</f>
        <v>-19</v>
      </c>
    </row>
    <row r="15" spans="1:26" ht="12.95" customHeight="1" x14ac:dyDescent="0.2">
      <c r="A15" s="230" t="s">
        <v>277</v>
      </c>
      <c r="B15" s="230"/>
      <c r="C15" s="230"/>
      <c r="D15" s="230"/>
      <c r="E15" s="230"/>
      <c r="F15" s="230"/>
      <c r="I15" s="231">
        <f ca="1">Scenario6b!I15</f>
        <v>0</v>
      </c>
      <c r="J15" s="231">
        <f ca="1">Scenario6b!J15</f>
        <v>8</v>
      </c>
      <c r="K15" s="231">
        <f ca="1">Scenario6b!K15</f>
        <v>18</v>
      </c>
      <c r="L15" s="231">
        <f ca="1">Scenario6b!L15</f>
        <v>15</v>
      </c>
      <c r="M15" s="231">
        <f ca="1">Scenario6b!M15</f>
        <v>-19</v>
      </c>
      <c r="N15" s="231">
        <f ca="1">Scenario6b!N15</f>
        <v>11</v>
      </c>
      <c r="O15" s="231">
        <f ca="1">Scenario6b!O15</f>
        <v>-8</v>
      </c>
      <c r="P15" s="231">
        <f ca="1">Scenario6b!P15</f>
        <v>-10</v>
      </c>
      <c r="Q15" s="231">
        <f ca="1">Scenario6b!Q15</f>
        <v>19</v>
      </c>
      <c r="R15" s="231">
        <f ca="1">Scenario6b!R15</f>
        <v>-8</v>
      </c>
      <c r="S15" s="231">
        <f ca="1">Scenario6b!S15</f>
        <v>1</v>
      </c>
      <c r="T15" s="231">
        <f ca="1">Scenario6b!T15</f>
        <v>15</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H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2">
        <f t="shared" si="0"/>
        <v>8</v>
      </c>
      <c r="Q23" s="243">
        <f t="shared" si="0"/>
        <v>9</v>
      </c>
      <c r="R23" s="243">
        <f t="shared" si="0"/>
        <v>10</v>
      </c>
      <c r="S23" s="243">
        <f t="shared" si="0"/>
        <v>11</v>
      </c>
      <c r="T23" s="211">
        <f t="shared" si="0"/>
        <v>12</v>
      </c>
      <c r="U23" s="243">
        <f t="shared" si="0"/>
        <v>13</v>
      </c>
      <c r="V23" s="243">
        <f t="shared" si="0"/>
        <v>14</v>
      </c>
      <c r="W23" s="243">
        <f t="shared" si="0"/>
        <v>15</v>
      </c>
      <c r="X23" s="243">
        <f t="shared" si="0"/>
        <v>16</v>
      </c>
      <c r="Y23" s="211">
        <f t="shared" ref="O23:Z24" si="1">X23+1</f>
        <v>17</v>
      </c>
      <c r="Z23" s="243">
        <f t="shared" si="1"/>
        <v>18</v>
      </c>
    </row>
    <row r="24" spans="1:119"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98">
        <f>M24+1</f>
        <v>5</v>
      </c>
      <c r="O24" s="398">
        <f t="shared" si="1"/>
        <v>6</v>
      </c>
      <c r="P24" s="58">
        <f t="shared" si="1"/>
        <v>7</v>
      </c>
      <c r="Q24" s="247">
        <f t="shared" si="1"/>
        <v>8</v>
      </c>
      <c r="R24" s="247">
        <f t="shared" si="1"/>
        <v>9</v>
      </c>
      <c r="S24" s="247">
        <f t="shared" si="1"/>
        <v>10</v>
      </c>
      <c r="T24" s="375">
        <f t="shared" si="1"/>
        <v>11</v>
      </c>
      <c r="U24" s="58">
        <f t="shared" si="1"/>
        <v>12</v>
      </c>
      <c r="V24" s="247">
        <f t="shared" si="1"/>
        <v>13</v>
      </c>
      <c r="W24" s="247">
        <f t="shared" si="1"/>
        <v>14</v>
      </c>
      <c r="X24" s="247">
        <f t="shared" si="1"/>
        <v>15</v>
      </c>
      <c r="Y24" s="375">
        <f t="shared" si="1"/>
        <v>16</v>
      </c>
      <c r="Z24" s="247">
        <f t="shared" si="1"/>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3">1/(1+$I$16)^I24</f>
        <v>1</v>
      </c>
      <c r="J25" s="250">
        <f t="shared" si="3"/>
        <v>0.93292284728052988</v>
      </c>
      <c r="K25" s="250">
        <f t="shared" si="3"/>
        <v>0.87034503897801074</v>
      </c>
      <c r="L25" s="250">
        <f t="shared" si="3"/>
        <v>0.8119647718798495</v>
      </c>
      <c r="M25" s="376">
        <f t="shared" si="3"/>
        <v>0.75750048687363514</v>
      </c>
      <c r="N25" s="399">
        <f t="shared" si="3"/>
        <v>0.70668951103053923</v>
      </c>
      <c r="O25" s="399">
        <f t="shared" si="3"/>
        <v>0.65928679077389607</v>
      </c>
      <c r="P25" s="191">
        <f t="shared" si="3"/>
        <v>0.61506371002322602</v>
      </c>
      <c r="Q25" s="250">
        <f t="shared" si="3"/>
        <v>0.57380698761379423</v>
      </c>
      <c r="R25" s="250">
        <f t="shared" si="3"/>
        <v>0.53531764867412457</v>
      </c>
      <c r="S25" s="250">
        <f t="shared" si="3"/>
        <v>0.49941006500058266</v>
      </c>
      <c r="T25" s="376">
        <f t="shared" si="3"/>
        <v>0.46591105980089798</v>
      </c>
      <c r="U25" s="191">
        <f t="shared" si="3"/>
        <v>0.43465907248894298</v>
      </c>
      <c r="V25" s="250">
        <f t="shared" si="3"/>
        <v>0.40550337950269894</v>
      </c>
      <c r="W25" s="250">
        <f t="shared" si="3"/>
        <v>0.37830336738753512</v>
      </c>
      <c r="X25" s="250">
        <f t="shared" si="3"/>
        <v>0.35292785463899157</v>
      </c>
      <c r="Y25" s="376">
        <f t="shared" si="3"/>
        <v>0.32925445903441697</v>
      </c>
      <c r="Z25" s="250">
        <f t="shared" si="3"/>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04">
        <f>L33</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21">
        <f>N31</f>
        <v>100</v>
      </c>
      <c r="P32" s="347">
        <f>P13</f>
        <v>100</v>
      </c>
      <c r="Q32" s="348">
        <f>Q13</f>
        <v>100</v>
      </c>
      <c r="R32" s="348">
        <f>R13</f>
        <v>100</v>
      </c>
      <c r="S32" s="348">
        <f>S13</f>
        <v>100</v>
      </c>
      <c r="T32" s="380">
        <f>T13</f>
        <v>100</v>
      </c>
      <c r="U32" s="297">
        <f>S33</f>
        <v>100</v>
      </c>
      <c r="V32" s="282">
        <f>$U$32</f>
        <v>100</v>
      </c>
      <c r="W32" s="282">
        <f t="shared" ref="W32:Y32" si="6">$U$32</f>
        <v>100</v>
      </c>
      <c r="X32" s="282">
        <f t="shared" si="6"/>
        <v>100</v>
      </c>
      <c r="Y32" s="284">
        <f t="shared" si="6"/>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7">SUM(J30:J32)</f>
        <v>100</v>
      </c>
      <c r="K33" s="282">
        <f t="shared" si="7"/>
        <v>100</v>
      </c>
      <c r="L33" s="282">
        <f t="shared" si="7"/>
        <v>100</v>
      </c>
      <c r="M33" s="284">
        <f t="shared" si="7"/>
        <v>100</v>
      </c>
      <c r="N33" s="403">
        <f t="shared" si="7"/>
        <v>100</v>
      </c>
      <c r="O33" s="403">
        <f t="shared" si="7"/>
        <v>100</v>
      </c>
      <c r="P33" s="283">
        <f t="shared" si="7"/>
        <v>100</v>
      </c>
      <c r="Q33" s="282">
        <f t="shared" si="7"/>
        <v>100</v>
      </c>
      <c r="R33" s="282">
        <f t="shared" si="7"/>
        <v>100</v>
      </c>
      <c r="S33" s="282">
        <f t="shared" si="7"/>
        <v>100</v>
      </c>
      <c r="T33" s="284">
        <f>SUM(T30:T32)</f>
        <v>100</v>
      </c>
      <c r="U33" s="283">
        <f t="shared" si="7"/>
        <v>100</v>
      </c>
      <c r="V33" s="282">
        <f t="shared" si="7"/>
        <v>100</v>
      </c>
      <c r="W33" s="282">
        <f t="shared" si="7"/>
        <v>100</v>
      </c>
      <c r="X33" s="282">
        <f t="shared" si="7"/>
        <v>100</v>
      </c>
      <c r="Y33" s="284">
        <f t="shared" si="7"/>
        <v>100</v>
      </c>
      <c r="Z33" s="282">
        <f t="shared" si="7"/>
        <v>100</v>
      </c>
    </row>
    <row r="34" spans="1:26"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9">O$32</f>
        <v>100</v>
      </c>
      <c r="P36" s="291">
        <f t="shared" si="9"/>
        <v>100</v>
      </c>
      <c r="Q36" s="290">
        <f t="shared" si="9"/>
        <v>100</v>
      </c>
      <c r="R36" s="290">
        <f t="shared" si="9"/>
        <v>100</v>
      </c>
      <c r="S36" s="290">
        <f t="shared" si="9"/>
        <v>100</v>
      </c>
      <c r="T36" s="292">
        <f t="shared" si="9"/>
        <v>100</v>
      </c>
      <c r="U36" s="291">
        <f t="shared" si="9"/>
        <v>100</v>
      </c>
      <c r="V36" s="290">
        <f t="shared" si="9"/>
        <v>100</v>
      </c>
      <c r="W36" s="290">
        <f t="shared" si="9"/>
        <v>100</v>
      </c>
      <c r="X36" s="290">
        <f t="shared" si="9"/>
        <v>100</v>
      </c>
      <c r="Y36" s="292">
        <f t="shared" si="9"/>
        <v>100</v>
      </c>
      <c r="Z36" s="290">
        <f t="shared" si="9"/>
        <v>100</v>
      </c>
    </row>
    <row r="37" spans="1:26" s="282" customFormat="1" ht="12.75" customHeight="1" outlineLevel="1" x14ac:dyDescent="0.3">
      <c r="A37" s="280"/>
      <c r="B37" s="288" t="s">
        <v>262</v>
      </c>
      <c r="C37" s="289"/>
      <c r="D37" s="289"/>
      <c r="E37" s="289"/>
      <c r="F37" s="289"/>
      <c r="G37" s="289"/>
      <c r="H37" s="289"/>
      <c r="I37" s="290">
        <f t="shared" ref="I37:Z37" si="10">SUM(I34:I36)</f>
        <v>100</v>
      </c>
      <c r="J37" s="290">
        <f t="shared" si="10"/>
        <v>100</v>
      </c>
      <c r="K37" s="290">
        <f t="shared" si="10"/>
        <v>100</v>
      </c>
      <c r="L37" s="290">
        <f t="shared" si="10"/>
        <v>100</v>
      </c>
      <c r="M37" s="292">
        <f t="shared" si="10"/>
        <v>100</v>
      </c>
      <c r="N37" s="405">
        <f t="shared" si="10"/>
        <v>100</v>
      </c>
      <c r="O37" s="405">
        <f t="shared" si="10"/>
        <v>100</v>
      </c>
      <c r="P37" s="291">
        <f t="shared" si="10"/>
        <v>100</v>
      </c>
      <c r="Q37" s="290">
        <f t="shared" si="10"/>
        <v>100</v>
      </c>
      <c r="R37" s="290">
        <f t="shared" si="10"/>
        <v>100</v>
      </c>
      <c r="S37" s="290">
        <f t="shared" si="10"/>
        <v>100</v>
      </c>
      <c r="T37" s="292">
        <f t="shared" si="10"/>
        <v>100</v>
      </c>
      <c r="U37" s="291">
        <f t="shared" si="10"/>
        <v>100</v>
      </c>
      <c r="V37" s="290">
        <f t="shared" si="10"/>
        <v>100</v>
      </c>
      <c r="W37" s="290">
        <f t="shared" si="10"/>
        <v>100</v>
      </c>
      <c r="X37" s="290">
        <f t="shared" si="10"/>
        <v>100</v>
      </c>
      <c r="Y37" s="292">
        <f t="shared" si="10"/>
        <v>100</v>
      </c>
      <c r="Z37" s="290">
        <f t="shared" si="10"/>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04">
        <f ca="1">L42</f>
        <v>85</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21">
        <f ca="1">N40</f>
        <v>85</v>
      </c>
      <c r="P41" s="347">
        <f>P13</f>
        <v>100</v>
      </c>
      <c r="Q41" s="348">
        <f>Q13</f>
        <v>100</v>
      </c>
      <c r="R41" s="348">
        <f>R13</f>
        <v>100</v>
      </c>
      <c r="S41" s="348">
        <f>S13</f>
        <v>100</v>
      </c>
      <c r="T41" s="380">
        <f>T13</f>
        <v>100</v>
      </c>
      <c r="U41" s="297">
        <f ca="1">S42</f>
        <v>102</v>
      </c>
      <c r="V41" s="267">
        <f ca="1">$U$41</f>
        <v>102</v>
      </c>
      <c r="W41" s="267">
        <f t="shared" ref="W41:Y41" ca="1" si="12">$U$41</f>
        <v>102</v>
      </c>
      <c r="X41" s="267">
        <f t="shared" ca="1" si="12"/>
        <v>102</v>
      </c>
      <c r="Y41" s="299">
        <f t="shared" ca="1" si="12"/>
        <v>102</v>
      </c>
      <c r="Z41" s="358">
        <f ca="1">X42</f>
        <v>122</v>
      </c>
    </row>
    <row r="42" spans="1:26" s="267" customFormat="1" ht="12.95" customHeight="1" x14ac:dyDescent="0.3">
      <c r="A42" s="293"/>
      <c r="B42" s="265" t="s">
        <v>196</v>
      </c>
      <c r="C42" s="266"/>
      <c r="D42" s="266"/>
      <c r="E42" s="266"/>
      <c r="F42" s="266"/>
      <c r="G42" s="266"/>
      <c r="H42" s="266"/>
      <c r="I42" s="267">
        <f ca="1">I13-SUM($I14:I14)-I15</f>
        <v>96</v>
      </c>
      <c r="J42" s="267">
        <f ca="1">J13-SUM($I14:J14)-J15</f>
        <v>96</v>
      </c>
      <c r="K42" s="267">
        <f ca="1">K13-SUM($I14:K14)-K15</f>
        <v>85</v>
      </c>
      <c r="L42" s="267">
        <f ca="1">L13-SUM($I14:L14)-L15</f>
        <v>85</v>
      </c>
      <c r="M42" s="299">
        <f ca="1">M13-SUM($I14:M14)-M15</f>
        <v>100</v>
      </c>
      <c r="N42" s="408">
        <f ca="1">L42+L15-N15-SUM($M14:N14)</f>
        <v>75</v>
      </c>
      <c r="O42" s="408">
        <f ca="1">M42+M15-O15-SUM($N14:O14)</f>
        <v>74</v>
      </c>
      <c r="P42" s="298">
        <f ca="1">P13-P15-SUM($O14:P14)</f>
        <v>102</v>
      </c>
      <c r="Q42" s="267">
        <f ca="1">Q13-Q15-SUM($O14:Q14)</f>
        <v>93</v>
      </c>
      <c r="R42" s="267">
        <f ca="1">R13-R15-SUM($O14:R14)</f>
        <v>118</v>
      </c>
      <c r="S42" s="267">
        <f ca="1">S13-S15-SUM($O14:S14)</f>
        <v>102</v>
      </c>
      <c r="T42" s="299">
        <f ca="1">T13-T15-SUM($O14:T14)</f>
        <v>107</v>
      </c>
      <c r="U42" s="298">
        <f ca="1">$S$42+$S$15-U15-SUM($T14:U14)</f>
        <v>122</v>
      </c>
      <c r="V42" s="267">
        <f ca="1">$S$42+$S$15-V15-SUM($T14:V14)</f>
        <v>122</v>
      </c>
      <c r="W42" s="267">
        <f ca="1">$S$42+$S$15-W15-SUM($T14:W14)</f>
        <v>122</v>
      </c>
      <c r="X42" s="267">
        <f ca="1">$S$42+$S$15-X15-SUM($T14:X14)</f>
        <v>122</v>
      </c>
      <c r="Y42" s="299">
        <f ca="1">$S$42+$S$15-Y15-SUM($T14:Y14)</f>
        <v>122</v>
      </c>
      <c r="Z42" s="267">
        <f ca="1">$X$42+$X$15-Z15-SUM($Y14:Z14)</f>
        <v>122</v>
      </c>
    </row>
    <row r="43" spans="1:26"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 ca="1">N$40</f>
        <v>85</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85</v>
      </c>
      <c r="P45" s="303">
        <f t="shared" ref="P45:Z45" si="14">P$41</f>
        <v>100</v>
      </c>
      <c r="Q45" s="275">
        <f t="shared" si="14"/>
        <v>100</v>
      </c>
      <c r="R45" s="275">
        <f t="shared" si="14"/>
        <v>100</v>
      </c>
      <c r="S45" s="275">
        <f t="shared" si="14"/>
        <v>100</v>
      </c>
      <c r="T45" s="276">
        <f t="shared" si="14"/>
        <v>100</v>
      </c>
      <c r="U45" s="303">
        <f t="shared" ca="1" si="14"/>
        <v>102</v>
      </c>
      <c r="V45" s="275">
        <f t="shared" ca="1" si="14"/>
        <v>102</v>
      </c>
      <c r="W45" s="275">
        <f t="shared" ca="1" si="14"/>
        <v>102</v>
      </c>
      <c r="X45" s="275">
        <f t="shared" ca="1" si="14"/>
        <v>102</v>
      </c>
      <c r="Y45" s="276">
        <f t="shared" ca="1" si="14"/>
        <v>102</v>
      </c>
      <c r="Z45" s="275">
        <f t="shared" ca="1" si="14"/>
        <v>122</v>
      </c>
    </row>
    <row r="46" spans="1:26" s="267" customFormat="1" ht="12.75" customHeight="1" x14ac:dyDescent="0.3">
      <c r="A46" s="265"/>
      <c r="B46" s="273" t="s">
        <v>263</v>
      </c>
      <c r="C46" s="274"/>
      <c r="D46" s="274"/>
      <c r="E46" s="274"/>
      <c r="F46" s="274"/>
      <c r="G46" s="274"/>
      <c r="H46" s="274"/>
      <c r="I46" s="275">
        <f t="shared" ref="I46:Z46" si="15">SUM(I43:I45)</f>
        <v>100</v>
      </c>
      <c r="J46" s="275">
        <f t="shared" si="15"/>
        <v>100</v>
      </c>
      <c r="K46" s="275">
        <f t="shared" si="15"/>
        <v>100</v>
      </c>
      <c r="L46" s="275">
        <f t="shared" si="15"/>
        <v>100</v>
      </c>
      <c r="M46" s="276">
        <f t="shared" si="15"/>
        <v>100</v>
      </c>
      <c r="N46" s="409">
        <f t="shared" ca="1" si="15"/>
        <v>85</v>
      </c>
      <c r="O46" s="409">
        <f t="shared" ca="1" si="15"/>
        <v>85</v>
      </c>
      <c r="P46" s="303">
        <f t="shared" si="15"/>
        <v>100</v>
      </c>
      <c r="Q46" s="275">
        <f t="shared" si="15"/>
        <v>100</v>
      </c>
      <c r="R46" s="275">
        <f t="shared" si="15"/>
        <v>100</v>
      </c>
      <c r="S46" s="275">
        <f t="shared" si="15"/>
        <v>100</v>
      </c>
      <c r="T46" s="276">
        <f t="shared" si="15"/>
        <v>100</v>
      </c>
      <c r="U46" s="303">
        <f t="shared" ca="1" si="15"/>
        <v>102</v>
      </c>
      <c r="V46" s="275">
        <f t="shared" ca="1" si="15"/>
        <v>102</v>
      </c>
      <c r="W46" s="275">
        <f t="shared" ca="1" si="15"/>
        <v>102</v>
      </c>
      <c r="X46" s="275">
        <f t="shared" ca="1" si="15"/>
        <v>102</v>
      </c>
      <c r="Y46" s="276">
        <f t="shared" ca="1" si="15"/>
        <v>102</v>
      </c>
      <c r="Z46" s="275">
        <f t="shared" ca="1" si="15"/>
        <v>122</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6">(SUM(I39:I41)-I42)-(SUM(H39:H41)-H42)</f>
        <v>4</v>
      </c>
      <c r="J48" s="307">
        <f t="shared" ca="1" si="16"/>
        <v>0</v>
      </c>
      <c r="K48" s="307">
        <f t="shared" ca="1" si="16"/>
        <v>11</v>
      </c>
      <c r="L48" s="307">
        <f t="shared" ca="1" si="16"/>
        <v>0</v>
      </c>
      <c r="M48" s="310">
        <f t="shared" ca="1" si="16"/>
        <v>-15</v>
      </c>
      <c r="N48" s="410">
        <f ca="1">(SUM(N39:N41)-N42)-(SUM(M39:M41)-M42)</f>
        <v>10</v>
      </c>
      <c r="O48" s="410">
        <f ca="1">(SUM(O39:O41)-O42)-(SUM(N39:N41)-N42)</f>
        <v>1</v>
      </c>
      <c r="P48" s="309">
        <f t="shared" ref="P48:Z48" ca="1" si="17">(SUM(P39:P41)-P42)-(SUM(O39:O41)-O42)</f>
        <v>-13</v>
      </c>
      <c r="Q48" s="307">
        <f t="shared" ca="1" si="17"/>
        <v>9</v>
      </c>
      <c r="R48" s="307">
        <f t="shared" ca="1" si="17"/>
        <v>-25</v>
      </c>
      <c r="S48" s="307">
        <f t="shared" ca="1" si="17"/>
        <v>16</v>
      </c>
      <c r="T48" s="310">
        <f t="shared" ca="1" si="17"/>
        <v>-5</v>
      </c>
      <c r="U48" s="309">
        <f t="shared" ca="1" si="17"/>
        <v>-13</v>
      </c>
      <c r="V48" s="307">
        <f t="shared" ca="1" si="17"/>
        <v>0</v>
      </c>
      <c r="W48" s="307">
        <f t="shared" ca="1" si="17"/>
        <v>0</v>
      </c>
      <c r="X48" s="307">
        <f t="shared" ca="1" si="17"/>
        <v>0</v>
      </c>
      <c r="Y48" s="310">
        <f t="shared" ca="1" si="17"/>
        <v>0</v>
      </c>
      <c r="Z48" s="307">
        <f t="shared" ca="1" si="17"/>
        <v>20</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4</v>
      </c>
      <c r="J51" s="307"/>
      <c r="K51" s="307"/>
      <c r="L51" s="307"/>
      <c r="M51" s="310"/>
      <c r="N51" s="410"/>
      <c r="O51" s="410"/>
      <c r="P51" s="309">
        <f ca="1">SUM(P39:P41)-P42</f>
        <v>-2</v>
      </c>
      <c r="Q51" s="307"/>
      <c r="R51" s="307"/>
      <c r="S51" s="307"/>
      <c r="T51" s="310"/>
      <c r="U51" s="309">
        <f ca="1">SUM(U39:U41)-U42</f>
        <v>-20</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0</v>
      </c>
      <c r="K52" s="311">
        <f ca="1">(SUM(K39:K41)-K42)-(SUM(J39:J41)-J42)</f>
        <v>11</v>
      </c>
      <c r="L52" s="311">
        <f ca="1">(SUM(L39:L41)-L42)-(SUM(K39:K41)-K42)</f>
        <v>0</v>
      </c>
      <c r="M52" s="310"/>
      <c r="N52" s="410"/>
      <c r="O52" s="410"/>
      <c r="P52" s="309"/>
      <c r="Q52" s="311">
        <f ca="1">(SUM(Q39:Q41)-Q42)-(SUM(P39:P41)-P42)</f>
        <v>9</v>
      </c>
      <c r="R52" s="311">
        <f ca="1">(SUM(R39:R41)-R42)-(SUM(Q39:Q41)-Q42)</f>
        <v>-25</v>
      </c>
      <c r="S52" s="311">
        <f ca="1">(SUM(S39:S41)-S42)-(SUM(R39:R41)-R42)</f>
        <v>16</v>
      </c>
      <c r="T52" s="310"/>
      <c r="U52" s="321"/>
      <c r="V52" s="311">
        <f ca="1">(SUM(V39:V41)-V42)-(SUM(U39:U41)-U42)</f>
        <v>0</v>
      </c>
      <c r="W52" s="311">
        <f t="shared" ref="W52:X52" ca="1" si="18">(SUM(W39:W41)-W42)-(SUM(V39:V41)-V42)</f>
        <v>0</v>
      </c>
      <c r="X52" s="311">
        <f t="shared" ca="1" si="18"/>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1"/>
      <c r="J55" s="311"/>
      <c r="K55" s="311"/>
      <c r="L55" s="311"/>
      <c r="M55" s="312"/>
      <c r="N55" s="410"/>
      <c r="O55" s="410"/>
      <c r="P55" s="309"/>
      <c r="Q55" s="307"/>
      <c r="R55" s="307"/>
      <c r="S55" s="307"/>
      <c r="T55" s="310"/>
      <c r="U55" s="309">
        <f ca="1">-((SUM(T39:T41)-T42)-(SUM(S39:S41)-S42))</f>
        <v>5</v>
      </c>
      <c r="V55" s="307"/>
      <c r="W55" s="307"/>
      <c r="X55" s="311"/>
      <c r="Y55" s="310"/>
      <c r="Z55" s="307"/>
    </row>
    <row r="56" spans="1:26" s="267" customFormat="1" ht="12.95" customHeight="1" x14ac:dyDescent="0.3">
      <c r="A56" s="293"/>
      <c r="B56" s="305" t="s">
        <v>281</v>
      </c>
      <c r="C56" s="306"/>
      <c r="D56" s="306"/>
      <c r="E56" s="306"/>
      <c r="F56" s="306"/>
      <c r="G56" s="306"/>
      <c r="H56" s="306"/>
      <c r="I56" s="311"/>
      <c r="J56" s="311"/>
      <c r="K56" s="311"/>
      <c r="L56" s="311"/>
      <c r="M56" s="312"/>
      <c r="N56" s="410"/>
      <c r="O56" s="410">
        <f ca="1">-(L39-N42)</f>
        <v>-25</v>
      </c>
      <c r="P56" s="309">
        <f ca="1">-(L39-N42)</f>
        <v>-25</v>
      </c>
      <c r="Q56" s="307"/>
      <c r="R56" s="307"/>
      <c r="S56" s="307"/>
      <c r="T56" s="310"/>
      <c r="U56" s="309"/>
      <c r="V56" s="307"/>
      <c r="W56" s="307"/>
      <c r="X56" s="311"/>
      <c r="Y56" s="310"/>
      <c r="Z56" s="307"/>
    </row>
    <row r="57" spans="1:26" s="267" customFormat="1" ht="12.95" customHeight="1" x14ac:dyDescent="0.3">
      <c r="A57" s="293"/>
      <c r="B57" s="305" t="s">
        <v>360</v>
      </c>
      <c r="C57" s="306"/>
      <c r="D57" s="306"/>
      <c r="E57" s="306"/>
      <c r="F57" s="306"/>
      <c r="G57" s="306"/>
      <c r="H57" s="306"/>
      <c r="I57" s="311"/>
      <c r="J57" s="311"/>
      <c r="K57" s="311"/>
      <c r="L57" s="311"/>
      <c r="M57" s="312"/>
      <c r="N57" s="410"/>
      <c r="O57" s="410"/>
      <c r="P57" s="309"/>
      <c r="Q57" s="311"/>
      <c r="R57" s="311"/>
      <c r="S57" s="311"/>
      <c r="T57" s="310"/>
      <c r="U57" s="321"/>
      <c r="V57" s="311"/>
      <c r="W57" s="311"/>
      <c r="X57" s="311"/>
      <c r="Y57" s="310"/>
      <c r="Z57" s="307"/>
    </row>
    <row r="58" spans="1:26" s="267" customFormat="1" ht="12.95" customHeight="1" x14ac:dyDescent="0.3">
      <c r="A58" s="293"/>
      <c r="B58" s="305" t="s">
        <v>362</v>
      </c>
      <c r="C58" s="306"/>
      <c r="D58" s="306"/>
      <c r="E58" s="306"/>
      <c r="F58" s="306"/>
      <c r="G58" s="306"/>
      <c r="H58" s="306"/>
      <c r="I58" s="311"/>
      <c r="J58" s="311"/>
      <c r="K58" s="311"/>
      <c r="L58" s="311"/>
      <c r="M58" s="312"/>
      <c r="N58" s="410"/>
      <c r="O58" s="410"/>
      <c r="P58" s="309"/>
      <c r="Q58" s="311"/>
      <c r="R58" s="311"/>
      <c r="S58" s="311"/>
      <c r="T58" s="310"/>
      <c r="U58" s="321"/>
      <c r="V58" s="311"/>
      <c r="W58" s="311"/>
      <c r="X58" s="311"/>
      <c r="Y58" s="310"/>
      <c r="Z58" s="307"/>
    </row>
    <row r="59" spans="1:26" s="267" customFormat="1" ht="12.95" customHeight="1" x14ac:dyDescent="0.3">
      <c r="A59" s="293"/>
      <c r="B59" s="305" t="s">
        <v>369</v>
      </c>
      <c r="C59" s="306"/>
      <c r="D59" s="306"/>
      <c r="E59" s="306"/>
      <c r="F59" s="306"/>
      <c r="G59" s="306"/>
      <c r="H59" s="306"/>
      <c r="I59" s="311"/>
      <c r="J59" s="311"/>
      <c r="K59" s="311"/>
      <c r="L59" s="311"/>
      <c r="M59" s="312"/>
      <c r="N59" s="410">
        <f ca="1">L42-M42</f>
        <v>-15</v>
      </c>
      <c r="O59" s="410"/>
      <c r="P59" s="309"/>
      <c r="Q59" s="311"/>
      <c r="R59" s="311"/>
      <c r="S59" s="311"/>
      <c r="T59" s="310"/>
      <c r="U59" s="321"/>
      <c r="V59" s="311"/>
      <c r="W59" s="311"/>
      <c r="X59" s="311"/>
      <c r="Y59" s="310"/>
      <c r="Z59" s="307"/>
    </row>
    <row r="60" spans="1:26" s="267" customFormat="1" ht="12.95" customHeight="1" x14ac:dyDescent="0.3">
      <c r="A60" s="293"/>
      <c r="B60" s="305" t="s">
        <v>374</v>
      </c>
      <c r="C60" s="306"/>
      <c r="D60" s="306"/>
      <c r="E60" s="306"/>
      <c r="F60" s="306"/>
      <c r="G60" s="306"/>
      <c r="H60" s="306"/>
      <c r="I60" s="311"/>
      <c r="J60" s="311"/>
      <c r="K60" s="311"/>
      <c r="L60" s="311"/>
      <c r="M60" s="312"/>
      <c r="N60" s="410"/>
      <c r="O60" s="410">
        <f ca="1">M42-N42</f>
        <v>25</v>
      </c>
      <c r="P60" s="309"/>
      <c r="Q60" s="311"/>
      <c r="R60" s="311"/>
      <c r="S60" s="311"/>
      <c r="T60" s="310"/>
      <c r="U60" s="321"/>
      <c r="V60" s="311"/>
      <c r="W60" s="311"/>
      <c r="X60" s="311"/>
      <c r="Y60" s="310"/>
      <c r="Z60" s="307"/>
    </row>
    <row r="61" spans="1:26" s="267" customFormat="1" ht="12.95" customHeight="1" x14ac:dyDescent="0.3">
      <c r="A61" s="293"/>
      <c r="B61" s="305" t="s">
        <v>375</v>
      </c>
      <c r="C61" s="306"/>
      <c r="D61" s="306"/>
      <c r="E61" s="306"/>
      <c r="F61" s="306"/>
      <c r="G61" s="306"/>
      <c r="H61" s="306"/>
      <c r="I61" s="311"/>
      <c r="J61" s="311"/>
      <c r="K61" s="311"/>
      <c r="L61" s="311"/>
      <c r="M61" s="312"/>
      <c r="N61" s="410"/>
      <c r="O61" s="410"/>
      <c r="P61" s="321">
        <f ca="1">O42-N42</f>
        <v>-1</v>
      </c>
      <c r="Q61" s="311"/>
      <c r="R61" s="311"/>
      <c r="S61" s="311"/>
      <c r="T61" s="310"/>
      <c r="U61" s="321"/>
      <c r="V61" s="311"/>
      <c r="W61" s="311"/>
      <c r="X61" s="311"/>
      <c r="Y61" s="310"/>
      <c r="Z61" s="307"/>
    </row>
    <row r="62" spans="1:26" s="267" customFormat="1" ht="12.95" customHeight="1" x14ac:dyDescent="0.3">
      <c r="A62" s="293"/>
      <c r="B62" s="305" t="s">
        <v>379</v>
      </c>
      <c r="C62" s="306"/>
      <c r="D62" s="306"/>
      <c r="E62" s="306"/>
      <c r="F62" s="306"/>
      <c r="G62" s="306"/>
      <c r="H62" s="306"/>
      <c r="I62" s="311"/>
      <c r="J62" s="311"/>
      <c r="K62" s="311"/>
      <c r="L62" s="311"/>
      <c r="M62" s="312"/>
      <c r="N62" s="410"/>
      <c r="O62" s="410"/>
      <c r="P62" s="309">
        <f>SUM(L39:L41)-SUM(M39:M41)</f>
        <v>0</v>
      </c>
      <c r="Q62" s="311"/>
      <c r="R62" s="311"/>
      <c r="S62" s="311"/>
      <c r="T62" s="310"/>
      <c r="U62" s="321"/>
      <c r="V62" s="311"/>
      <c r="W62" s="311"/>
      <c r="X62" s="311"/>
      <c r="Y62" s="310"/>
      <c r="Z62" s="307"/>
    </row>
    <row r="63" spans="1:26" s="267" customFormat="1" ht="12.95" customHeight="1" x14ac:dyDescent="0.3">
      <c r="A63" s="293"/>
      <c r="B63" s="305" t="s">
        <v>22</v>
      </c>
      <c r="C63" s="306"/>
      <c r="D63" s="306"/>
      <c r="E63" s="306"/>
      <c r="F63" s="306"/>
      <c r="G63" s="306"/>
      <c r="H63" s="306"/>
      <c r="I63" s="318">
        <f ca="1">SUM(I51:I62)</f>
        <v>4</v>
      </c>
      <c r="J63" s="318">
        <f t="shared" ref="J63:Z63" ca="1" si="19">SUM(J51:J62)</f>
        <v>0</v>
      </c>
      <c r="K63" s="318">
        <f t="shared" ca="1" si="19"/>
        <v>11</v>
      </c>
      <c r="L63" s="318">
        <f t="shared" ca="1" si="19"/>
        <v>0</v>
      </c>
      <c r="M63" s="320">
        <f t="shared" si="19"/>
        <v>0</v>
      </c>
      <c r="N63" s="413">
        <f t="shared" ca="1" si="19"/>
        <v>-15</v>
      </c>
      <c r="O63" s="413">
        <f t="shared" ca="1" si="19"/>
        <v>0</v>
      </c>
      <c r="P63" s="319">
        <f t="shared" ca="1" si="19"/>
        <v>-28</v>
      </c>
      <c r="Q63" s="318">
        <f t="shared" ca="1" si="19"/>
        <v>9</v>
      </c>
      <c r="R63" s="318">
        <f t="shared" ca="1" si="19"/>
        <v>-25</v>
      </c>
      <c r="S63" s="318">
        <f t="shared" ca="1" si="19"/>
        <v>16</v>
      </c>
      <c r="T63" s="320">
        <f t="shared" si="19"/>
        <v>0</v>
      </c>
      <c r="U63" s="319">
        <f t="shared" ca="1" si="19"/>
        <v>-15</v>
      </c>
      <c r="V63" s="318">
        <f t="shared" ca="1" si="19"/>
        <v>0</v>
      </c>
      <c r="W63" s="318">
        <f t="shared" ca="1" si="19"/>
        <v>0</v>
      </c>
      <c r="X63" s="318">
        <f t="shared" ca="1" si="19"/>
        <v>0</v>
      </c>
      <c r="Y63" s="320">
        <f t="shared" si="19"/>
        <v>0</v>
      </c>
      <c r="Z63" s="318">
        <f t="shared" ca="1" si="19"/>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4</v>
      </c>
      <c r="K66" s="324">
        <f ca="1">J66</f>
        <v>4</v>
      </c>
      <c r="L66" s="324">
        <f ca="1">K66</f>
        <v>4</v>
      </c>
      <c r="M66" s="326">
        <f ca="1">L66</f>
        <v>4</v>
      </c>
      <c r="N66" s="414">
        <f ca="1">M66</f>
        <v>4</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0</v>
      </c>
      <c r="L67" s="311">
        <f ca="1">K67</f>
        <v>0</v>
      </c>
      <c r="M67" s="312">
        <f ca="1">L67</f>
        <v>0</v>
      </c>
      <c r="N67" s="410">
        <f ca="1">M67</f>
        <v>0</v>
      </c>
      <c r="O67" s="410">
        <f ca="1">N67</f>
        <v>0</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11</v>
      </c>
      <c r="M68" s="312">
        <f ca="1">L68</f>
        <v>11</v>
      </c>
      <c r="N68" s="410">
        <f ca="1">M68</f>
        <v>11</v>
      </c>
      <c r="O68" s="410">
        <f ca="1">N68</f>
        <v>11</v>
      </c>
      <c r="P68" s="309">
        <f ca="1">O68</f>
        <v>11</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0</v>
      </c>
      <c r="N69" s="410">
        <f ca="1">M69</f>
        <v>0</v>
      </c>
      <c r="O69" s="410">
        <f ca="1">N69</f>
        <v>0</v>
      </c>
      <c r="P69" s="309">
        <f ca="1">O69</f>
        <v>0</v>
      </c>
      <c r="Q69" s="307">
        <f ca="1">P69</f>
        <v>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 ca="1">N$63</f>
        <v>-15</v>
      </c>
      <c r="P71" s="391">
        <f ca="1">O71</f>
        <v>-15</v>
      </c>
      <c r="Q71" s="360">
        <f ca="1">P71</f>
        <v>-15</v>
      </c>
      <c r="R71" s="360">
        <f ca="1">Q71</f>
        <v>-15</v>
      </c>
      <c r="S71" s="360">
        <f ca="1">R71</f>
        <v>-15</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 ca="1">O$63</f>
        <v>0</v>
      </c>
      <c r="Q72" s="360">
        <f ca="1">P72</f>
        <v>0</v>
      </c>
      <c r="R72" s="360">
        <f ca="1">Q72</f>
        <v>0</v>
      </c>
      <c r="S72" s="360">
        <f ca="1">R72</f>
        <v>0</v>
      </c>
      <c r="T72" s="385">
        <f ca="1">S72</f>
        <v>0</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-28</v>
      </c>
      <c r="R73" s="311">
        <f ca="1">Q73</f>
        <v>-28</v>
      </c>
      <c r="S73" s="311">
        <f ca="1">R73</f>
        <v>-28</v>
      </c>
      <c r="T73" s="312">
        <f ca="1">S73</f>
        <v>-28</v>
      </c>
      <c r="U73" s="321">
        <f ca="1">T73</f>
        <v>-28</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9</v>
      </c>
      <c r="S74" s="311">
        <f ca="1">R74</f>
        <v>9</v>
      </c>
      <c r="T74" s="312">
        <f ca="1">S74</f>
        <v>9</v>
      </c>
      <c r="U74" s="321">
        <f ca="1">T74</f>
        <v>9</v>
      </c>
      <c r="V74" s="311">
        <f ca="1">U74</f>
        <v>9</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-25</v>
      </c>
      <c r="T75" s="312">
        <f ca="1">S75</f>
        <v>-25</v>
      </c>
      <c r="U75" s="321">
        <f ca="1">T75</f>
        <v>-25</v>
      </c>
      <c r="V75" s="311">
        <f ca="1">U75</f>
        <v>-25</v>
      </c>
      <c r="W75" s="311">
        <f ca="1">V75</f>
        <v>-25</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16</v>
      </c>
      <c r="U76" s="321">
        <f ca="1">T76</f>
        <v>16</v>
      </c>
      <c r="V76" s="311">
        <f ca="1">U76</f>
        <v>16</v>
      </c>
      <c r="W76" s="311">
        <f ca="1">V76</f>
        <v>16</v>
      </c>
      <c r="X76" s="311">
        <f ca="1">W76</f>
        <v>16</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-15</v>
      </c>
      <c r="W78" s="311">
        <f ca="1">V78</f>
        <v>-15</v>
      </c>
      <c r="X78" s="311">
        <f ca="1">W78</f>
        <v>-15</v>
      </c>
      <c r="Y78" s="312">
        <f ca="1">X78</f>
        <v>-15</v>
      </c>
      <c r="Z78" s="311">
        <f ca="1">Y78</f>
        <v>-15</v>
      </c>
    </row>
    <row r="79" spans="1:26" s="267" customFormat="1" ht="12.95" customHeight="1" x14ac:dyDescent="0.3">
      <c r="A79" s="293"/>
      <c r="B79" s="305" t="s">
        <v>259</v>
      </c>
      <c r="C79" s="306"/>
      <c r="D79" s="306"/>
      <c r="E79" s="306"/>
      <c r="F79" s="306"/>
      <c r="G79" s="306"/>
      <c r="H79" s="306"/>
      <c r="I79" s="318"/>
      <c r="J79" s="318"/>
      <c r="K79" s="318"/>
      <c r="L79" s="318"/>
      <c r="M79" s="320"/>
      <c r="N79" s="413">
        <f ca="1">SUM(N66:N70)</f>
        <v>15</v>
      </c>
      <c r="O79" s="413">
        <f ca="1">SUM(O66:O71)</f>
        <v>-4</v>
      </c>
      <c r="P79" s="319">
        <f ca="1">SUM(P66:P72)</f>
        <v>-4</v>
      </c>
      <c r="Q79" s="318">
        <f t="shared" ref="Q79:T79" ca="1" si="20">SUM(Q66:Q72)</f>
        <v>-15</v>
      </c>
      <c r="R79" s="318">
        <f t="shared" ca="1" si="20"/>
        <v>-15</v>
      </c>
      <c r="S79" s="318">
        <f t="shared" ca="1" si="20"/>
        <v>-15</v>
      </c>
      <c r="T79" s="320">
        <f t="shared" ca="1" si="20"/>
        <v>0</v>
      </c>
      <c r="U79" s="319">
        <f ca="1">SUM(U66:U77)</f>
        <v>-28</v>
      </c>
      <c r="V79" s="318">
        <f t="shared" ref="V79:Y79" ca="1" si="21">SUM(V66:V77)</f>
        <v>0</v>
      </c>
      <c r="W79" s="318">
        <f t="shared" ca="1" si="21"/>
        <v>-9</v>
      </c>
      <c r="X79" s="318">
        <f t="shared" ca="1" si="21"/>
        <v>16</v>
      </c>
      <c r="Y79" s="320">
        <f t="shared" si="21"/>
        <v>0</v>
      </c>
      <c r="Z79" s="318">
        <f ca="1">SUM(Z66:Z78)</f>
        <v>-15</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3"/>
      <c r="J82" s="313"/>
      <c r="K82" s="313"/>
      <c r="L82" s="313"/>
      <c r="M82" s="317"/>
      <c r="N82" s="412"/>
      <c r="O82" s="412"/>
      <c r="P82" s="314"/>
      <c r="Q82" s="315"/>
      <c r="R82" s="315"/>
      <c r="S82" s="315"/>
      <c r="T82" s="353"/>
      <c r="U82" s="314"/>
      <c r="V82" s="315"/>
      <c r="W82" s="315"/>
      <c r="X82" s="315"/>
      <c r="Y82" s="353"/>
      <c r="Z82" s="315"/>
    </row>
    <row r="83" spans="1:26" s="267" customFormat="1" ht="12.95" customHeight="1" x14ac:dyDescent="0.3">
      <c r="A83" s="293"/>
      <c r="B83" s="305" t="s">
        <v>348</v>
      </c>
      <c r="C83" s="306"/>
      <c r="D83" s="306"/>
      <c r="E83" s="266"/>
      <c r="F83" s="266"/>
      <c r="G83" s="266"/>
      <c r="H83" s="306"/>
      <c r="I83" s="313"/>
      <c r="J83" s="313"/>
      <c r="K83" s="313"/>
      <c r="L83" s="313"/>
      <c r="M83" s="317"/>
      <c r="N83" s="412"/>
      <c r="O83" s="412"/>
      <c r="P83" s="314"/>
      <c r="Q83" s="315"/>
      <c r="R83" s="315"/>
      <c r="S83" s="315"/>
      <c r="T83" s="353"/>
      <c r="U83" s="395"/>
      <c r="V83" s="315"/>
      <c r="W83" s="315"/>
      <c r="X83" s="315"/>
      <c r="Y83" s="353"/>
      <c r="Z83" s="315"/>
    </row>
    <row r="84" spans="1:26" s="267" customFormat="1" ht="12.95" customHeight="1" x14ac:dyDescent="0.3">
      <c r="A84" s="293"/>
      <c r="B84" s="305" t="s">
        <v>351</v>
      </c>
      <c r="C84" s="266"/>
      <c r="D84" s="266"/>
      <c r="E84" s="266"/>
      <c r="F84" s="266"/>
      <c r="G84" s="266"/>
      <c r="H84" s="266"/>
      <c r="I84" s="330"/>
      <c r="J84" s="330"/>
      <c r="K84" s="330"/>
      <c r="L84" s="330"/>
      <c r="M84" s="332"/>
      <c r="N84" s="417"/>
      <c r="O84" s="417"/>
      <c r="P84" s="331"/>
      <c r="Q84" s="330"/>
      <c r="R84" s="330"/>
      <c r="S84" s="330"/>
      <c r="T84" s="332"/>
      <c r="U84" s="331"/>
      <c r="V84" s="330"/>
      <c r="W84" s="330"/>
      <c r="X84" s="330"/>
      <c r="Y84" s="332"/>
      <c r="Z84" s="330"/>
    </row>
    <row r="85" spans="1:26" s="267" customFormat="1" ht="12.95" customHeight="1" x14ac:dyDescent="0.3">
      <c r="A85" s="293"/>
      <c r="B85" s="305" t="s">
        <v>358</v>
      </c>
      <c r="C85" s="329"/>
      <c r="D85" s="329"/>
      <c r="E85" s="266"/>
      <c r="F85" s="266"/>
      <c r="G85" s="266"/>
      <c r="H85" s="329"/>
      <c r="I85" s="330"/>
      <c r="J85" s="330"/>
      <c r="K85" s="330"/>
      <c r="L85" s="330"/>
      <c r="M85" s="332"/>
      <c r="N85" s="417"/>
      <c r="O85" s="417"/>
      <c r="P85" s="331"/>
      <c r="Q85" s="330"/>
      <c r="R85" s="330"/>
      <c r="S85" s="330"/>
      <c r="T85" s="332"/>
      <c r="U85" s="331"/>
      <c r="V85" s="330"/>
      <c r="W85" s="330"/>
      <c r="X85" s="330"/>
      <c r="Y85" s="332"/>
      <c r="Z85" s="330"/>
    </row>
    <row r="86" spans="1:26" s="267" customFormat="1" ht="12.95" customHeight="1" x14ac:dyDescent="0.3">
      <c r="A86" s="293"/>
      <c r="B86" s="305" t="s">
        <v>367</v>
      </c>
      <c r="C86" s="329"/>
      <c r="D86" s="329"/>
      <c r="E86" s="266"/>
      <c r="F86" s="266"/>
      <c r="G86" s="266"/>
      <c r="H86" s="329"/>
      <c r="I86" s="330"/>
      <c r="J86" s="330"/>
      <c r="K86" s="330"/>
      <c r="L86" s="330"/>
      <c r="M86" s="332"/>
      <c r="N86" s="417"/>
      <c r="O86" s="417"/>
      <c r="P86" s="331"/>
      <c r="Q86" s="330"/>
      <c r="R86" s="330"/>
      <c r="S86" s="330"/>
      <c r="T86" s="332"/>
      <c r="U86" s="331"/>
      <c r="V86" s="330"/>
      <c r="W86" s="330"/>
      <c r="X86" s="330"/>
      <c r="Y86" s="332"/>
      <c r="Z86" s="330"/>
    </row>
    <row r="87" spans="1:26" s="267" customFormat="1" ht="12.95" customHeight="1" x14ac:dyDescent="0.3">
      <c r="A87" s="293"/>
      <c r="B87" s="305" t="s">
        <v>366</v>
      </c>
      <c r="C87" s="329"/>
      <c r="D87" s="329"/>
      <c r="E87" s="266"/>
      <c r="F87" s="266"/>
      <c r="G87" s="266"/>
      <c r="H87" s="329"/>
      <c r="I87" s="330"/>
      <c r="J87" s="330"/>
      <c r="K87" s="330"/>
      <c r="L87" s="330"/>
      <c r="M87" s="332"/>
      <c r="N87" s="417"/>
      <c r="O87" s="417"/>
      <c r="P87" s="331"/>
      <c r="Q87" s="330"/>
      <c r="R87" s="330"/>
      <c r="S87" s="330"/>
      <c r="T87" s="332"/>
      <c r="U87" s="331"/>
      <c r="V87" s="330"/>
      <c r="W87" s="330"/>
      <c r="X87" s="330"/>
      <c r="Y87" s="332"/>
      <c r="Z87" s="330"/>
    </row>
    <row r="88" spans="1:26" s="267" customFormat="1" ht="12.95" customHeight="1" x14ac:dyDescent="0.3">
      <c r="A88" s="293"/>
      <c r="B88" s="305" t="s">
        <v>359</v>
      </c>
      <c r="C88" s="329"/>
      <c r="D88" s="329"/>
      <c r="E88" s="266"/>
      <c r="F88" s="266"/>
      <c r="G88" s="266"/>
      <c r="H88" s="329"/>
      <c r="I88" s="330"/>
      <c r="J88" s="330"/>
      <c r="K88" s="330"/>
      <c r="L88" s="330"/>
      <c r="M88" s="332"/>
      <c r="N88" s="417"/>
      <c r="O88" s="417"/>
      <c r="P88" s="331"/>
      <c r="Q88" s="315"/>
      <c r="R88" s="330"/>
      <c r="S88" s="330"/>
      <c r="T88" s="332"/>
      <c r="U88" s="396"/>
      <c r="V88" s="383"/>
      <c r="W88" s="383"/>
      <c r="X88" s="330"/>
      <c r="Y88" s="332"/>
      <c r="Z88" s="354"/>
    </row>
    <row r="89" spans="1:26" s="267" customFormat="1" ht="12.95" customHeight="1" x14ac:dyDescent="0.3">
      <c r="A89" s="293"/>
      <c r="B89" s="305" t="s">
        <v>363</v>
      </c>
      <c r="C89" s="329"/>
      <c r="D89" s="329"/>
      <c r="E89" s="266"/>
      <c r="F89" s="266"/>
      <c r="G89" s="266"/>
      <c r="H89" s="329"/>
      <c r="I89" s="355"/>
      <c r="J89" s="355"/>
      <c r="K89" s="330"/>
      <c r="L89" s="330"/>
      <c r="M89" s="332"/>
      <c r="N89" s="417"/>
      <c r="O89" s="417"/>
      <c r="P89" s="331"/>
      <c r="Q89" s="330"/>
      <c r="R89" s="330"/>
      <c r="S89" s="330"/>
      <c r="T89" s="332"/>
      <c r="U89" s="331"/>
      <c r="V89" s="330"/>
      <c r="W89" s="330"/>
      <c r="X89" s="330"/>
      <c r="Y89" s="332"/>
      <c r="Z89" s="330"/>
    </row>
    <row r="90" spans="1:26" s="267" customFormat="1" ht="12.95" customHeight="1" x14ac:dyDescent="0.3">
      <c r="A90" s="293"/>
      <c r="B90" s="305" t="s">
        <v>368</v>
      </c>
      <c r="C90" s="329"/>
      <c r="D90" s="329"/>
      <c r="E90" s="266"/>
      <c r="F90" s="266"/>
      <c r="G90" s="266"/>
      <c r="H90" s="329"/>
      <c r="I90" s="355"/>
      <c r="J90" s="355"/>
      <c r="K90" s="330"/>
      <c r="L90" s="330"/>
      <c r="M90" s="332"/>
      <c r="N90" s="417"/>
      <c r="O90" s="417"/>
      <c r="P90" s="331"/>
      <c r="Q90" s="330"/>
      <c r="R90" s="330"/>
      <c r="S90" s="330"/>
      <c r="T90" s="332"/>
      <c r="U90" s="331"/>
      <c r="V90" s="330"/>
      <c r="W90" s="330"/>
      <c r="X90" s="330"/>
      <c r="Y90" s="332"/>
      <c r="Z90" s="330"/>
    </row>
    <row r="91" spans="1:26" s="267" customFormat="1" ht="12.95" customHeight="1" x14ac:dyDescent="0.3">
      <c r="A91" s="293"/>
      <c r="B91" s="305" t="s">
        <v>371</v>
      </c>
      <c r="C91" s="329"/>
      <c r="D91" s="329"/>
      <c r="E91" s="266"/>
      <c r="F91" s="266"/>
      <c r="G91" s="266"/>
      <c r="H91" s="329"/>
      <c r="I91" s="355"/>
      <c r="J91" s="355"/>
      <c r="K91" s="330"/>
      <c r="L91" s="330"/>
      <c r="M91" s="332"/>
      <c r="N91" s="417"/>
      <c r="O91" s="417"/>
      <c r="P91" s="331"/>
      <c r="Q91" s="330"/>
      <c r="R91" s="330"/>
      <c r="S91" s="330"/>
      <c r="T91" s="332"/>
      <c r="U91" s="331"/>
      <c r="V91" s="330"/>
      <c r="W91" s="330"/>
      <c r="X91" s="330"/>
      <c r="Y91" s="332"/>
      <c r="Z91" s="330"/>
    </row>
    <row r="92" spans="1:26" s="267" customFormat="1" ht="12.95" customHeight="1" x14ac:dyDescent="0.3">
      <c r="A92" s="293"/>
      <c r="B92" s="305" t="s">
        <v>372</v>
      </c>
      <c r="C92" s="329"/>
      <c r="D92" s="329"/>
      <c r="E92" s="266"/>
      <c r="F92" s="266"/>
      <c r="G92" s="266"/>
      <c r="H92" s="329"/>
      <c r="I92" s="355"/>
      <c r="J92" s="355"/>
      <c r="K92" s="330"/>
      <c r="L92" s="330"/>
      <c r="M92" s="332"/>
      <c r="N92" s="417"/>
      <c r="O92" s="417"/>
      <c r="P92" s="331"/>
      <c r="Q92" s="330"/>
      <c r="R92" s="330"/>
      <c r="S92" s="330"/>
      <c r="T92" s="332"/>
      <c r="U92" s="331"/>
      <c r="V92" s="330"/>
      <c r="W92" s="330"/>
      <c r="X92" s="330"/>
      <c r="Y92" s="332"/>
      <c r="Z92" s="330"/>
    </row>
    <row r="93" spans="1:26" s="267" customFormat="1" ht="12.95" customHeight="1" x14ac:dyDescent="0.3">
      <c r="A93" s="293"/>
      <c r="B93" s="305" t="s">
        <v>376</v>
      </c>
      <c r="C93" s="329"/>
      <c r="D93" s="329"/>
      <c r="E93" s="266"/>
      <c r="F93" s="266"/>
      <c r="G93" s="266"/>
      <c r="H93" s="329"/>
      <c r="I93" s="355"/>
      <c r="J93" s="355"/>
      <c r="K93" s="330"/>
      <c r="L93" s="330"/>
      <c r="M93" s="332"/>
      <c r="N93" s="417"/>
      <c r="O93" s="417"/>
      <c r="P93" s="331"/>
      <c r="Q93" s="330"/>
      <c r="R93" s="330"/>
      <c r="S93" s="330"/>
      <c r="T93" s="332"/>
      <c r="U93" s="331"/>
      <c r="V93" s="330"/>
      <c r="W93" s="330"/>
      <c r="X93" s="330"/>
      <c r="Y93" s="332"/>
      <c r="Z93" s="330"/>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M95" s="299"/>
      <c r="N95" s="407"/>
      <c r="O95" s="407"/>
      <c r="P95" s="298"/>
      <c r="T95" s="299"/>
      <c r="U95" s="397"/>
      <c r="V95" s="265"/>
      <c r="W95" s="265"/>
      <c r="Y95" s="299"/>
      <c r="Z95" s="293"/>
    </row>
    <row r="96" spans="1:26" s="267" customFormat="1" ht="12.95" customHeight="1" x14ac:dyDescent="0.3">
      <c r="A96" s="293"/>
      <c r="B96" s="305" t="s">
        <v>352</v>
      </c>
      <c r="C96" s="329"/>
      <c r="D96" s="329"/>
      <c r="E96" s="266"/>
      <c r="F96" s="266"/>
      <c r="G96" s="266"/>
      <c r="H96" s="329"/>
      <c r="M96" s="299"/>
      <c r="N96" s="407"/>
      <c r="O96" s="407"/>
      <c r="P96" s="298"/>
      <c r="T96" s="299"/>
      <c r="U96" s="397"/>
      <c r="V96" s="265"/>
      <c r="W96" s="265"/>
      <c r="Y96" s="299"/>
      <c r="Z96" s="293"/>
    </row>
    <row r="97" spans="1:26" s="267" customFormat="1" ht="12.95" customHeight="1" x14ac:dyDescent="0.3">
      <c r="A97" s="293"/>
      <c r="B97" s="305" t="s">
        <v>357</v>
      </c>
      <c r="C97" s="329"/>
      <c r="D97" s="329"/>
      <c r="E97" s="266"/>
      <c r="F97" s="266"/>
      <c r="G97" s="266"/>
      <c r="H97" s="329"/>
      <c r="M97" s="299"/>
      <c r="N97" s="407"/>
      <c r="O97" s="407"/>
      <c r="P97" s="298"/>
      <c r="T97" s="299"/>
      <c r="U97" s="397"/>
      <c r="V97" s="265"/>
      <c r="W97" s="265"/>
      <c r="Y97" s="299"/>
      <c r="Z97" s="293"/>
    </row>
    <row r="98" spans="1:26" s="267" customFormat="1" ht="12.95" customHeight="1" x14ac:dyDescent="0.3">
      <c r="A98" s="293"/>
      <c r="B98" s="305" t="s">
        <v>364</v>
      </c>
      <c r="C98" s="329"/>
      <c r="D98" s="329"/>
      <c r="E98" s="266"/>
      <c r="F98" s="266"/>
      <c r="G98" s="266"/>
      <c r="H98" s="329"/>
      <c r="M98" s="299"/>
      <c r="N98" s="407">
        <f ca="1">L42-SUM(N39:N41)</f>
        <v>0</v>
      </c>
      <c r="O98" s="407"/>
      <c r="P98" s="298"/>
      <c r="T98" s="299"/>
      <c r="U98" s="397"/>
      <c r="V98" s="265"/>
      <c r="W98" s="265"/>
      <c r="Y98" s="299"/>
      <c r="Z98" s="293"/>
    </row>
    <row r="99" spans="1:26" s="267" customFormat="1" ht="12.95" customHeight="1" x14ac:dyDescent="0.3">
      <c r="A99" s="293"/>
      <c r="B99" s="305" t="s">
        <v>365</v>
      </c>
      <c r="C99" s="329"/>
      <c r="D99" s="329"/>
      <c r="E99" s="266"/>
      <c r="F99" s="266"/>
      <c r="G99" s="266"/>
      <c r="H99" s="329"/>
      <c r="M99" s="299"/>
      <c r="N99" s="407"/>
      <c r="O99" s="407">
        <f ca="1">M42-SUM(O39:O41)</f>
        <v>15</v>
      </c>
      <c r="P99" s="298"/>
      <c r="T99" s="299"/>
      <c r="U99" s="397"/>
      <c r="V99" s="265"/>
      <c r="W99" s="265"/>
      <c r="Y99" s="299"/>
      <c r="Z99" s="293"/>
    </row>
    <row r="100" spans="1:26" s="267" customFormat="1" ht="12.95" customHeight="1" x14ac:dyDescent="0.3">
      <c r="A100" s="293"/>
      <c r="B100" s="305" t="s">
        <v>361</v>
      </c>
      <c r="C100" s="329"/>
      <c r="D100" s="329"/>
      <c r="E100" s="266"/>
      <c r="F100" s="266"/>
      <c r="G100" s="266"/>
      <c r="H100" s="329"/>
      <c r="M100" s="299"/>
      <c r="N100" s="407"/>
      <c r="O100" s="407"/>
      <c r="P100" s="298"/>
      <c r="T100" s="299"/>
      <c r="U100" s="397"/>
      <c r="V100" s="265"/>
      <c r="W100" s="265"/>
      <c r="Y100" s="299"/>
      <c r="Z100" s="293"/>
    </row>
    <row r="101" spans="1:26" s="267" customFormat="1" ht="12.95" customHeight="1" x14ac:dyDescent="0.3">
      <c r="A101" s="293"/>
      <c r="B101" s="305" t="s">
        <v>377</v>
      </c>
      <c r="C101" s="329"/>
      <c r="D101" s="329"/>
      <c r="E101" s="266"/>
      <c r="F101" s="266"/>
      <c r="G101" s="266"/>
      <c r="H101" s="329"/>
      <c r="M101" s="299"/>
      <c r="N101" s="407"/>
      <c r="O101" s="407">
        <f>-P62</f>
        <v>0</v>
      </c>
      <c r="P101" s="298"/>
      <c r="T101" s="299"/>
      <c r="U101" s="397"/>
      <c r="V101" s="265"/>
      <c r="W101" s="265"/>
      <c r="Y101" s="299"/>
      <c r="Z101" s="293"/>
    </row>
    <row r="102" spans="1:26" s="267" customFormat="1" ht="12.95" customHeight="1" x14ac:dyDescent="0.3">
      <c r="A102" s="293"/>
      <c r="B102" s="305" t="s">
        <v>378</v>
      </c>
      <c r="C102" s="329"/>
      <c r="D102" s="329"/>
      <c r="E102" s="266"/>
      <c r="F102" s="266"/>
      <c r="G102" s="266"/>
      <c r="H102" s="329"/>
      <c r="M102" s="299"/>
      <c r="N102" s="407"/>
      <c r="O102" s="407"/>
      <c r="P102" s="298"/>
      <c r="S102" s="267">
        <f>P62</f>
        <v>0</v>
      </c>
      <c r="T102" s="299"/>
      <c r="U102" s="397"/>
      <c r="V102" s="265"/>
      <c r="W102" s="265"/>
      <c r="Y102" s="299"/>
      <c r="Z102" s="293"/>
    </row>
    <row r="103" spans="1:26" s="267" customFormat="1" ht="12.95" customHeight="1" x14ac:dyDescent="0.3">
      <c r="A103" s="293"/>
      <c r="B103" s="305" t="s">
        <v>370</v>
      </c>
      <c r="C103" s="329"/>
      <c r="D103" s="329"/>
      <c r="E103" s="266"/>
      <c r="F103" s="266"/>
      <c r="G103" s="266"/>
      <c r="H103" s="329"/>
      <c r="M103" s="299"/>
      <c r="N103" s="407"/>
      <c r="O103" s="407"/>
      <c r="P103" s="298"/>
      <c r="S103" s="267">
        <f ca="1">-N59</f>
        <v>15</v>
      </c>
      <c r="T103" s="299"/>
      <c r="U103" s="397"/>
      <c r="V103" s="265"/>
      <c r="W103" s="265"/>
      <c r="Y103" s="299"/>
      <c r="Z103" s="293"/>
    </row>
    <row r="104" spans="1:26" s="267" customFormat="1" ht="12.95" customHeight="1" x14ac:dyDescent="0.3">
      <c r="A104" s="293"/>
      <c r="B104" s="305" t="s">
        <v>373</v>
      </c>
      <c r="C104" s="329"/>
      <c r="D104" s="329"/>
      <c r="E104" s="266"/>
      <c r="F104" s="266"/>
      <c r="G104" s="266"/>
      <c r="H104" s="329"/>
      <c r="M104" s="299"/>
      <c r="N104" s="407"/>
      <c r="O104" s="407"/>
      <c r="P104" s="298"/>
      <c r="T104" s="299">
        <f ca="1">-O60</f>
        <v>-25</v>
      </c>
      <c r="U104" s="397"/>
      <c r="V104" s="265"/>
      <c r="W104" s="265"/>
      <c r="Y104" s="299"/>
      <c r="Z104" s="293"/>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2">SUM(I79:I105)</f>
        <v>0</v>
      </c>
      <c r="J106" s="426">
        <f t="shared" si="22"/>
        <v>0</v>
      </c>
      <c r="K106" s="426">
        <f t="shared" si="22"/>
        <v>0</v>
      </c>
      <c r="L106" s="426">
        <f t="shared" si="22"/>
        <v>0</v>
      </c>
      <c r="M106" s="427">
        <f>SUM(M79:M105)</f>
        <v>0</v>
      </c>
      <c r="N106" s="429">
        <f ca="1">SUM(N79:N105)</f>
        <v>15</v>
      </c>
      <c r="O106" s="429">
        <f ca="1">SUM(O79:O105)</f>
        <v>11</v>
      </c>
      <c r="P106" s="393">
        <f ca="1">SUM(P79:P105)</f>
        <v>-4</v>
      </c>
      <c r="Q106" s="363">
        <f t="shared" ref="Q106:Z106" ca="1" si="23">SUM(Q79:Q105)</f>
        <v>-15</v>
      </c>
      <c r="R106" s="363">
        <f t="shared" ca="1" si="23"/>
        <v>-15</v>
      </c>
      <c r="S106" s="363">
        <f t="shared" ca="1" si="23"/>
        <v>0</v>
      </c>
      <c r="T106" s="387">
        <f t="shared" ca="1" si="23"/>
        <v>-25</v>
      </c>
      <c r="U106" s="393">
        <f t="shared" ca="1" si="23"/>
        <v>-28</v>
      </c>
      <c r="V106" s="363">
        <f t="shared" ca="1" si="23"/>
        <v>0</v>
      </c>
      <c r="W106" s="363">
        <f t="shared" ca="1" si="23"/>
        <v>-9</v>
      </c>
      <c r="X106" s="363">
        <f t="shared" ca="1" si="23"/>
        <v>16</v>
      </c>
      <c r="Y106" s="387">
        <f t="shared" si="23"/>
        <v>0</v>
      </c>
      <c r="Z106" s="363">
        <f t="shared" ca="1" si="23"/>
        <v>-15</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4">I14+I14/$I$16</f>
        <v>59.632823365785811</v>
      </c>
      <c r="J109" s="337">
        <f t="shared" ca="1" si="24"/>
        <v>-119.26564673157162</v>
      </c>
      <c r="K109" s="337">
        <f t="shared" ca="1" si="24"/>
        <v>14.908205841446453</v>
      </c>
      <c r="L109" s="337">
        <f t="shared" ca="1" si="24"/>
        <v>44.724617524339358</v>
      </c>
      <c r="M109" s="377">
        <f t="shared" ca="1" si="24"/>
        <v>283.25591098748259</v>
      </c>
      <c r="N109" s="419">
        <f t="shared" ca="1" si="24"/>
        <v>-74.541029207232256</v>
      </c>
      <c r="O109" s="419">
        <f t="shared" ca="1" si="24"/>
        <v>298.16411682892902</v>
      </c>
      <c r="P109" s="338">
        <f t="shared" ca="1" si="24"/>
        <v>-178.89847009735743</v>
      </c>
      <c r="Q109" s="339">
        <f t="shared" ca="1" si="24"/>
        <v>-298.16411682892902</v>
      </c>
      <c r="R109" s="339">
        <f t="shared" ca="1" si="24"/>
        <v>29.816411682892905</v>
      </c>
      <c r="S109" s="337">
        <f t="shared" ca="1" si="24"/>
        <v>104.35744089012516</v>
      </c>
      <c r="T109" s="340">
        <f t="shared" ca="1" si="24"/>
        <v>-283.25591098748259</v>
      </c>
      <c r="U109" s="338">
        <f t="shared" si="24"/>
        <v>0</v>
      </c>
      <c r="V109" s="339">
        <f t="shared" si="24"/>
        <v>0</v>
      </c>
      <c r="W109" s="339">
        <f t="shared" si="24"/>
        <v>0</v>
      </c>
      <c r="X109" s="339">
        <f t="shared" si="24"/>
        <v>0</v>
      </c>
      <c r="Y109" s="340">
        <f t="shared" si="24"/>
        <v>0</v>
      </c>
      <c r="Z109" s="339">
        <f t="shared" si="24"/>
        <v>0</v>
      </c>
    </row>
    <row r="110" spans="1:26" s="282" customFormat="1" ht="12.95" customHeight="1" x14ac:dyDescent="0.3">
      <c r="A110" s="336"/>
      <c r="B110" s="305" t="s">
        <v>273</v>
      </c>
      <c r="C110" s="281"/>
      <c r="D110" s="281"/>
      <c r="E110" s="281"/>
      <c r="F110" s="281"/>
      <c r="G110" s="281"/>
      <c r="H110" s="281"/>
      <c r="I110" s="341">
        <f t="shared" ref="I110:Z110" ca="1" si="25">I15</f>
        <v>0</v>
      </c>
      <c r="J110" s="341">
        <f t="shared" ca="1" si="25"/>
        <v>8</v>
      </c>
      <c r="K110" s="341">
        <f t="shared" ca="1" si="25"/>
        <v>18</v>
      </c>
      <c r="L110" s="341">
        <f t="shared" ca="1" si="25"/>
        <v>15</v>
      </c>
      <c r="M110" s="378">
        <f t="shared" ca="1" si="25"/>
        <v>-19</v>
      </c>
      <c r="N110" s="420">
        <f t="shared" ca="1" si="25"/>
        <v>11</v>
      </c>
      <c r="O110" s="420">
        <f t="shared" ca="1" si="25"/>
        <v>-8</v>
      </c>
      <c r="P110" s="342">
        <f t="shared" ca="1" si="25"/>
        <v>-10</v>
      </c>
      <c r="Q110" s="343">
        <f t="shared" ca="1" si="25"/>
        <v>19</v>
      </c>
      <c r="R110" s="343">
        <f t="shared" ca="1" si="25"/>
        <v>-8</v>
      </c>
      <c r="S110" s="341">
        <f t="shared" ca="1" si="25"/>
        <v>1</v>
      </c>
      <c r="T110" s="344">
        <f t="shared" ca="1" si="25"/>
        <v>15</v>
      </c>
      <c r="U110" s="342">
        <f t="shared" si="25"/>
        <v>0</v>
      </c>
      <c r="V110" s="343">
        <f t="shared" si="25"/>
        <v>0</v>
      </c>
      <c r="W110" s="343">
        <f t="shared" si="25"/>
        <v>0</v>
      </c>
      <c r="X110" s="343">
        <f t="shared" si="25"/>
        <v>0</v>
      </c>
      <c r="Y110" s="344">
        <f t="shared" si="25"/>
        <v>0</v>
      </c>
      <c r="Z110" s="343">
        <f t="shared" si="25"/>
        <v>0</v>
      </c>
    </row>
    <row r="111" spans="1:26" s="282" customFormat="1" ht="12.95" customHeight="1" x14ac:dyDescent="0.3">
      <c r="A111" s="336"/>
      <c r="B111" s="305" t="s">
        <v>255</v>
      </c>
      <c r="C111" s="281"/>
      <c r="D111" s="281"/>
      <c r="E111" s="281"/>
      <c r="F111" s="281"/>
      <c r="G111" s="281"/>
      <c r="H111" s="281"/>
      <c r="I111" s="337">
        <f ca="1">SUM(I109:I110)</f>
        <v>59.632823365785811</v>
      </c>
      <c r="J111" s="337">
        <f t="shared" ref="J111:Z111" ca="1" si="26">SUM(J109:J110)</f>
        <v>-111.26564673157162</v>
      </c>
      <c r="K111" s="337">
        <f t="shared" ca="1" si="26"/>
        <v>32.908205841446453</v>
      </c>
      <c r="L111" s="337">
        <f t="shared" ca="1" si="26"/>
        <v>59.724617524339358</v>
      </c>
      <c r="M111" s="377">
        <f t="shared" ca="1" si="26"/>
        <v>264.25591098748259</v>
      </c>
      <c r="N111" s="419">
        <f t="shared" ca="1" si="26"/>
        <v>-63.541029207232256</v>
      </c>
      <c r="O111" s="419">
        <f t="shared" ca="1" si="26"/>
        <v>290.16411682892902</v>
      </c>
      <c r="P111" s="338">
        <f t="shared" ca="1" si="26"/>
        <v>-188.89847009735743</v>
      </c>
      <c r="Q111" s="339">
        <f t="shared" ca="1" si="26"/>
        <v>-279.16411682892902</v>
      </c>
      <c r="R111" s="339">
        <f t="shared" ca="1" si="26"/>
        <v>21.816411682892905</v>
      </c>
      <c r="S111" s="337">
        <f t="shared" ca="1" si="26"/>
        <v>105.35744089012516</v>
      </c>
      <c r="T111" s="340">
        <f t="shared" ca="1" si="26"/>
        <v>-268.25591098748259</v>
      </c>
      <c r="U111" s="338">
        <f t="shared" si="26"/>
        <v>0</v>
      </c>
      <c r="V111" s="339">
        <f t="shared" si="26"/>
        <v>0</v>
      </c>
      <c r="W111" s="339">
        <f t="shared" si="26"/>
        <v>0</v>
      </c>
      <c r="X111" s="339">
        <f t="shared" si="26"/>
        <v>0</v>
      </c>
      <c r="Y111" s="340">
        <f t="shared" si="26"/>
        <v>0</v>
      </c>
      <c r="Z111" s="339">
        <f t="shared" si="26"/>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7">I33-I42</f>
        <v>4</v>
      </c>
      <c r="J114" s="282">
        <f t="shared" ca="1" si="27"/>
        <v>4</v>
      </c>
      <c r="K114" s="282">
        <f t="shared" ca="1" si="27"/>
        <v>15</v>
      </c>
      <c r="L114" s="282">
        <f t="shared" ca="1" si="27"/>
        <v>15</v>
      </c>
      <c r="M114" s="284">
        <f t="shared" ca="1" si="27"/>
        <v>0</v>
      </c>
      <c r="N114" s="418">
        <f t="shared" ca="1" si="27"/>
        <v>25</v>
      </c>
      <c r="O114" s="418">
        <f t="shared" ca="1" si="27"/>
        <v>26</v>
      </c>
      <c r="P114" s="333">
        <f t="shared" ca="1" si="27"/>
        <v>-2</v>
      </c>
      <c r="Q114" s="334">
        <f t="shared" ca="1" si="27"/>
        <v>7</v>
      </c>
      <c r="R114" s="334">
        <f t="shared" ca="1" si="27"/>
        <v>-18</v>
      </c>
      <c r="S114" s="334">
        <f t="shared" ca="1" si="27"/>
        <v>-2</v>
      </c>
      <c r="T114" s="346">
        <f t="shared" ca="1" si="27"/>
        <v>-7</v>
      </c>
      <c r="U114" s="333">
        <f t="shared" ca="1" si="27"/>
        <v>-22</v>
      </c>
      <c r="V114" s="334">
        <f t="shared" ca="1" si="27"/>
        <v>-22</v>
      </c>
      <c r="W114" s="334">
        <f t="shared" ca="1" si="27"/>
        <v>-22</v>
      </c>
      <c r="X114" s="334">
        <f t="shared" ca="1" si="27"/>
        <v>-22</v>
      </c>
      <c r="Y114" s="346">
        <f t="shared" ca="1" si="27"/>
        <v>-22</v>
      </c>
      <c r="Z114" s="334">
        <f t="shared" ca="1" si="27"/>
        <v>-22</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28">I37-I46-I106</f>
        <v>0</v>
      </c>
      <c r="J115" s="282">
        <f t="shared" si="28"/>
        <v>0</v>
      </c>
      <c r="K115" s="282">
        <f t="shared" si="28"/>
        <v>0</v>
      </c>
      <c r="L115" s="282">
        <f t="shared" si="28"/>
        <v>0</v>
      </c>
      <c r="M115" s="284">
        <f t="shared" si="28"/>
        <v>0</v>
      </c>
      <c r="N115" s="418">
        <f t="shared" ca="1" si="28"/>
        <v>0</v>
      </c>
      <c r="O115" s="418">
        <f t="shared" ca="1" si="28"/>
        <v>4</v>
      </c>
      <c r="P115" s="333">
        <f t="shared" ca="1" si="28"/>
        <v>4</v>
      </c>
      <c r="Q115" s="282">
        <f t="shared" ca="1" si="28"/>
        <v>15</v>
      </c>
      <c r="R115" s="282">
        <f t="shared" ca="1" si="28"/>
        <v>15</v>
      </c>
      <c r="S115" s="282">
        <f t="shared" ca="1" si="28"/>
        <v>0</v>
      </c>
      <c r="T115" s="346">
        <f t="shared" ca="1" si="28"/>
        <v>25</v>
      </c>
      <c r="U115" s="333">
        <f t="shared" ca="1" si="28"/>
        <v>26</v>
      </c>
      <c r="V115" s="282">
        <f t="shared" ca="1" si="28"/>
        <v>-2</v>
      </c>
      <c r="W115" s="334">
        <f t="shared" ca="1" si="28"/>
        <v>7</v>
      </c>
      <c r="X115" s="334">
        <f t="shared" ca="1" si="28"/>
        <v>-18</v>
      </c>
      <c r="Y115" s="346">
        <f t="shared" ca="1" si="28"/>
        <v>-2</v>
      </c>
      <c r="Z115" s="334">
        <f t="shared" ca="1" si="28"/>
        <v>-7</v>
      </c>
    </row>
    <row r="116" spans="1:41" s="282" customFormat="1" ht="12.95" customHeight="1" x14ac:dyDescent="0.3">
      <c r="A116" s="336"/>
      <c r="B116" s="281" t="s">
        <v>24</v>
      </c>
      <c r="C116" s="281"/>
      <c r="D116" s="281"/>
      <c r="E116" s="281"/>
      <c r="F116" s="281"/>
      <c r="G116" s="281"/>
      <c r="H116" s="281"/>
      <c r="I116" s="282">
        <f t="shared" ref="I116:Z116" ca="1" si="29">I114-I115</f>
        <v>4</v>
      </c>
      <c r="J116" s="282">
        <f t="shared" ca="1" si="29"/>
        <v>4</v>
      </c>
      <c r="K116" s="282">
        <f t="shared" ca="1" si="29"/>
        <v>15</v>
      </c>
      <c r="L116" s="282">
        <f t="shared" ca="1" si="29"/>
        <v>15</v>
      </c>
      <c r="M116" s="284">
        <f t="shared" ca="1" si="29"/>
        <v>0</v>
      </c>
      <c r="N116" s="418">
        <f t="shared" ca="1" si="29"/>
        <v>25</v>
      </c>
      <c r="O116" s="418">
        <f t="shared" ca="1" si="29"/>
        <v>22</v>
      </c>
      <c r="P116" s="333">
        <f t="shared" ca="1" si="29"/>
        <v>-6</v>
      </c>
      <c r="Q116" s="334">
        <f t="shared" ca="1" si="29"/>
        <v>-8</v>
      </c>
      <c r="R116" s="334">
        <f t="shared" ca="1" si="29"/>
        <v>-33</v>
      </c>
      <c r="S116" s="334">
        <f t="shared" ca="1" si="29"/>
        <v>-2</v>
      </c>
      <c r="T116" s="284">
        <f t="shared" ca="1" si="29"/>
        <v>-32</v>
      </c>
      <c r="U116" s="283">
        <f ca="1">U114-U115</f>
        <v>-48</v>
      </c>
      <c r="V116" s="282">
        <f t="shared" ca="1" si="29"/>
        <v>-20</v>
      </c>
      <c r="W116" s="282">
        <f t="shared" ca="1" si="29"/>
        <v>-29</v>
      </c>
      <c r="X116" s="282">
        <f t="shared" ca="1" si="29"/>
        <v>-4</v>
      </c>
      <c r="Y116" s="284">
        <f t="shared" ca="1" si="29"/>
        <v>-20</v>
      </c>
      <c r="Z116" s="334">
        <f t="shared" ca="1" si="29"/>
        <v>-15</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11.10579982417849</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31.373076539642749</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42.478876363821215</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-29.265245320185567</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5"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v>100</v>
      </c>
      <c r="J13" s="231">
        <v>100</v>
      </c>
      <c r="K13" s="231">
        <v>100</v>
      </c>
      <c r="L13" s="231">
        <v>100</v>
      </c>
      <c r="M13" s="231">
        <v>100</v>
      </c>
      <c r="N13" s="229"/>
      <c r="O13" s="229"/>
      <c r="P13" s="231">
        <v>100</v>
      </c>
      <c r="Q13" s="231">
        <v>100</v>
      </c>
      <c r="R13" s="231">
        <v>100</v>
      </c>
      <c r="S13" s="231">
        <v>100</v>
      </c>
      <c r="T13" s="231">
        <v>100</v>
      </c>
    </row>
    <row r="14" spans="1:26" ht="12.95" customHeight="1" x14ac:dyDescent="0.2">
      <c r="A14" s="230" t="s">
        <v>280</v>
      </c>
      <c r="B14" s="230"/>
      <c r="C14" s="230"/>
      <c r="D14" s="230"/>
      <c r="E14" s="230"/>
      <c r="F14" s="230"/>
      <c r="I14" s="231">
        <f ca="1">RANDBETWEEN(-20,20)</f>
        <v>13</v>
      </c>
      <c r="J14" s="231">
        <f t="shared" ref="J14:T15" ca="1" si="0">RANDBETWEEN(-20,20)</f>
        <v>-10</v>
      </c>
      <c r="K14" s="231">
        <f t="shared" ca="1" si="0"/>
        <v>20</v>
      </c>
      <c r="L14" s="231">
        <f t="shared" ca="1" si="0"/>
        <v>-2</v>
      </c>
      <c r="M14" s="231">
        <f t="shared" ca="1" si="0"/>
        <v>1</v>
      </c>
      <c r="N14" s="231">
        <f t="shared" ca="1" si="0"/>
        <v>-18</v>
      </c>
      <c r="O14" s="231">
        <f t="shared" ca="1" si="0"/>
        <v>20</v>
      </c>
      <c r="P14" s="231">
        <f t="shared" ca="1" si="0"/>
        <v>13</v>
      </c>
      <c r="Q14" s="231">
        <f t="shared" ca="1" si="0"/>
        <v>-11</v>
      </c>
      <c r="R14" s="231">
        <f t="shared" ca="1" si="0"/>
        <v>17</v>
      </c>
      <c r="S14" s="231">
        <f t="shared" ca="1" si="0"/>
        <v>8</v>
      </c>
      <c r="T14" s="231">
        <f t="shared" ca="1" si="0"/>
        <v>17</v>
      </c>
    </row>
    <row r="15" spans="1:26" ht="12.95" customHeight="1" x14ac:dyDescent="0.2">
      <c r="A15" s="230" t="s">
        <v>277</v>
      </c>
      <c r="B15" s="230"/>
      <c r="C15" s="230"/>
      <c r="D15" s="230"/>
      <c r="E15" s="230"/>
      <c r="F15" s="230"/>
      <c r="I15" s="231">
        <f t="shared" ref="I15" ca="1" si="1">RANDBETWEEN(-20,20)</f>
        <v>-14</v>
      </c>
      <c r="J15" s="231">
        <f t="shared" ca="1" si="0"/>
        <v>-3</v>
      </c>
      <c r="K15" s="231">
        <f t="shared" ca="1" si="0"/>
        <v>3</v>
      </c>
      <c r="L15" s="231">
        <f t="shared" ca="1" si="0"/>
        <v>-13</v>
      </c>
      <c r="M15" s="231">
        <f t="shared" ca="1" si="0"/>
        <v>1</v>
      </c>
      <c r="N15" s="231">
        <f t="shared" ca="1" si="0"/>
        <v>-3</v>
      </c>
      <c r="O15" s="231">
        <f t="shared" ca="1" si="0"/>
        <v>14</v>
      </c>
      <c r="P15" s="231">
        <f t="shared" ca="1" si="0"/>
        <v>-18</v>
      </c>
      <c r="Q15" s="231">
        <f t="shared" ca="1" si="0"/>
        <v>13</v>
      </c>
      <c r="R15" s="231">
        <f t="shared" ca="1" si="0"/>
        <v>-12</v>
      </c>
      <c r="S15" s="231">
        <f t="shared" ca="1" si="0"/>
        <v>13</v>
      </c>
      <c r="T15" s="231">
        <f t="shared" ca="1" si="0"/>
        <v>4</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2">
        <f t="shared" si="2"/>
        <v>8</v>
      </c>
      <c r="Q23" s="243">
        <f t="shared" si="2"/>
        <v>9</v>
      </c>
      <c r="R23" s="243">
        <f t="shared" si="2"/>
        <v>10</v>
      </c>
      <c r="S23" s="243">
        <f t="shared" si="2"/>
        <v>11</v>
      </c>
      <c r="T23" s="211">
        <f t="shared" si="2"/>
        <v>12</v>
      </c>
      <c r="U23" s="243">
        <f t="shared" si="2"/>
        <v>13</v>
      </c>
      <c r="V23" s="243">
        <f t="shared" si="2"/>
        <v>14</v>
      </c>
      <c r="W23" s="243">
        <f t="shared" si="2"/>
        <v>15</v>
      </c>
      <c r="X23" s="243">
        <f t="shared" si="2"/>
        <v>16</v>
      </c>
      <c r="Y23" s="211">
        <f t="shared" ref="O23:Z24" si="3">X23+1</f>
        <v>17</v>
      </c>
      <c r="Z23" s="243">
        <f t="shared" si="3"/>
        <v>18</v>
      </c>
    </row>
    <row r="24" spans="1:119"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98">
        <f>M24+1</f>
        <v>5</v>
      </c>
      <c r="O24" s="398">
        <f t="shared" si="3"/>
        <v>6</v>
      </c>
      <c r="P24" s="58">
        <f t="shared" si="3"/>
        <v>7</v>
      </c>
      <c r="Q24" s="247">
        <f t="shared" si="3"/>
        <v>8</v>
      </c>
      <c r="R24" s="247">
        <f t="shared" si="3"/>
        <v>9</v>
      </c>
      <c r="S24" s="247">
        <f t="shared" si="3"/>
        <v>10</v>
      </c>
      <c r="T24" s="375">
        <f t="shared" si="3"/>
        <v>11</v>
      </c>
      <c r="U24" s="58">
        <f t="shared" si="3"/>
        <v>12</v>
      </c>
      <c r="V24" s="247">
        <f t="shared" si="3"/>
        <v>13</v>
      </c>
      <c r="W24" s="247">
        <f t="shared" si="3"/>
        <v>14</v>
      </c>
      <c r="X24" s="247">
        <f t="shared" si="3"/>
        <v>15</v>
      </c>
      <c r="Y24" s="375">
        <f t="shared" si="3"/>
        <v>16</v>
      </c>
      <c r="Z24" s="247">
        <f t="shared" si="3"/>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5">1/(1+$I$16)^I24</f>
        <v>1</v>
      </c>
      <c r="J25" s="250">
        <f t="shared" si="5"/>
        <v>0.93292284728052988</v>
      </c>
      <c r="K25" s="250">
        <f t="shared" si="5"/>
        <v>0.87034503897801074</v>
      </c>
      <c r="L25" s="250">
        <f t="shared" si="5"/>
        <v>0.8119647718798495</v>
      </c>
      <c r="M25" s="376">
        <f t="shared" si="5"/>
        <v>0.75750048687363514</v>
      </c>
      <c r="N25" s="399">
        <f t="shared" si="5"/>
        <v>0.70668951103053923</v>
      </c>
      <c r="O25" s="399">
        <f t="shared" si="5"/>
        <v>0.65928679077389607</v>
      </c>
      <c r="P25" s="191">
        <f t="shared" si="5"/>
        <v>0.61506371002322602</v>
      </c>
      <c r="Q25" s="250">
        <f t="shared" si="5"/>
        <v>0.57380698761379423</v>
      </c>
      <c r="R25" s="250">
        <f t="shared" si="5"/>
        <v>0.53531764867412457</v>
      </c>
      <c r="S25" s="250">
        <f t="shared" si="5"/>
        <v>0.49941006500058266</v>
      </c>
      <c r="T25" s="376">
        <f t="shared" si="5"/>
        <v>0.46591105980089798</v>
      </c>
      <c r="U25" s="191">
        <f t="shared" si="5"/>
        <v>0.43465907248894298</v>
      </c>
      <c r="V25" s="250">
        <f t="shared" si="5"/>
        <v>0.40550337950269894</v>
      </c>
      <c r="W25" s="250">
        <f t="shared" si="5"/>
        <v>0.37830336738753512</v>
      </c>
      <c r="X25" s="250">
        <f t="shared" si="5"/>
        <v>0.35292785463899157</v>
      </c>
      <c r="Y25" s="376">
        <f t="shared" si="5"/>
        <v>0.32925445903441697</v>
      </c>
      <c r="Z25" s="250">
        <f t="shared" si="5"/>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21">
        <f>M30</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04">
        <f>M33</f>
        <v>100</v>
      </c>
      <c r="P32" s="347">
        <f>P13</f>
        <v>100</v>
      </c>
      <c r="Q32" s="348">
        <f>Q13</f>
        <v>100</v>
      </c>
      <c r="R32" s="348">
        <f>R13</f>
        <v>100</v>
      </c>
      <c r="S32" s="348">
        <f>S13</f>
        <v>100</v>
      </c>
      <c r="T32" s="380">
        <f>T13</f>
        <v>100</v>
      </c>
      <c r="U32" s="297">
        <f>S33</f>
        <v>100</v>
      </c>
      <c r="V32" s="282">
        <f>$U$32</f>
        <v>100</v>
      </c>
      <c r="W32" s="282">
        <f t="shared" ref="W32:Y32" si="8">$U$32</f>
        <v>100</v>
      </c>
      <c r="X32" s="282">
        <f t="shared" si="8"/>
        <v>100</v>
      </c>
      <c r="Y32" s="284">
        <f t="shared" si="8"/>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9">SUM(J30:J32)</f>
        <v>100</v>
      </c>
      <c r="K33" s="282">
        <f t="shared" si="9"/>
        <v>100</v>
      </c>
      <c r="L33" s="282">
        <f t="shared" si="9"/>
        <v>100</v>
      </c>
      <c r="M33" s="284">
        <f t="shared" si="9"/>
        <v>100</v>
      </c>
      <c r="N33" s="403">
        <f t="shared" si="9"/>
        <v>100</v>
      </c>
      <c r="O33" s="403">
        <f t="shared" si="9"/>
        <v>100</v>
      </c>
      <c r="P33" s="283">
        <f t="shared" si="9"/>
        <v>100</v>
      </c>
      <c r="Q33" s="282">
        <f t="shared" si="9"/>
        <v>100</v>
      </c>
      <c r="R33" s="282">
        <f t="shared" si="9"/>
        <v>100</v>
      </c>
      <c r="S33" s="282">
        <f t="shared" si="9"/>
        <v>100</v>
      </c>
      <c r="T33" s="284">
        <f>SUM(T30:T32)</f>
        <v>100</v>
      </c>
      <c r="U33" s="283">
        <f t="shared" si="9"/>
        <v>100</v>
      </c>
      <c r="V33" s="282">
        <f t="shared" si="9"/>
        <v>100</v>
      </c>
      <c r="W33" s="282">
        <f t="shared" si="9"/>
        <v>100</v>
      </c>
      <c r="X33" s="282">
        <f t="shared" si="9"/>
        <v>100</v>
      </c>
      <c r="Y33" s="284">
        <f t="shared" si="9"/>
        <v>100</v>
      </c>
      <c r="Z33" s="282">
        <f t="shared" si="9"/>
        <v>100</v>
      </c>
    </row>
    <row r="34" spans="1:26"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11">O$32</f>
        <v>100</v>
      </c>
      <c r="P36" s="291">
        <f t="shared" si="11"/>
        <v>100</v>
      </c>
      <c r="Q36" s="290">
        <f t="shared" si="11"/>
        <v>100</v>
      </c>
      <c r="R36" s="290">
        <f t="shared" si="11"/>
        <v>100</v>
      </c>
      <c r="S36" s="290">
        <f t="shared" si="11"/>
        <v>100</v>
      </c>
      <c r="T36" s="292">
        <f t="shared" si="11"/>
        <v>100</v>
      </c>
      <c r="U36" s="291">
        <f t="shared" si="11"/>
        <v>100</v>
      </c>
      <c r="V36" s="290">
        <f t="shared" si="11"/>
        <v>100</v>
      </c>
      <c r="W36" s="290">
        <f t="shared" si="11"/>
        <v>100</v>
      </c>
      <c r="X36" s="290">
        <f t="shared" si="11"/>
        <v>100</v>
      </c>
      <c r="Y36" s="292">
        <f t="shared" si="11"/>
        <v>100</v>
      </c>
      <c r="Z36" s="290">
        <f t="shared" si="11"/>
        <v>100</v>
      </c>
    </row>
    <row r="37" spans="1:26" s="282" customFormat="1" ht="12.75" customHeight="1" outlineLevel="1" x14ac:dyDescent="0.3">
      <c r="A37" s="280"/>
      <c r="B37" s="288" t="s">
        <v>262</v>
      </c>
      <c r="C37" s="289"/>
      <c r="D37" s="289"/>
      <c r="E37" s="289"/>
      <c r="F37" s="289"/>
      <c r="G37" s="289"/>
      <c r="H37" s="289"/>
      <c r="I37" s="290">
        <f t="shared" ref="I37:Z37" si="12">SUM(I34:I36)</f>
        <v>100</v>
      </c>
      <c r="J37" s="290">
        <f t="shared" si="12"/>
        <v>100</v>
      </c>
      <c r="K37" s="290">
        <f t="shared" si="12"/>
        <v>100</v>
      </c>
      <c r="L37" s="290">
        <f t="shared" si="12"/>
        <v>100</v>
      </c>
      <c r="M37" s="292">
        <f t="shared" si="12"/>
        <v>100</v>
      </c>
      <c r="N37" s="405">
        <f t="shared" si="12"/>
        <v>100</v>
      </c>
      <c r="O37" s="405">
        <f t="shared" si="12"/>
        <v>100</v>
      </c>
      <c r="P37" s="291">
        <f t="shared" si="12"/>
        <v>100</v>
      </c>
      <c r="Q37" s="290">
        <f t="shared" si="12"/>
        <v>100</v>
      </c>
      <c r="R37" s="290">
        <f t="shared" si="12"/>
        <v>100</v>
      </c>
      <c r="S37" s="290">
        <f t="shared" si="12"/>
        <v>100</v>
      </c>
      <c r="T37" s="292">
        <f t="shared" si="12"/>
        <v>100</v>
      </c>
      <c r="U37" s="291">
        <f t="shared" si="12"/>
        <v>100</v>
      </c>
      <c r="V37" s="290">
        <f t="shared" si="12"/>
        <v>100</v>
      </c>
      <c r="W37" s="290">
        <f t="shared" si="12"/>
        <v>100</v>
      </c>
      <c r="X37" s="290">
        <f t="shared" si="12"/>
        <v>100</v>
      </c>
      <c r="Y37" s="292">
        <f t="shared" si="12"/>
        <v>100</v>
      </c>
      <c r="Z37" s="290">
        <f t="shared" si="12"/>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3">J13</f>
        <v>100</v>
      </c>
      <c r="K39" s="267">
        <f t="shared" si="13"/>
        <v>100</v>
      </c>
      <c r="L39" s="267">
        <f t="shared" si="13"/>
        <v>100</v>
      </c>
      <c r="M39" s="299">
        <f t="shared" si="13"/>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21">
        <f>M39</f>
        <v>100</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04">
        <f ca="1">M42</f>
        <v>77</v>
      </c>
      <c r="P41" s="347">
        <f>P13</f>
        <v>100</v>
      </c>
      <c r="Q41" s="348">
        <f>Q13</f>
        <v>100</v>
      </c>
      <c r="R41" s="348">
        <f>R13</f>
        <v>100</v>
      </c>
      <c r="S41" s="348">
        <f>S13</f>
        <v>100</v>
      </c>
      <c r="T41" s="380">
        <f>T13</f>
        <v>100</v>
      </c>
      <c r="U41" s="297">
        <f ca="1">S42</f>
        <v>40</v>
      </c>
      <c r="V41" s="267">
        <f ca="1">$U$41</f>
        <v>40</v>
      </c>
      <c r="W41" s="267">
        <f t="shared" ref="W41:Y41" ca="1" si="14">$U$41</f>
        <v>40</v>
      </c>
      <c r="X41" s="267">
        <f t="shared" ca="1" si="14"/>
        <v>40</v>
      </c>
      <c r="Y41" s="299">
        <f t="shared" ca="1" si="14"/>
        <v>40</v>
      </c>
      <c r="Z41" s="358">
        <f ca="1">X42</f>
        <v>36</v>
      </c>
    </row>
    <row r="42" spans="1:26" s="267" customFormat="1" ht="12.95" customHeight="1" x14ac:dyDescent="0.3">
      <c r="A42" s="293"/>
      <c r="B42" s="265" t="s">
        <v>196</v>
      </c>
      <c r="C42" s="266"/>
      <c r="D42" s="266"/>
      <c r="E42" s="266"/>
      <c r="F42" s="266"/>
      <c r="G42" s="266"/>
      <c r="H42" s="266"/>
      <c r="I42" s="267">
        <f ca="1">I13-SUM($I14:I14)-I15</f>
        <v>101</v>
      </c>
      <c r="J42" s="267">
        <f ca="1">J13-SUM($I14:J14)-J15</f>
        <v>100</v>
      </c>
      <c r="K42" s="267">
        <f ca="1">K13-SUM($I14:K14)-K15</f>
        <v>74</v>
      </c>
      <c r="L42" s="267">
        <f ca="1">L13-SUM($I14:L14)-L15</f>
        <v>92</v>
      </c>
      <c r="M42" s="299">
        <f ca="1">M13-SUM($I14:M14)-M15</f>
        <v>77</v>
      </c>
      <c r="N42" s="408">
        <f ca="1">L42+L15-N15-SUM($M14:N14)</f>
        <v>99</v>
      </c>
      <c r="O42" s="408">
        <f ca="1">M42+M15-O15-SUM($N14:O14)</f>
        <v>62</v>
      </c>
      <c r="P42" s="298">
        <f ca="1">P13-P15-SUM($O14:P14)</f>
        <v>85</v>
      </c>
      <c r="Q42" s="267">
        <f ca="1">Q13-Q15-SUM($O14:Q14)</f>
        <v>65</v>
      </c>
      <c r="R42" s="267">
        <f ca="1">R13-R15-SUM($O14:R14)</f>
        <v>73</v>
      </c>
      <c r="S42" s="267">
        <f ca="1">S13-S15-SUM($O14:S14)</f>
        <v>40</v>
      </c>
      <c r="T42" s="299">
        <f ca="1">T13-T15-SUM($O14:T14)</f>
        <v>32</v>
      </c>
      <c r="U42" s="298">
        <f ca="1">$S$42+$S$15-U15-SUM($T14:U14)</f>
        <v>36</v>
      </c>
      <c r="V42" s="267">
        <f ca="1">$S$42+$S$15-V15-SUM($T14:V14)</f>
        <v>36</v>
      </c>
      <c r="W42" s="267">
        <f ca="1">$S$42+$S$15-W15-SUM($T14:W14)</f>
        <v>36</v>
      </c>
      <c r="X42" s="267">
        <f ca="1">$S$42+$S$15-X15-SUM($T14:X14)</f>
        <v>36</v>
      </c>
      <c r="Y42" s="299">
        <f ca="1">$S$42+$S$15-Y15-SUM($T14:Y14)</f>
        <v>36</v>
      </c>
      <c r="Z42" s="267">
        <f ca="1">$X$42+$X$15-Z15-SUM($Y14:Z14)</f>
        <v>36</v>
      </c>
    </row>
    <row r="43" spans="1:26"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N$40</f>
        <v>100</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77</v>
      </c>
      <c r="P45" s="303">
        <f t="shared" ref="P45:Z45" si="16">P$41</f>
        <v>100</v>
      </c>
      <c r="Q45" s="275">
        <f t="shared" si="16"/>
        <v>100</v>
      </c>
      <c r="R45" s="275">
        <f t="shared" si="16"/>
        <v>100</v>
      </c>
      <c r="S45" s="275">
        <f t="shared" si="16"/>
        <v>100</v>
      </c>
      <c r="T45" s="276">
        <f t="shared" si="16"/>
        <v>100</v>
      </c>
      <c r="U45" s="303">
        <f t="shared" ca="1" si="16"/>
        <v>40</v>
      </c>
      <c r="V45" s="275">
        <f t="shared" ca="1" si="16"/>
        <v>40</v>
      </c>
      <c r="W45" s="275">
        <f t="shared" ca="1" si="16"/>
        <v>40</v>
      </c>
      <c r="X45" s="275">
        <f t="shared" ca="1" si="16"/>
        <v>40</v>
      </c>
      <c r="Y45" s="276">
        <f t="shared" ca="1" si="16"/>
        <v>40</v>
      </c>
      <c r="Z45" s="275">
        <f t="shared" ca="1" si="16"/>
        <v>36</v>
      </c>
    </row>
    <row r="46" spans="1:26" s="267" customFormat="1" ht="12.75" customHeight="1" x14ac:dyDescent="0.3">
      <c r="A46" s="265"/>
      <c r="B46" s="273" t="s">
        <v>263</v>
      </c>
      <c r="C46" s="274"/>
      <c r="D46" s="274"/>
      <c r="E46" s="274"/>
      <c r="F46" s="274"/>
      <c r="G46" s="274"/>
      <c r="H46" s="274"/>
      <c r="I46" s="275">
        <f t="shared" ref="I46:Z46" si="17">SUM(I43:I45)</f>
        <v>100</v>
      </c>
      <c r="J46" s="275">
        <f t="shared" si="17"/>
        <v>100</v>
      </c>
      <c r="K46" s="275">
        <f t="shared" si="17"/>
        <v>100</v>
      </c>
      <c r="L46" s="275">
        <f t="shared" si="17"/>
        <v>100</v>
      </c>
      <c r="M46" s="276">
        <f t="shared" si="17"/>
        <v>100</v>
      </c>
      <c r="N46" s="409">
        <f t="shared" si="17"/>
        <v>100</v>
      </c>
      <c r="O46" s="409">
        <f t="shared" ca="1" si="17"/>
        <v>77</v>
      </c>
      <c r="P46" s="303">
        <f t="shared" si="17"/>
        <v>100</v>
      </c>
      <c r="Q46" s="275">
        <f t="shared" si="17"/>
        <v>100</v>
      </c>
      <c r="R46" s="275">
        <f t="shared" si="17"/>
        <v>100</v>
      </c>
      <c r="S46" s="275">
        <f t="shared" si="17"/>
        <v>100</v>
      </c>
      <c r="T46" s="276">
        <f t="shared" si="17"/>
        <v>100</v>
      </c>
      <c r="U46" s="303">
        <f t="shared" ca="1" si="17"/>
        <v>40</v>
      </c>
      <c r="V46" s="275">
        <f t="shared" ca="1" si="17"/>
        <v>40</v>
      </c>
      <c r="W46" s="275">
        <f t="shared" ca="1" si="17"/>
        <v>40</v>
      </c>
      <c r="X46" s="275">
        <f t="shared" ca="1" si="17"/>
        <v>40</v>
      </c>
      <c r="Y46" s="276">
        <f t="shared" ca="1" si="17"/>
        <v>40</v>
      </c>
      <c r="Z46" s="275">
        <f t="shared" ca="1" si="17"/>
        <v>36</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8">(SUM(I39:I41)-I42)-(SUM(H39:H41)-H42)</f>
        <v>-1</v>
      </c>
      <c r="J48" s="307">
        <f t="shared" ca="1" si="18"/>
        <v>1</v>
      </c>
      <c r="K48" s="307">
        <f t="shared" ca="1" si="18"/>
        <v>26</v>
      </c>
      <c r="L48" s="307">
        <f t="shared" ca="1" si="18"/>
        <v>-18</v>
      </c>
      <c r="M48" s="310">
        <f t="shared" ca="1" si="18"/>
        <v>15</v>
      </c>
      <c r="N48" s="410">
        <f ca="1">(SUM(N39:N41)-N42)-(SUM(M39:M41)-M42)</f>
        <v>-22</v>
      </c>
      <c r="O48" s="410">
        <f ca="1">(SUM(O39:O41)-O42)-(SUM(N39:N41)-N42)</f>
        <v>14</v>
      </c>
      <c r="P48" s="309">
        <f t="shared" ref="P48:Z48" ca="1" si="19">(SUM(P39:P41)-P42)-(SUM(O39:O41)-O42)</f>
        <v>0</v>
      </c>
      <c r="Q48" s="307">
        <f t="shared" ca="1" si="19"/>
        <v>20</v>
      </c>
      <c r="R48" s="307">
        <f t="shared" ca="1" si="19"/>
        <v>-8</v>
      </c>
      <c r="S48" s="307">
        <f t="shared" ca="1" si="19"/>
        <v>33</v>
      </c>
      <c r="T48" s="310">
        <f t="shared" ca="1" si="19"/>
        <v>8</v>
      </c>
      <c r="U48" s="309">
        <f t="shared" ca="1" si="19"/>
        <v>-64</v>
      </c>
      <c r="V48" s="307">
        <f t="shared" ca="1" si="19"/>
        <v>0</v>
      </c>
      <c r="W48" s="307">
        <f t="shared" ca="1" si="19"/>
        <v>0</v>
      </c>
      <c r="X48" s="307">
        <f t="shared" ca="1" si="19"/>
        <v>0</v>
      </c>
      <c r="Y48" s="310">
        <f t="shared" ca="1" si="19"/>
        <v>0</v>
      </c>
      <c r="Z48" s="307">
        <f t="shared" ca="1" si="19"/>
        <v>-4</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-1</v>
      </c>
      <c r="J51" s="307"/>
      <c r="K51" s="307"/>
      <c r="L51" s="307"/>
      <c r="M51" s="310"/>
      <c r="N51" s="410"/>
      <c r="O51" s="410"/>
      <c r="P51" s="309">
        <f ca="1">SUM(P39:P41)-P42</f>
        <v>15</v>
      </c>
      <c r="Q51" s="307"/>
      <c r="R51" s="307"/>
      <c r="S51" s="307"/>
      <c r="T51" s="310"/>
      <c r="U51" s="309">
        <f ca="1">SUM(U39:U41)-U42</f>
        <v>4</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1</v>
      </c>
      <c r="K52" s="311">
        <f ca="1">(SUM(K39:K41)-K42)-(SUM(J39:J41)-J42)</f>
        <v>26</v>
      </c>
      <c r="L52" s="311">
        <f ca="1">(SUM(L39:L41)-L42)-(SUM(K39:K41)-K42)</f>
        <v>-18</v>
      </c>
      <c r="M52" s="310"/>
      <c r="N52" s="410"/>
      <c r="O52" s="410"/>
      <c r="P52" s="309"/>
      <c r="Q52" s="311">
        <f ca="1">(SUM(Q39:Q41)-Q42)-(SUM(P39:P41)-P42)</f>
        <v>20</v>
      </c>
      <c r="R52" s="311">
        <f ca="1">(SUM(R39:R41)-R42)-(SUM(Q39:Q41)-Q42)</f>
        <v>-8</v>
      </c>
      <c r="S52" s="311">
        <f ca="1">(SUM(S39:S41)-S42)-(SUM(R39:R41)-R42)</f>
        <v>33</v>
      </c>
      <c r="T52" s="310"/>
      <c r="U52" s="321"/>
      <c r="V52" s="311">
        <f ca="1">(SUM(V39:V41)-V42)-(SUM(U39:U41)-U42)</f>
        <v>0</v>
      </c>
      <c r="W52" s="311">
        <f t="shared" ref="W52:X52" ca="1" si="20">(SUM(W39:W41)-W42)-(SUM(V39:V41)-V42)</f>
        <v>0</v>
      </c>
      <c r="X52" s="311">
        <f t="shared" ca="1" si="20"/>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3"/>
      <c r="J55" s="313"/>
      <c r="K55" s="313"/>
      <c r="L55" s="313"/>
      <c r="M55" s="317"/>
      <c r="N55" s="412"/>
      <c r="O55" s="412"/>
      <c r="P55" s="314"/>
      <c r="Q55" s="315"/>
      <c r="R55" s="315"/>
      <c r="S55" s="315"/>
      <c r="T55" s="353"/>
      <c r="U55" s="314"/>
      <c r="V55" s="315"/>
      <c r="W55" s="315"/>
      <c r="X55" s="313"/>
      <c r="Y55" s="353"/>
      <c r="Z55" s="315"/>
    </row>
    <row r="56" spans="1:26" s="267" customFormat="1" ht="12.95" customHeight="1" x14ac:dyDescent="0.3">
      <c r="A56" s="293"/>
      <c r="B56" s="305" t="s">
        <v>281</v>
      </c>
      <c r="C56" s="306"/>
      <c r="D56" s="306"/>
      <c r="E56" s="306"/>
      <c r="F56" s="306"/>
      <c r="G56" s="306"/>
      <c r="H56" s="306"/>
      <c r="I56" s="313"/>
      <c r="J56" s="313"/>
      <c r="K56" s="313"/>
      <c r="L56" s="313"/>
      <c r="M56" s="317"/>
      <c r="N56" s="412"/>
      <c r="O56" s="412"/>
      <c r="P56" s="314"/>
      <c r="Q56" s="315"/>
      <c r="R56" s="315"/>
      <c r="S56" s="315"/>
      <c r="T56" s="353"/>
      <c r="U56" s="314"/>
      <c r="V56" s="315"/>
      <c r="W56" s="315"/>
      <c r="X56" s="313"/>
      <c r="Y56" s="353"/>
      <c r="Z56" s="315"/>
    </row>
    <row r="57" spans="1:26" s="267" customFormat="1" ht="12.95" customHeight="1" x14ac:dyDescent="0.3">
      <c r="A57" s="293"/>
      <c r="B57" s="305" t="s">
        <v>360</v>
      </c>
      <c r="C57" s="306"/>
      <c r="D57" s="306"/>
      <c r="E57" s="306"/>
      <c r="F57" s="306"/>
      <c r="G57" s="306"/>
      <c r="H57" s="306"/>
      <c r="I57" s="313"/>
      <c r="J57" s="313"/>
      <c r="K57" s="313"/>
      <c r="L57" s="313"/>
      <c r="M57" s="317"/>
      <c r="N57" s="412"/>
      <c r="O57" s="412"/>
      <c r="P57" s="314"/>
      <c r="Q57" s="313"/>
      <c r="R57" s="313"/>
      <c r="S57" s="313"/>
      <c r="T57" s="353"/>
      <c r="U57" s="369"/>
      <c r="V57" s="313"/>
      <c r="W57" s="313"/>
      <c r="X57" s="313"/>
      <c r="Y57" s="353"/>
      <c r="Z57" s="315"/>
    </row>
    <row r="58" spans="1:26" s="267" customFormat="1" ht="12.95" customHeight="1" x14ac:dyDescent="0.3">
      <c r="A58" s="293"/>
      <c r="B58" s="305" t="s">
        <v>362</v>
      </c>
      <c r="C58" s="306"/>
      <c r="D58" s="306"/>
      <c r="E58" s="306"/>
      <c r="F58" s="306"/>
      <c r="G58" s="306"/>
      <c r="H58" s="306"/>
      <c r="I58" s="313"/>
      <c r="J58" s="313"/>
      <c r="K58" s="313"/>
      <c r="L58" s="313"/>
      <c r="M58" s="317"/>
      <c r="N58" s="412"/>
      <c r="O58" s="412"/>
      <c r="P58" s="314"/>
      <c r="Q58" s="313"/>
      <c r="R58" s="313"/>
      <c r="S58" s="313"/>
      <c r="T58" s="353"/>
      <c r="U58" s="369"/>
      <c r="V58" s="313"/>
      <c r="W58" s="313"/>
      <c r="X58" s="313"/>
      <c r="Y58" s="353"/>
      <c r="Z58" s="315"/>
    </row>
    <row r="59" spans="1:26" s="267" customFormat="1" ht="12.95" customHeight="1" x14ac:dyDescent="0.3">
      <c r="A59" s="293"/>
      <c r="B59" s="305" t="s">
        <v>369</v>
      </c>
      <c r="C59" s="306"/>
      <c r="D59" s="306"/>
      <c r="E59" s="306"/>
      <c r="F59" s="306"/>
      <c r="G59" s="306"/>
      <c r="H59" s="306"/>
      <c r="I59" s="313"/>
      <c r="J59" s="313"/>
      <c r="K59" s="313"/>
      <c r="L59" s="313"/>
      <c r="M59" s="317"/>
      <c r="N59" s="412"/>
      <c r="O59" s="412"/>
      <c r="P59" s="314"/>
      <c r="Q59" s="313"/>
      <c r="R59" s="313"/>
      <c r="S59" s="313"/>
      <c r="T59" s="353"/>
      <c r="U59" s="369"/>
      <c r="V59" s="313"/>
      <c r="W59" s="313"/>
      <c r="X59" s="313"/>
      <c r="Y59" s="353"/>
      <c r="Z59" s="315"/>
    </row>
    <row r="60" spans="1:26" s="267" customFormat="1" ht="12.95" customHeight="1" x14ac:dyDescent="0.3">
      <c r="A60" s="293"/>
      <c r="B60" s="305" t="s">
        <v>374</v>
      </c>
      <c r="C60" s="306"/>
      <c r="D60" s="306"/>
      <c r="E60" s="306"/>
      <c r="F60" s="306"/>
      <c r="G60" s="306"/>
      <c r="H60" s="306"/>
      <c r="I60" s="313"/>
      <c r="J60" s="313"/>
      <c r="K60" s="313"/>
      <c r="L60" s="313"/>
      <c r="M60" s="317"/>
      <c r="N60" s="412"/>
      <c r="O60" s="412"/>
      <c r="P60" s="314"/>
      <c r="Q60" s="313"/>
      <c r="R60" s="313"/>
      <c r="S60" s="313"/>
      <c r="T60" s="353"/>
      <c r="U60" s="369"/>
      <c r="V60" s="313"/>
      <c r="W60" s="313"/>
      <c r="X60" s="313"/>
      <c r="Y60" s="353"/>
      <c r="Z60" s="315"/>
    </row>
    <row r="61" spans="1:26" s="267" customFormat="1" ht="12.95" customHeight="1" x14ac:dyDescent="0.3">
      <c r="A61" s="293"/>
      <c r="B61" s="305" t="s">
        <v>375</v>
      </c>
      <c r="C61" s="306"/>
      <c r="D61" s="306"/>
      <c r="E61" s="306"/>
      <c r="F61" s="306"/>
      <c r="G61" s="306"/>
      <c r="H61" s="306"/>
      <c r="I61" s="313"/>
      <c r="J61" s="313"/>
      <c r="K61" s="313"/>
      <c r="L61" s="313"/>
      <c r="M61" s="317"/>
      <c r="N61" s="412"/>
      <c r="O61" s="412"/>
      <c r="P61" s="314"/>
      <c r="Q61" s="313"/>
      <c r="R61" s="313"/>
      <c r="S61" s="313"/>
      <c r="T61" s="353"/>
      <c r="U61" s="369"/>
      <c r="V61" s="313"/>
      <c r="W61" s="313"/>
      <c r="X61" s="313"/>
      <c r="Y61" s="353"/>
      <c r="Z61" s="315"/>
    </row>
    <row r="62" spans="1:26" s="267" customFormat="1" ht="12.95" customHeight="1" x14ac:dyDescent="0.3">
      <c r="A62" s="293"/>
      <c r="B62" s="305" t="s">
        <v>379</v>
      </c>
      <c r="C62" s="306"/>
      <c r="D62" s="306"/>
      <c r="E62" s="306"/>
      <c r="F62" s="306"/>
      <c r="G62" s="306"/>
      <c r="H62" s="306"/>
      <c r="I62" s="313"/>
      <c r="J62" s="313"/>
      <c r="K62" s="313"/>
      <c r="L62" s="313"/>
      <c r="M62" s="317"/>
      <c r="N62" s="412"/>
      <c r="O62" s="412"/>
      <c r="P62" s="314"/>
      <c r="Q62" s="313"/>
      <c r="R62" s="313"/>
      <c r="S62" s="313"/>
      <c r="T62" s="353"/>
      <c r="U62" s="369"/>
      <c r="V62" s="313"/>
      <c r="W62" s="313"/>
      <c r="X62" s="313"/>
      <c r="Y62" s="353"/>
      <c r="Z62" s="315"/>
    </row>
    <row r="63" spans="1:26" s="267" customFormat="1" ht="12.95" customHeight="1" x14ac:dyDescent="0.3">
      <c r="A63" s="293"/>
      <c r="B63" s="305" t="s">
        <v>22</v>
      </c>
      <c r="C63" s="306"/>
      <c r="D63" s="306"/>
      <c r="E63" s="306"/>
      <c r="F63" s="306"/>
      <c r="G63" s="306"/>
      <c r="H63" s="306"/>
      <c r="I63" s="318">
        <f ca="1">SUM(I51:I62)</f>
        <v>-1</v>
      </c>
      <c r="J63" s="318">
        <f t="shared" ref="J63:Z63" ca="1" si="21">SUM(J51:J62)</f>
        <v>1</v>
      </c>
      <c r="K63" s="318">
        <f t="shared" ca="1" si="21"/>
        <v>26</v>
      </c>
      <c r="L63" s="318">
        <f t="shared" ca="1" si="21"/>
        <v>-18</v>
      </c>
      <c r="M63" s="320">
        <f t="shared" si="21"/>
        <v>0</v>
      </c>
      <c r="N63" s="413">
        <f t="shared" si="21"/>
        <v>0</v>
      </c>
      <c r="O63" s="413">
        <f t="shared" si="21"/>
        <v>0</v>
      </c>
      <c r="P63" s="319">
        <f t="shared" ca="1" si="21"/>
        <v>15</v>
      </c>
      <c r="Q63" s="318">
        <f t="shared" ca="1" si="21"/>
        <v>20</v>
      </c>
      <c r="R63" s="318">
        <f t="shared" ca="1" si="21"/>
        <v>-8</v>
      </c>
      <c r="S63" s="318">
        <f t="shared" ca="1" si="21"/>
        <v>33</v>
      </c>
      <c r="T63" s="320">
        <f t="shared" si="21"/>
        <v>0</v>
      </c>
      <c r="U63" s="319">
        <f t="shared" ca="1" si="21"/>
        <v>4</v>
      </c>
      <c r="V63" s="318">
        <f t="shared" ca="1" si="21"/>
        <v>0</v>
      </c>
      <c r="W63" s="318">
        <f t="shared" ca="1" si="21"/>
        <v>0</v>
      </c>
      <c r="X63" s="318">
        <f t="shared" ca="1" si="21"/>
        <v>0</v>
      </c>
      <c r="Y63" s="320">
        <f t="shared" si="21"/>
        <v>0</v>
      </c>
      <c r="Z63" s="318">
        <f t="shared" ca="1" si="21"/>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-1</v>
      </c>
      <c r="K66" s="324">
        <f ca="1">J66</f>
        <v>-1</v>
      </c>
      <c r="L66" s="324">
        <f ca="1">K66</f>
        <v>-1</v>
      </c>
      <c r="M66" s="326">
        <f ca="1">L66</f>
        <v>-1</v>
      </c>
      <c r="N66" s="414">
        <f ca="1">M66</f>
        <v>-1</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1</v>
      </c>
      <c r="L67" s="311">
        <f ca="1">K67</f>
        <v>1</v>
      </c>
      <c r="M67" s="312">
        <f ca="1">L67</f>
        <v>1</v>
      </c>
      <c r="N67" s="410">
        <f ca="1">M67</f>
        <v>1</v>
      </c>
      <c r="O67" s="410">
        <f ca="1">N67</f>
        <v>1</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26</v>
      </c>
      <c r="M68" s="312">
        <f ca="1">L68</f>
        <v>26</v>
      </c>
      <c r="N68" s="410">
        <f ca="1">M68</f>
        <v>26</v>
      </c>
      <c r="O68" s="410">
        <f ca="1">N68</f>
        <v>26</v>
      </c>
      <c r="P68" s="309">
        <f ca="1">O68</f>
        <v>26</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-18</v>
      </c>
      <c r="N69" s="410">
        <f ca="1">M69</f>
        <v>-18</v>
      </c>
      <c r="O69" s="410">
        <f ca="1">N69</f>
        <v>-18</v>
      </c>
      <c r="P69" s="309">
        <f ca="1">O69</f>
        <v>-18</v>
      </c>
      <c r="Q69" s="307">
        <f ca="1">P69</f>
        <v>-18</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N$63</f>
        <v>0</v>
      </c>
      <c r="P71" s="391">
        <f>O71</f>
        <v>0</v>
      </c>
      <c r="Q71" s="360">
        <f>P71</f>
        <v>0</v>
      </c>
      <c r="R71" s="360">
        <f>Q71</f>
        <v>0</v>
      </c>
      <c r="S71" s="360">
        <f>R71</f>
        <v>0</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O$63</f>
        <v>0</v>
      </c>
      <c r="Q72" s="360">
        <f>P72</f>
        <v>0</v>
      </c>
      <c r="R72" s="360">
        <f>Q72</f>
        <v>0</v>
      </c>
      <c r="S72" s="360">
        <f>R72</f>
        <v>0</v>
      </c>
      <c r="T72" s="385">
        <f>S72</f>
        <v>0</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15</v>
      </c>
      <c r="R73" s="311">
        <f ca="1">Q73</f>
        <v>15</v>
      </c>
      <c r="S73" s="311">
        <f ca="1">R73</f>
        <v>15</v>
      </c>
      <c r="T73" s="312">
        <f ca="1">S73</f>
        <v>15</v>
      </c>
      <c r="U73" s="321">
        <f ca="1">T73</f>
        <v>15</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20</v>
      </c>
      <c r="S74" s="311">
        <f ca="1">R74</f>
        <v>20</v>
      </c>
      <c r="T74" s="312">
        <f ca="1">S74</f>
        <v>20</v>
      </c>
      <c r="U74" s="321">
        <f ca="1">T74</f>
        <v>20</v>
      </c>
      <c r="V74" s="311">
        <f ca="1">U74</f>
        <v>20</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-8</v>
      </c>
      <c r="T75" s="312">
        <f ca="1">S75</f>
        <v>-8</v>
      </c>
      <c r="U75" s="321">
        <f ca="1">T75</f>
        <v>-8</v>
      </c>
      <c r="V75" s="311">
        <f ca="1">U75</f>
        <v>-8</v>
      </c>
      <c r="W75" s="311">
        <f ca="1">V75</f>
        <v>-8</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33</v>
      </c>
      <c r="U76" s="321">
        <f ca="1">T76</f>
        <v>33</v>
      </c>
      <c r="V76" s="311">
        <f ca="1">U76</f>
        <v>33</v>
      </c>
      <c r="W76" s="311">
        <f ca="1">V76</f>
        <v>33</v>
      </c>
      <c r="X76" s="311">
        <f ca="1">W76</f>
        <v>33</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4</v>
      </c>
      <c r="W78" s="311">
        <f ca="1">V78</f>
        <v>4</v>
      </c>
      <c r="X78" s="311">
        <f ca="1">W78</f>
        <v>4</v>
      </c>
      <c r="Y78" s="312">
        <f ca="1">X78</f>
        <v>4</v>
      </c>
      <c r="Z78" s="311">
        <f ca="1">Y78</f>
        <v>4</v>
      </c>
    </row>
    <row r="79" spans="1:26" s="267" customFormat="1" ht="12.95" customHeight="1" x14ac:dyDescent="0.3">
      <c r="A79" s="293"/>
      <c r="B79" s="305" t="s">
        <v>259</v>
      </c>
      <c r="C79" s="306"/>
      <c r="D79" s="306"/>
      <c r="E79" s="306"/>
      <c r="F79" s="306"/>
      <c r="G79" s="306"/>
      <c r="H79" s="306"/>
      <c r="I79" s="318"/>
      <c r="J79" s="318"/>
      <c r="K79" s="318"/>
      <c r="L79" s="318"/>
      <c r="M79" s="320"/>
      <c r="N79" s="413">
        <f ca="1">SUM(N66:N70)</f>
        <v>8</v>
      </c>
      <c r="O79" s="413">
        <f ca="1">SUM(O66:O71)</f>
        <v>9</v>
      </c>
      <c r="P79" s="319">
        <f ca="1">SUM(P66:P72)</f>
        <v>8</v>
      </c>
      <c r="Q79" s="318">
        <f t="shared" ref="Q79:T79" ca="1" si="22">SUM(Q66:Q72)</f>
        <v>-18</v>
      </c>
      <c r="R79" s="318">
        <f t="shared" si="22"/>
        <v>0</v>
      </c>
      <c r="S79" s="318">
        <f t="shared" si="22"/>
        <v>0</v>
      </c>
      <c r="T79" s="320">
        <f t="shared" si="22"/>
        <v>0</v>
      </c>
      <c r="U79" s="319">
        <f ca="1">SUM(U66:U77)</f>
        <v>60</v>
      </c>
      <c r="V79" s="318">
        <f t="shared" ref="V79:Y79" ca="1" si="23">SUM(V66:V77)</f>
        <v>45</v>
      </c>
      <c r="W79" s="318">
        <f t="shared" ca="1" si="23"/>
        <v>25</v>
      </c>
      <c r="X79" s="318">
        <f t="shared" ca="1" si="23"/>
        <v>33</v>
      </c>
      <c r="Y79" s="320">
        <f t="shared" si="23"/>
        <v>0</v>
      </c>
      <c r="Z79" s="318">
        <f ca="1">SUM(Z66:Z78)</f>
        <v>4</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1"/>
      <c r="J82" s="311"/>
      <c r="K82" s="311"/>
      <c r="L82" s="311"/>
      <c r="M82" s="312"/>
      <c r="N82" s="410"/>
      <c r="O82" s="410"/>
      <c r="P82" s="309"/>
      <c r="Q82" s="307"/>
      <c r="R82" s="307"/>
      <c r="S82" s="307"/>
      <c r="T82" s="310"/>
      <c r="U82" s="309"/>
      <c r="V82" s="307">
        <f ca="1">-((SUM(T39:T41)-T42)-(SUM(S39:S41)-S42))/(1+$I$16)^4</f>
        <v>-6.0600038949890811</v>
      </c>
      <c r="W82" s="307"/>
      <c r="X82" s="307"/>
      <c r="Y82" s="310"/>
      <c r="Z82" s="307"/>
    </row>
    <row r="83" spans="1:26" s="267" customFormat="1" ht="12.95" customHeight="1" x14ac:dyDescent="0.3">
      <c r="A83" s="293"/>
      <c r="B83" s="305" t="s">
        <v>348</v>
      </c>
      <c r="C83" s="306"/>
      <c r="D83" s="306"/>
      <c r="E83" s="266"/>
      <c r="F83" s="266"/>
      <c r="G83" s="266"/>
      <c r="H83" s="306"/>
      <c r="I83" s="311"/>
      <c r="J83" s="311"/>
      <c r="K83" s="311"/>
      <c r="L83" s="311"/>
      <c r="M83" s="312"/>
      <c r="N83" s="410"/>
      <c r="O83" s="410"/>
      <c r="P83" s="309"/>
      <c r="Q83" s="307">
        <f ca="1">-(L39-N42)*((1-(1+$I$16)^-6)/$I$16)*(1+I16)^2</f>
        <v>-5.4446331450120313</v>
      </c>
      <c r="R83" s="307"/>
      <c r="S83" s="307"/>
      <c r="T83" s="310"/>
      <c r="U83" s="368"/>
      <c r="V83" s="307"/>
      <c r="W83" s="307"/>
      <c r="X83" s="307"/>
      <c r="Y83" s="310"/>
      <c r="Z83" s="307"/>
    </row>
    <row r="84" spans="1:26" s="267" customFormat="1" ht="12.95" customHeight="1" x14ac:dyDescent="0.3">
      <c r="A84" s="293"/>
      <c r="B84" s="305" t="s">
        <v>351</v>
      </c>
      <c r="C84" s="266"/>
      <c r="D84" s="266"/>
      <c r="E84" s="266"/>
      <c r="F84" s="266"/>
      <c r="G84" s="266"/>
      <c r="H84" s="266"/>
      <c r="M84" s="299"/>
      <c r="N84" s="407"/>
      <c r="O84" s="407"/>
      <c r="P84" s="298"/>
      <c r="T84" s="299"/>
      <c r="U84" s="298"/>
      <c r="Y84" s="299"/>
    </row>
    <row r="85" spans="1:26" s="267" customFormat="1" ht="12.95" customHeight="1" x14ac:dyDescent="0.3">
      <c r="A85" s="293"/>
      <c r="B85" s="305" t="s">
        <v>358</v>
      </c>
      <c r="C85" s="329"/>
      <c r="D85" s="329"/>
      <c r="E85" s="266"/>
      <c r="F85" s="266"/>
      <c r="G85" s="266"/>
      <c r="H85" s="329"/>
      <c r="M85" s="299"/>
      <c r="N85" s="407"/>
      <c r="O85" s="407"/>
      <c r="P85" s="298"/>
      <c r="T85" s="299"/>
      <c r="U85" s="298"/>
      <c r="Y85" s="299"/>
    </row>
    <row r="86" spans="1:26" s="267" customFormat="1" ht="12.95" customHeight="1" x14ac:dyDescent="0.3">
      <c r="A86" s="293"/>
      <c r="B86" s="305" t="s">
        <v>367</v>
      </c>
      <c r="C86" s="329"/>
      <c r="D86" s="329"/>
      <c r="E86" s="266"/>
      <c r="F86" s="266"/>
      <c r="G86" s="266"/>
      <c r="H86" s="329"/>
      <c r="M86" s="299"/>
      <c r="N86" s="407"/>
      <c r="O86" s="407"/>
      <c r="P86" s="298"/>
      <c r="Q86" s="267">
        <f ca="1">(L42-SUM(N39:N41))*(1+$I$16)^3</f>
        <v>-9.8526441996720031</v>
      </c>
      <c r="T86" s="299"/>
      <c r="U86" s="298"/>
      <c r="Y86" s="299"/>
    </row>
    <row r="87" spans="1:26" s="267" customFormat="1" ht="12.95" customHeight="1" x14ac:dyDescent="0.3">
      <c r="A87" s="293"/>
      <c r="B87" s="305" t="s">
        <v>366</v>
      </c>
      <c r="C87" s="329"/>
      <c r="D87" s="329"/>
      <c r="E87" s="266"/>
      <c r="F87" s="266"/>
      <c r="G87" s="266"/>
      <c r="H87" s="329"/>
      <c r="M87" s="299"/>
      <c r="N87" s="407"/>
      <c r="O87" s="407"/>
      <c r="P87" s="298"/>
      <c r="Q87" s="267">
        <f ca="1">(M42-SUM(O39:O41))*(1+$I$16)^2</f>
        <v>0</v>
      </c>
      <c r="T87" s="299"/>
      <c r="U87" s="298"/>
      <c r="Y87" s="299"/>
    </row>
    <row r="88" spans="1:26" s="267" customFormat="1" ht="12.95" customHeight="1" x14ac:dyDescent="0.3">
      <c r="A88" s="293"/>
      <c r="B88" s="305" t="s">
        <v>359</v>
      </c>
      <c r="C88" s="329"/>
      <c r="D88" s="329"/>
      <c r="E88" s="266"/>
      <c r="F88" s="266"/>
      <c r="G88" s="266"/>
      <c r="H88" s="329"/>
      <c r="M88" s="299"/>
      <c r="N88" s="407"/>
      <c r="O88" s="407"/>
      <c r="P88" s="298"/>
      <c r="Q88" s="307"/>
      <c r="T88" s="299"/>
      <c r="U88" s="397"/>
      <c r="V88" s="265"/>
      <c r="W88" s="265"/>
      <c r="Y88" s="299"/>
      <c r="Z88" s="293"/>
    </row>
    <row r="89" spans="1:26" s="267" customFormat="1" ht="12.95" customHeight="1" x14ac:dyDescent="0.3">
      <c r="A89" s="293"/>
      <c r="B89" s="305" t="s">
        <v>363</v>
      </c>
      <c r="C89" s="329"/>
      <c r="D89" s="329"/>
      <c r="E89" s="266"/>
      <c r="F89" s="266"/>
      <c r="G89" s="266"/>
      <c r="H89" s="329"/>
      <c r="I89" s="329"/>
      <c r="J89" s="329"/>
      <c r="M89" s="299"/>
      <c r="N89" s="407"/>
      <c r="O89" s="407"/>
      <c r="P89" s="298"/>
      <c r="T89" s="299"/>
      <c r="U89" s="298"/>
      <c r="Y89" s="299"/>
    </row>
    <row r="90" spans="1:26" s="267" customFormat="1" ht="12.95" customHeight="1" x14ac:dyDescent="0.3">
      <c r="A90" s="293"/>
      <c r="B90" s="305" t="s">
        <v>368</v>
      </c>
      <c r="C90" s="329"/>
      <c r="D90" s="329"/>
      <c r="E90" s="266"/>
      <c r="F90" s="266"/>
      <c r="G90" s="266"/>
      <c r="H90" s="329"/>
      <c r="I90" s="329"/>
      <c r="J90" s="329"/>
      <c r="M90" s="299"/>
      <c r="N90" s="407"/>
      <c r="O90" s="407"/>
      <c r="P90" s="298"/>
      <c r="Q90" s="267">
        <f ca="1">(L42-M42)*((1-(1+$I$16)^-4)/$I$16)*(1+$I$16)^3</f>
        <v>62.306886859208014</v>
      </c>
      <c r="T90" s="299"/>
      <c r="U90" s="298"/>
      <c r="Y90" s="299"/>
    </row>
    <row r="91" spans="1:26" s="267" customFormat="1" ht="12.95" customHeight="1" x14ac:dyDescent="0.3">
      <c r="A91" s="293"/>
      <c r="B91" s="305" t="s">
        <v>371</v>
      </c>
      <c r="C91" s="329"/>
      <c r="D91" s="329"/>
      <c r="E91" s="266"/>
      <c r="F91" s="266"/>
      <c r="G91" s="266"/>
      <c r="H91" s="329"/>
      <c r="I91" s="329"/>
      <c r="J91" s="329"/>
      <c r="M91" s="299"/>
      <c r="N91" s="407"/>
      <c r="O91" s="407"/>
      <c r="P91" s="298"/>
      <c r="Q91" s="267">
        <f ca="1">(M42-N42)*((1-(1+$I$16)^-4)/$I$16)*(1+$I$16)^2</f>
        <v>-85.253693497687976</v>
      </c>
      <c r="T91" s="299"/>
      <c r="U91" s="298"/>
      <c r="Y91" s="299"/>
    </row>
    <row r="92" spans="1:26" s="267" customFormat="1" ht="12.95" customHeight="1" x14ac:dyDescent="0.3">
      <c r="A92" s="293"/>
      <c r="B92" s="305" t="s">
        <v>372</v>
      </c>
      <c r="C92" s="329"/>
      <c r="D92" s="329"/>
      <c r="E92" s="266"/>
      <c r="F92" s="266"/>
      <c r="G92" s="266"/>
      <c r="H92" s="329"/>
      <c r="I92" s="329"/>
      <c r="J92" s="329"/>
      <c r="M92" s="299"/>
      <c r="N92" s="407"/>
      <c r="O92" s="407"/>
      <c r="P92" s="298"/>
      <c r="Q92" s="267">
        <f ca="1">(O42-N42)/(1+$I$16)^4</f>
        <v>-28.0275180143245</v>
      </c>
      <c r="T92" s="299"/>
      <c r="U92" s="298"/>
      <c r="Y92" s="299"/>
    </row>
    <row r="93" spans="1:26" s="267" customFormat="1" ht="12.95" customHeight="1" x14ac:dyDescent="0.3">
      <c r="A93" s="293"/>
      <c r="B93" s="305" t="s">
        <v>376</v>
      </c>
      <c r="C93" s="329"/>
      <c r="D93" s="329"/>
      <c r="E93" s="266"/>
      <c r="F93" s="266"/>
      <c r="G93" s="266"/>
      <c r="H93" s="329"/>
      <c r="I93" s="329"/>
      <c r="J93" s="329"/>
      <c r="M93" s="299"/>
      <c r="N93" s="407"/>
      <c r="O93" s="407"/>
      <c r="P93" s="298"/>
      <c r="Q93" s="267">
        <f>(SUM(L39:L41)-SUM(M39:M41))*(1/(1+$I$16)^4 + 1/(1+$I$16)^2 - (1+$I$16)^2)</f>
        <v>0</v>
      </c>
      <c r="T93" s="299"/>
      <c r="U93" s="298"/>
      <c r="Y93" s="299"/>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I95" s="330"/>
      <c r="J95" s="330"/>
      <c r="K95" s="330"/>
      <c r="L95" s="330"/>
      <c r="M95" s="332"/>
      <c r="N95" s="417"/>
      <c r="O95" s="417"/>
      <c r="P95" s="331"/>
      <c r="Q95" s="330"/>
      <c r="R95" s="330"/>
      <c r="S95" s="330"/>
      <c r="T95" s="332"/>
      <c r="U95" s="396"/>
      <c r="V95" s="383"/>
      <c r="W95" s="383"/>
      <c r="X95" s="330"/>
      <c r="Y95" s="332"/>
      <c r="Z95" s="354"/>
    </row>
    <row r="96" spans="1:26" s="267" customFormat="1" ht="12.95" customHeight="1" x14ac:dyDescent="0.3">
      <c r="A96" s="293"/>
      <c r="B96" s="305" t="s">
        <v>352</v>
      </c>
      <c r="C96" s="329"/>
      <c r="D96" s="329"/>
      <c r="E96" s="266"/>
      <c r="F96" s="266"/>
      <c r="G96" s="266"/>
      <c r="H96" s="329"/>
      <c r="I96" s="330"/>
      <c r="J96" s="330"/>
      <c r="K96" s="330"/>
      <c r="L96" s="330"/>
      <c r="M96" s="332"/>
      <c r="N96" s="417"/>
      <c r="O96" s="417"/>
      <c r="P96" s="331"/>
      <c r="Q96" s="330"/>
      <c r="R96" s="330"/>
      <c r="S96" s="330"/>
      <c r="T96" s="332"/>
      <c r="U96" s="396"/>
      <c r="V96" s="383"/>
      <c r="W96" s="383"/>
      <c r="X96" s="330"/>
      <c r="Y96" s="332"/>
      <c r="Z96" s="354"/>
    </row>
    <row r="97" spans="1:26" s="267" customFormat="1" ht="12.95" customHeight="1" x14ac:dyDescent="0.3">
      <c r="A97" s="293"/>
      <c r="B97" s="305" t="s">
        <v>357</v>
      </c>
      <c r="C97" s="329"/>
      <c r="D97" s="329"/>
      <c r="E97" s="266"/>
      <c r="F97" s="266"/>
      <c r="G97" s="266"/>
      <c r="H97" s="329"/>
      <c r="I97" s="330"/>
      <c r="J97" s="330"/>
      <c r="K97" s="330"/>
      <c r="L97" s="330"/>
      <c r="M97" s="332"/>
      <c r="N97" s="417"/>
      <c r="O97" s="417"/>
      <c r="P97" s="331"/>
      <c r="Q97" s="330"/>
      <c r="R97" s="330"/>
      <c r="S97" s="330"/>
      <c r="T97" s="332"/>
      <c r="U97" s="396"/>
      <c r="V97" s="383"/>
      <c r="W97" s="383"/>
      <c r="X97" s="330"/>
      <c r="Y97" s="332"/>
      <c r="Z97" s="354"/>
    </row>
    <row r="98" spans="1:26" s="267" customFormat="1" ht="12.95" customHeight="1" x14ac:dyDescent="0.3">
      <c r="A98" s="293"/>
      <c r="B98" s="305" t="s">
        <v>364</v>
      </c>
      <c r="C98" s="329"/>
      <c r="D98" s="329"/>
      <c r="E98" s="266"/>
      <c r="F98" s="266"/>
      <c r="G98" s="266"/>
      <c r="H98" s="329"/>
      <c r="I98" s="330"/>
      <c r="J98" s="330"/>
      <c r="K98" s="330"/>
      <c r="L98" s="330"/>
      <c r="M98" s="332"/>
      <c r="N98" s="417"/>
      <c r="O98" s="417"/>
      <c r="P98" s="331"/>
      <c r="Q98" s="330"/>
      <c r="R98" s="330"/>
      <c r="S98" s="330"/>
      <c r="T98" s="332"/>
      <c r="U98" s="396"/>
      <c r="V98" s="383"/>
      <c r="W98" s="383"/>
      <c r="X98" s="330"/>
      <c r="Y98" s="332"/>
      <c r="Z98" s="354"/>
    </row>
    <row r="99" spans="1:26" s="267" customFormat="1" ht="12.95" customHeight="1" x14ac:dyDescent="0.3">
      <c r="A99" s="293"/>
      <c r="B99" s="305" t="s">
        <v>365</v>
      </c>
      <c r="C99" s="329"/>
      <c r="D99" s="329"/>
      <c r="E99" s="266"/>
      <c r="F99" s="266"/>
      <c r="G99" s="266"/>
      <c r="H99" s="329"/>
      <c r="I99" s="330"/>
      <c r="J99" s="330"/>
      <c r="K99" s="330"/>
      <c r="L99" s="330"/>
      <c r="M99" s="332"/>
      <c r="N99" s="417"/>
      <c r="O99" s="417"/>
      <c r="P99" s="331"/>
      <c r="Q99" s="330"/>
      <c r="R99" s="330"/>
      <c r="S99" s="330"/>
      <c r="T99" s="332"/>
      <c r="U99" s="396"/>
      <c r="V99" s="383"/>
      <c r="W99" s="383"/>
      <c r="X99" s="330"/>
      <c r="Y99" s="332"/>
      <c r="Z99" s="354"/>
    </row>
    <row r="100" spans="1:26" s="267" customFormat="1" ht="12.95" customHeight="1" x14ac:dyDescent="0.3">
      <c r="A100" s="293"/>
      <c r="B100" s="305" t="s">
        <v>361</v>
      </c>
      <c r="C100" s="329"/>
      <c r="D100" s="329"/>
      <c r="E100" s="266"/>
      <c r="F100" s="266"/>
      <c r="G100" s="266"/>
      <c r="H100" s="329"/>
      <c r="I100" s="330"/>
      <c r="J100" s="330"/>
      <c r="K100" s="330"/>
      <c r="L100" s="330"/>
      <c r="M100" s="332"/>
      <c r="N100" s="417"/>
      <c r="O100" s="417"/>
      <c r="P100" s="331"/>
      <c r="Q100" s="330"/>
      <c r="R100" s="330"/>
      <c r="S100" s="330"/>
      <c r="T100" s="332"/>
      <c r="U100" s="396"/>
      <c r="V100" s="383"/>
      <c r="W100" s="383"/>
      <c r="X100" s="330"/>
      <c r="Y100" s="332"/>
      <c r="Z100" s="354"/>
    </row>
    <row r="101" spans="1:26" s="267" customFormat="1" ht="12.95" customHeight="1" x14ac:dyDescent="0.3">
      <c r="A101" s="293"/>
      <c r="B101" s="305" t="s">
        <v>377</v>
      </c>
      <c r="C101" s="329"/>
      <c r="D101" s="329"/>
      <c r="E101" s="266"/>
      <c r="F101" s="266"/>
      <c r="G101" s="266"/>
      <c r="H101" s="329"/>
      <c r="I101" s="330"/>
      <c r="J101" s="330"/>
      <c r="K101" s="330"/>
      <c r="L101" s="330"/>
      <c r="M101" s="332"/>
      <c r="N101" s="417"/>
      <c r="O101" s="417"/>
      <c r="P101" s="331"/>
      <c r="Q101" s="330"/>
      <c r="R101" s="330"/>
      <c r="S101" s="330"/>
      <c r="T101" s="332"/>
      <c r="U101" s="396"/>
      <c r="V101" s="383"/>
      <c r="W101" s="383"/>
      <c r="X101" s="330"/>
      <c r="Y101" s="332"/>
      <c r="Z101" s="354"/>
    </row>
    <row r="102" spans="1:26" s="267" customFormat="1" ht="12.95" customHeight="1" x14ac:dyDescent="0.3">
      <c r="A102" s="293"/>
      <c r="B102" s="305" t="s">
        <v>378</v>
      </c>
      <c r="C102" s="329"/>
      <c r="D102" s="329"/>
      <c r="E102" s="266"/>
      <c r="F102" s="266"/>
      <c r="G102" s="266"/>
      <c r="H102" s="329"/>
      <c r="I102" s="330"/>
      <c r="J102" s="330"/>
      <c r="K102" s="330"/>
      <c r="L102" s="330"/>
      <c r="M102" s="332"/>
      <c r="N102" s="417"/>
      <c r="O102" s="417"/>
      <c r="P102" s="331"/>
      <c r="Q102" s="330"/>
      <c r="R102" s="330"/>
      <c r="S102" s="330"/>
      <c r="T102" s="332"/>
      <c r="U102" s="396"/>
      <c r="V102" s="383"/>
      <c r="W102" s="383"/>
      <c r="X102" s="330"/>
      <c r="Y102" s="332"/>
      <c r="Z102" s="354"/>
    </row>
    <row r="103" spans="1:26" s="267" customFormat="1" ht="12.95" customHeight="1" x14ac:dyDescent="0.3">
      <c r="A103" s="293"/>
      <c r="B103" s="305" t="s">
        <v>370</v>
      </c>
      <c r="C103" s="329"/>
      <c r="D103" s="329"/>
      <c r="E103" s="266"/>
      <c r="F103" s="266"/>
      <c r="G103" s="266"/>
      <c r="H103" s="329"/>
      <c r="I103" s="330"/>
      <c r="J103" s="330"/>
      <c r="K103" s="330"/>
      <c r="L103" s="330"/>
      <c r="M103" s="332"/>
      <c r="N103" s="417"/>
      <c r="O103" s="417"/>
      <c r="P103" s="331"/>
      <c r="Q103" s="330"/>
      <c r="R103" s="330"/>
      <c r="S103" s="330"/>
      <c r="T103" s="332"/>
      <c r="U103" s="396"/>
      <c r="V103" s="383"/>
      <c r="W103" s="383"/>
      <c r="X103" s="330"/>
      <c r="Y103" s="332"/>
      <c r="Z103" s="354"/>
    </row>
    <row r="104" spans="1:26" s="267" customFormat="1" ht="12.95" customHeight="1" x14ac:dyDescent="0.3">
      <c r="A104" s="293"/>
      <c r="B104" s="305" t="s">
        <v>373</v>
      </c>
      <c r="C104" s="329"/>
      <c r="D104" s="329"/>
      <c r="E104" s="266"/>
      <c r="F104" s="266"/>
      <c r="G104" s="266"/>
      <c r="H104" s="329"/>
      <c r="I104" s="330"/>
      <c r="J104" s="330"/>
      <c r="K104" s="330"/>
      <c r="L104" s="330"/>
      <c r="M104" s="332"/>
      <c r="N104" s="417"/>
      <c r="O104" s="417"/>
      <c r="P104" s="331"/>
      <c r="Q104" s="330"/>
      <c r="R104" s="330"/>
      <c r="S104" s="330"/>
      <c r="T104" s="332"/>
      <c r="U104" s="396"/>
      <c r="V104" s="383"/>
      <c r="W104" s="383"/>
      <c r="X104" s="330"/>
      <c r="Y104" s="332"/>
      <c r="Z104" s="354"/>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4">SUM(I79:I105)</f>
        <v>0</v>
      </c>
      <c r="J106" s="426">
        <f t="shared" si="24"/>
        <v>0</v>
      </c>
      <c r="K106" s="426">
        <f t="shared" si="24"/>
        <v>0</v>
      </c>
      <c r="L106" s="426">
        <f t="shared" si="24"/>
        <v>0</v>
      </c>
      <c r="M106" s="427">
        <f>SUM(M79:M105)</f>
        <v>0</v>
      </c>
      <c r="N106" s="429">
        <f ca="1">SUM(N79:N105)</f>
        <v>8</v>
      </c>
      <c r="O106" s="429">
        <f ca="1">SUM(O79:O105)</f>
        <v>9</v>
      </c>
      <c r="P106" s="393">
        <f ca="1">SUM(P79:P105)</f>
        <v>8</v>
      </c>
      <c r="Q106" s="363">
        <f t="shared" ref="Q106:Z106" ca="1" si="25">SUM(Q79:Q105)</f>
        <v>-84.271601997488489</v>
      </c>
      <c r="R106" s="363">
        <f t="shared" si="25"/>
        <v>0</v>
      </c>
      <c r="S106" s="363">
        <f t="shared" si="25"/>
        <v>0</v>
      </c>
      <c r="T106" s="387">
        <f t="shared" si="25"/>
        <v>0</v>
      </c>
      <c r="U106" s="393">
        <f t="shared" ca="1" si="25"/>
        <v>60</v>
      </c>
      <c r="V106" s="363">
        <f t="shared" ca="1" si="25"/>
        <v>38.93999610501092</v>
      </c>
      <c r="W106" s="363">
        <f t="shared" ca="1" si="25"/>
        <v>25</v>
      </c>
      <c r="X106" s="363">
        <f t="shared" ca="1" si="25"/>
        <v>33</v>
      </c>
      <c r="Y106" s="387">
        <f t="shared" si="25"/>
        <v>0</v>
      </c>
      <c r="Z106" s="363">
        <f t="shared" ca="1" si="25"/>
        <v>4</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6">I14+I14/$I$16</f>
        <v>193.80667593880389</v>
      </c>
      <c r="J109" s="337">
        <f t="shared" ca="1" si="26"/>
        <v>-149.08205841446451</v>
      </c>
      <c r="K109" s="337">
        <f t="shared" ca="1" si="26"/>
        <v>298.16411682892902</v>
      </c>
      <c r="L109" s="337">
        <f t="shared" ca="1" si="26"/>
        <v>-29.816411682892905</v>
      </c>
      <c r="M109" s="377">
        <f t="shared" ca="1" si="26"/>
        <v>14.908205841446453</v>
      </c>
      <c r="N109" s="419">
        <f t="shared" ca="1" si="26"/>
        <v>-268.34770514603611</v>
      </c>
      <c r="O109" s="419">
        <f t="shared" ca="1" si="26"/>
        <v>298.16411682892902</v>
      </c>
      <c r="P109" s="338">
        <f t="shared" ca="1" si="26"/>
        <v>193.80667593880389</v>
      </c>
      <c r="Q109" s="339">
        <f t="shared" ca="1" si="26"/>
        <v>-163.99026425591097</v>
      </c>
      <c r="R109" s="339">
        <f t="shared" ca="1" si="26"/>
        <v>253.4394993045897</v>
      </c>
      <c r="S109" s="337">
        <f t="shared" ca="1" si="26"/>
        <v>119.26564673157162</v>
      </c>
      <c r="T109" s="340">
        <f t="shared" ca="1" si="26"/>
        <v>253.4394993045897</v>
      </c>
      <c r="U109" s="338">
        <f t="shared" si="26"/>
        <v>0</v>
      </c>
      <c r="V109" s="339">
        <f t="shared" si="26"/>
        <v>0</v>
      </c>
      <c r="W109" s="339">
        <f t="shared" si="26"/>
        <v>0</v>
      </c>
      <c r="X109" s="339">
        <f t="shared" si="26"/>
        <v>0</v>
      </c>
      <c r="Y109" s="340">
        <f t="shared" si="26"/>
        <v>0</v>
      </c>
      <c r="Z109" s="339">
        <f t="shared" si="26"/>
        <v>0</v>
      </c>
    </row>
    <row r="110" spans="1:26" s="282" customFormat="1" ht="12.95" customHeight="1" x14ac:dyDescent="0.3">
      <c r="A110" s="336"/>
      <c r="B110" s="305" t="s">
        <v>273</v>
      </c>
      <c r="C110" s="281"/>
      <c r="D110" s="281"/>
      <c r="E110" s="281"/>
      <c r="F110" s="281"/>
      <c r="G110" s="281"/>
      <c r="H110" s="281"/>
      <c r="I110" s="341">
        <f t="shared" ref="I110:Z110" ca="1" si="27">I15</f>
        <v>-14</v>
      </c>
      <c r="J110" s="341">
        <f t="shared" ca="1" si="27"/>
        <v>-3</v>
      </c>
      <c r="K110" s="341">
        <f t="shared" ca="1" si="27"/>
        <v>3</v>
      </c>
      <c r="L110" s="341">
        <f t="shared" ca="1" si="27"/>
        <v>-13</v>
      </c>
      <c r="M110" s="378">
        <f t="shared" ca="1" si="27"/>
        <v>1</v>
      </c>
      <c r="N110" s="420">
        <f t="shared" ca="1" si="27"/>
        <v>-3</v>
      </c>
      <c r="O110" s="420">
        <f t="shared" ca="1" si="27"/>
        <v>14</v>
      </c>
      <c r="P110" s="342">
        <f t="shared" ca="1" si="27"/>
        <v>-18</v>
      </c>
      <c r="Q110" s="343">
        <f t="shared" ca="1" si="27"/>
        <v>13</v>
      </c>
      <c r="R110" s="343">
        <f t="shared" ca="1" si="27"/>
        <v>-12</v>
      </c>
      <c r="S110" s="341">
        <f t="shared" ca="1" si="27"/>
        <v>13</v>
      </c>
      <c r="T110" s="344">
        <f t="shared" ca="1" si="27"/>
        <v>4</v>
      </c>
      <c r="U110" s="342">
        <f t="shared" si="27"/>
        <v>0</v>
      </c>
      <c r="V110" s="343">
        <f t="shared" si="27"/>
        <v>0</v>
      </c>
      <c r="W110" s="343">
        <f t="shared" si="27"/>
        <v>0</v>
      </c>
      <c r="X110" s="343">
        <f t="shared" si="27"/>
        <v>0</v>
      </c>
      <c r="Y110" s="344">
        <f t="shared" si="27"/>
        <v>0</v>
      </c>
      <c r="Z110" s="343">
        <f t="shared" si="27"/>
        <v>0</v>
      </c>
    </row>
    <row r="111" spans="1:26" s="282" customFormat="1" ht="12.95" customHeight="1" x14ac:dyDescent="0.3">
      <c r="A111" s="336"/>
      <c r="B111" s="305" t="s">
        <v>255</v>
      </c>
      <c r="C111" s="281"/>
      <c r="D111" s="281"/>
      <c r="E111" s="281"/>
      <c r="F111" s="281"/>
      <c r="G111" s="281"/>
      <c r="H111" s="281"/>
      <c r="I111" s="337">
        <f ca="1">SUM(I109:I110)</f>
        <v>179.80667593880389</v>
      </c>
      <c r="J111" s="337">
        <f t="shared" ref="J111:Z111" ca="1" si="28">SUM(J109:J110)</f>
        <v>-152.08205841446451</v>
      </c>
      <c r="K111" s="337">
        <f t="shared" ca="1" si="28"/>
        <v>301.16411682892902</v>
      </c>
      <c r="L111" s="337">
        <f t="shared" ca="1" si="28"/>
        <v>-42.816411682892905</v>
      </c>
      <c r="M111" s="377">
        <f t="shared" ca="1" si="28"/>
        <v>15.908205841446453</v>
      </c>
      <c r="N111" s="419">
        <f t="shared" ca="1" si="28"/>
        <v>-271.34770514603611</v>
      </c>
      <c r="O111" s="419">
        <f t="shared" ca="1" si="28"/>
        <v>312.16411682892902</v>
      </c>
      <c r="P111" s="338">
        <f t="shared" ca="1" si="28"/>
        <v>175.80667593880389</v>
      </c>
      <c r="Q111" s="339">
        <f t="shared" ca="1" si="28"/>
        <v>-150.99026425591097</v>
      </c>
      <c r="R111" s="339">
        <f t="shared" ca="1" si="28"/>
        <v>241.4394993045897</v>
      </c>
      <c r="S111" s="337">
        <f t="shared" ca="1" si="28"/>
        <v>132.26564673157162</v>
      </c>
      <c r="T111" s="340">
        <f t="shared" ca="1" si="28"/>
        <v>257.43949930458973</v>
      </c>
      <c r="U111" s="338">
        <f t="shared" si="28"/>
        <v>0</v>
      </c>
      <c r="V111" s="339">
        <f t="shared" si="28"/>
        <v>0</v>
      </c>
      <c r="W111" s="339">
        <f t="shared" si="28"/>
        <v>0</v>
      </c>
      <c r="X111" s="339">
        <f t="shared" si="28"/>
        <v>0</v>
      </c>
      <c r="Y111" s="340">
        <f t="shared" si="28"/>
        <v>0</v>
      </c>
      <c r="Z111" s="339">
        <f t="shared" si="28"/>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9">I33-I42</f>
        <v>-1</v>
      </c>
      <c r="J114" s="282">
        <f t="shared" ca="1" si="29"/>
        <v>0</v>
      </c>
      <c r="K114" s="282">
        <f t="shared" ca="1" si="29"/>
        <v>26</v>
      </c>
      <c r="L114" s="282">
        <f t="shared" ca="1" si="29"/>
        <v>8</v>
      </c>
      <c r="M114" s="284">
        <f t="shared" ca="1" si="29"/>
        <v>23</v>
      </c>
      <c r="N114" s="418">
        <f t="shared" ca="1" si="29"/>
        <v>1</v>
      </c>
      <c r="O114" s="418">
        <f t="shared" ca="1" si="29"/>
        <v>38</v>
      </c>
      <c r="P114" s="333">
        <f t="shared" ca="1" si="29"/>
        <v>15</v>
      </c>
      <c r="Q114" s="334">
        <f t="shared" ca="1" si="29"/>
        <v>35</v>
      </c>
      <c r="R114" s="334">
        <f t="shared" ca="1" si="29"/>
        <v>27</v>
      </c>
      <c r="S114" s="334">
        <f t="shared" ca="1" si="29"/>
        <v>60</v>
      </c>
      <c r="T114" s="346">
        <f t="shared" ca="1" si="29"/>
        <v>68</v>
      </c>
      <c r="U114" s="333">
        <f t="shared" ca="1" si="29"/>
        <v>64</v>
      </c>
      <c r="V114" s="334">
        <f t="shared" ca="1" si="29"/>
        <v>64</v>
      </c>
      <c r="W114" s="334">
        <f t="shared" ca="1" si="29"/>
        <v>64</v>
      </c>
      <c r="X114" s="334">
        <f t="shared" ca="1" si="29"/>
        <v>64</v>
      </c>
      <c r="Y114" s="346">
        <f t="shared" ca="1" si="29"/>
        <v>64</v>
      </c>
      <c r="Z114" s="334">
        <f t="shared" ca="1" si="29"/>
        <v>64</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30">I37-I46-I106</f>
        <v>0</v>
      </c>
      <c r="J115" s="282">
        <f t="shared" si="30"/>
        <v>0</v>
      </c>
      <c r="K115" s="282">
        <f t="shared" si="30"/>
        <v>0</v>
      </c>
      <c r="L115" s="282">
        <f t="shared" si="30"/>
        <v>0</v>
      </c>
      <c r="M115" s="284">
        <f t="shared" si="30"/>
        <v>0</v>
      </c>
      <c r="N115" s="418">
        <f t="shared" ca="1" si="30"/>
        <v>-8</v>
      </c>
      <c r="O115" s="418">
        <f t="shared" ca="1" si="30"/>
        <v>14</v>
      </c>
      <c r="P115" s="333">
        <f t="shared" ca="1" si="30"/>
        <v>-8</v>
      </c>
      <c r="Q115" s="282">
        <f t="shared" ca="1" si="30"/>
        <v>84.271601997488489</v>
      </c>
      <c r="R115" s="282">
        <f t="shared" si="30"/>
        <v>0</v>
      </c>
      <c r="S115" s="282">
        <f t="shared" si="30"/>
        <v>0</v>
      </c>
      <c r="T115" s="346">
        <f t="shared" si="30"/>
        <v>0</v>
      </c>
      <c r="U115" s="333">
        <f t="shared" ca="1" si="30"/>
        <v>0</v>
      </c>
      <c r="V115" s="282">
        <f t="shared" ca="1" si="30"/>
        <v>21.06000389498908</v>
      </c>
      <c r="W115" s="334">
        <f t="shared" ca="1" si="30"/>
        <v>35</v>
      </c>
      <c r="X115" s="334">
        <f t="shared" ca="1" si="30"/>
        <v>27</v>
      </c>
      <c r="Y115" s="346">
        <f t="shared" ca="1" si="30"/>
        <v>60</v>
      </c>
      <c r="Z115" s="334">
        <f t="shared" ca="1" si="30"/>
        <v>60</v>
      </c>
    </row>
    <row r="116" spans="1:41" s="282" customFormat="1" ht="12.95" customHeight="1" x14ac:dyDescent="0.3">
      <c r="A116" s="336"/>
      <c r="B116" s="281" t="s">
        <v>24</v>
      </c>
      <c r="C116" s="281"/>
      <c r="D116" s="281"/>
      <c r="E116" s="281"/>
      <c r="F116" s="281"/>
      <c r="G116" s="281"/>
      <c r="H116" s="281"/>
      <c r="I116" s="282">
        <f t="shared" ref="I116:Z116" ca="1" si="31">I114-I115</f>
        <v>-1</v>
      </c>
      <c r="J116" s="282">
        <f t="shared" ca="1" si="31"/>
        <v>0</v>
      </c>
      <c r="K116" s="282">
        <f t="shared" ca="1" si="31"/>
        <v>26</v>
      </c>
      <c r="L116" s="282">
        <f t="shared" ca="1" si="31"/>
        <v>8</v>
      </c>
      <c r="M116" s="284">
        <f t="shared" ca="1" si="31"/>
        <v>23</v>
      </c>
      <c r="N116" s="418">
        <f t="shared" ca="1" si="31"/>
        <v>9</v>
      </c>
      <c r="O116" s="418">
        <f t="shared" ca="1" si="31"/>
        <v>24</v>
      </c>
      <c r="P116" s="333">
        <f t="shared" ca="1" si="31"/>
        <v>23</v>
      </c>
      <c r="Q116" s="334">
        <f t="shared" ca="1" si="31"/>
        <v>-49.271601997488489</v>
      </c>
      <c r="R116" s="334">
        <f t="shared" ca="1" si="31"/>
        <v>27</v>
      </c>
      <c r="S116" s="334">
        <f t="shared" ca="1" si="31"/>
        <v>60</v>
      </c>
      <c r="T116" s="284">
        <f t="shared" ca="1" si="31"/>
        <v>68</v>
      </c>
      <c r="U116" s="283">
        <f ca="1">U114-U115</f>
        <v>64</v>
      </c>
      <c r="V116" s="282">
        <f t="shared" ca="1" si="31"/>
        <v>42.93999610501092</v>
      </c>
      <c r="W116" s="282">
        <f t="shared" ca="1" si="31"/>
        <v>29</v>
      </c>
      <c r="X116" s="282">
        <f t="shared" ca="1" si="31"/>
        <v>37</v>
      </c>
      <c r="Y116" s="284">
        <f t="shared" ca="1" si="31"/>
        <v>4</v>
      </c>
      <c r="Z116" s="334">
        <f t="shared" ca="1" si="31"/>
        <v>4</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646.66859040420491</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-18.555321076046109</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628.11326932815882</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201.50981357589066</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4"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f>Scenario6c!I13</f>
        <v>100</v>
      </c>
      <c r="J13" s="231">
        <f>Scenario6c!J13</f>
        <v>100</v>
      </c>
      <c r="K13" s="231">
        <f>Scenario6c!K13</f>
        <v>100</v>
      </c>
      <c r="L13" s="231">
        <f>Scenario6c!L13</f>
        <v>100</v>
      </c>
      <c r="M13" s="231">
        <f>Scenario6c!M13</f>
        <v>100</v>
      </c>
      <c r="N13" s="229"/>
      <c r="O13" s="229"/>
      <c r="P13" s="231">
        <f>Scenario6c!P13</f>
        <v>100</v>
      </c>
      <c r="Q13" s="231">
        <f>Scenario6c!Q13</f>
        <v>100</v>
      </c>
      <c r="R13" s="231">
        <f>Scenario6c!R13</f>
        <v>100</v>
      </c>
      <c r="S13" s="231">
        <f>Scenario6c!S13</f>
        <v>100</v>
      </c>
      <c r="T13" s="231">
        <f>Scenario6c!T13</f>
        <v>100</v>
      </c>
    </row>
    <row r="14" spans="1:26" ht="12.95" customHeight="1" x14ac:dyDescent="0.2">
      <c r="A14" s="230" t="s">
        <v>280</v>
      </c>
      <c r="B14" s="230"/>
      <c r="C14" s="230"/>
      <c r="D14" s="230"/>
      <c r="E14" s="230"/>
      <c r="F14" s="230"/>
      <c r="I14" s="231">
        <f ca="1">Scenario6c!I14</f>
        <v>13</v>
      </c>
      <c r="J14" s="231">
        <f ca="1">Scenario6c!J14</f>
        <v>-10</v>
      </c>
      <c r="K14" s="231">
        <f ca="1">Scenario6c!K14</f>
        <v>20</v>
      </c>
      <c r="L14" s="231">
        <f ca="1">Scenario6c!L14</f>
        <v>-2</v>
      </c>
      <c r="M14" s="231">
        <f ca="1">Scenario6c!M14</f>
        <v>1</v>
      </c>
      <c r="N14" s="231">
        <f ca="1">Scenario6c!N14</f>
        <v>-18</v>
      </c>
      <c r="O14" s="231">
        <f ca="1">Scenario6c!O14</f>
        <v>20</v>
      </c>
      <c r="P14" s="231">
        <f ca="1">Scenario6c!P14</f>
        <v>13</v>
      </c>
      <c r="Q14" s="231">
        <f ca="1">Scenario6c!Q14</f>
        <v>-11</v>
      </c>
      <c r="R14" s="231">
        <f ca="1">Scenario6c!R14</f>
        <v>17</v>
      </c>
      <c r="S14" s="231">
        <f ca="1">Scenario6c!S14</f>
        <v>8</v>
      </c>
      <c r="T14" s="231">
        <f ca="1">Scenario6c!T14</f>
        <v>17</v>
      </c>
    </row>
    <row r="15" spans="1:26" ht="12.95" customHeight="1" x14ac:dyDescent="0.2">
      <c r="A15" s="230" t="s">
        <v>277</v>
      </c>
      <c r="B15" s="230"/>
      <c r="C15" s="230"/>
      <c r="D15" s="230"/>
      <c r="E15" s="230"/>
      <c r="F15" s="230"/>
      <c r="I15" s="231">
        <f ca="1">Scenario6c!I15</f>
        <v>-14</v>
      </c>
      <c r="J15" s="231">
        <f ca="1">Scenario6c!J15</f>
        <v>-3</v>
      </c>
      <c r="K15" s="231">
        <f ca="1">Scenario6c!K15</f>
        <v>3</v>
      </c>
      <c r="L15" s="231">
        <f ca="1">Scenario6c!L15</f>
        <v>-13</v>
      </c>
      <c r="M15" s="231">
        <f ca="1">Scenario6c!M15</f>
        <v>1</v>
      </c>
      <c r="N15" s="231">
        <f ca="1">Scenario6c!N15</f>
        <v>-3</v>
      </c>
      <c r="O15" s="231">
        <f ca="1">Scenario6c!O15</f>
        <v>14</v>
      </c>
      <c r="P15" s="231">
        <f ca="1">Scenario6c!P15</f>
        <v>-18</v>
      </c>
      <c r="Q15" s="231">
        <f ca="1">Scenario6c!Q15</f>
        <v>13</v>
      </c>
      <c r="R15" s="231">
        <f ca="1">Scenario6c!R15</f>
        <v>-12</v>
      </c>
      <c r="S15" s="231">
        <f ca="1">Scenario6c!S15</f>
        <v>13</v>
      </c>
      <c r="T15" s="231">
        <f ca="1">Scenario6c!T15</f>
        <v>4</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2">
        <f t="shared" si="0"/>
        <v>8</v>
      </c>
      <c r="Q23" s="243">
        <f t="shared" si="0"/>
        <v>9</v>
      </c>
      <c r="R23" s="243">
        <f t="shared" si="0"/>
        <v>10</v>
      </c>
      <c r="S23" s="243">
        <f t="shared" si="0"/>
        <v>11</v>
      </c>
      <c r="T23" s="211">
        <f t="shared" si="0"/>
        <v>12</v>
      </c>
      <c r="U23" s="243">
        <f t="shared" si="0"/>
        <v>13</v>
      </c>
      <c r="V23" s="243">
        <f t="shared" si="0"/>
        <v>14</v>
      </c>
      <c r="W23" s="243">
        <f t="shared" si="0"/>
        <v>15</v>
      </c>
      <c r="X23" s="243">
        <f t="shared" si="0"/>
        <v>16</v>
      </c>
      <c r="Y23" s="211">
        <f t="shared" ref="O23:Z24" si="1">X23+1</f>
        <v>17</v>
      </c>
      <c r="Z23" s="243">
        <f t="shared" si="1"/>
        <v>18</v>
      </c>
    </row>
    <row r="24" spans="1:119"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98">
        <f>M24+1</f>
        <v>5</v>
      </c>
      <c r="O24" s="398">
        <f t="shared" si="1"/>
        <v>6</v>
      </c>
      <c r="P24" s="58">
        <f t="shared" si="1"/>
        <v>7</v>
      </c>
      <c r="Q24" s="247">
        <f t="shared" si="1"/>
        <v>8</v>
      </c>
      <c r="R24" s="247">
        <f t="shared" si="1"/>
        <v>9</v>
      </c>
      <c r="S24" s="247">
        <f t="shared" si="1"/>
        <v>10</v>
      </c>
      <c r="T24" s="375">
        <f t="shared" si="1"/>
        <v>11</v>
      </c>
      <c r="U24" s="58">
        <f t="shared" si="1"/>
        <v>12</v>
      </c>
      <c r="V24" s="247">
        <f t="shared" si="1"/>
        <v>13</v>
      </c>
      <c r="W24" s="247">
        <f t="shared" si="1"/>
        <v>14</v>
      </c>
      <c r="X24" s="247">
        <f t="shared" si="1"/>
        <v>15</v>
      </c>
      <c r="Y24" s="375">
        <f t="shared" si="1"/>
        <v>16</v>
      </c>
      <c r="Z24" s="247">
        <f t="shared" si="1"/>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3">1/(1+$I$16)^I24</f>
        <v>1</v>
      </c>
      <c r="J25" s="250">
        <f t="shared" si="3"/>
        <v>0.93292284728052988</v>
      </c>
      <c r="K25" s="250">
        <f t="shared" si="3"/>
        <v>0.87034503897801074</v>
      </c>
      <c r="L25" s="250">
        <f t="shared" si="3"/>
        <v>0.8119647718798495</v>
      </c>
      <c r="M25" s="376">
        <f t="shared" si="3"/>
        <v>0.75750048687363514</v>
      </c>
      <c r="N25" s="399">
        <f t="shared" si="3"/>
        <v>0.70668951103053923</v>
      </c>
      <c r="O25" s="399">
        <f t="shared" si="3"/>
        <v>0.65928679077389607</v>
      </c>
      <c r="P25" s="191">
        <f t="shared" si="3"/>
        <v>0.61506371002322602</v>
      </c>
      <c r="Q25" s="250">
        <f t="shared" si="3"/>
        <v>0.57380698761379423</v>
      </c>
      <c r="R25" s="250">
        <f t="shared" si="3"/>
        <v>0.53531764867412457</v>
      </c>
      <c r="S25" s="250">
        <f t="shared" si="3"/>
        <v>0.49941006500058266</v>
      </c>
      <c r="T25" s="376">
        <f t="shared" si="3"/>
        <v>0.46591105980089798</v>
      </c>
      <c r="U25" s="191">
        <f t="shared" si="3"/>
        <v>0.43465907248894298</v>
      </c>
      <c r="V25" s="250">
        <f t="shared" si="3"/>
        <v>0.40550337950269894</v>
      </c>
      <c r="W25" s="250">
        <f t="shared" si="3"/>
        <v>0.37830336738753512</v>
      </c>
      <c r="X25" s="250">
        <f t="shared" si="3"/>
        <v>0.35292785463899157</v>
      </c>
      <c r="Y25" s="376">
        <f t="shared" si="3"/>
        <v>0.32925445903441697</v>
      </c>
      <c r="Z25" s="250">
        <f t="shared" si="3"/>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21">
        <f>M30</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04">
        <f>M33</f>
        <v>100</v>
      </c>
      <c r="P32" s="347">
        <f>P13</f>
        <v>100</v>
      </c>
      <c r="Q32" s="348">
        <f>Q13</f>
        <v>100</v>
      </c>
      <c r="R32" s="348">
        <f>R13</f>
        <v>100</v>
      </c>
      <c r="S32" s="348">
        <f>S13</f>
        <v>100</v>
      </c>
      <c r="T32" s="380">
        <f>T13</f>
        <v>100</v>
      </c>
      <c r="U32" s="297">
        <f>S33</f>
        <v>100</v>
      </c>
      <c r="V32" s="282">
        <f>$U$32</f>
        <v>100</v>
      </c>
      <c r="W32" s="282">
        <f t="shared" ref="W32:Y32" si="6">$U$32</f>
        <v>100</v>
      </c>
      <c r="X32" s="282">
        <f t="shared" si="6"/>
        <v>100</v>
      </c>
      <c r="Y32" s="284">
        <f t="shared" si="6"/>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7">SUM(J30:J32)</f>
        <v>100</v>
      </c>
      <c r="K33" s="282">
        <f t="shared" si="7"/>
        <v>100</v>
      </c>
      <c r="L33" s="282">
        <f t="shared" si="7"/>
        <v>100</v>
      </c>
      <c r="M33" s="284">
        <f t="shared" si="7"/>
        <v>100</v>
      </c>
      <c r="N33" s="403">
        <f t="shared" si="7"/>
        <v>100</v>
      </c>
      <c r="O33" s="403">
        <f t="shared" si="7"/>
        <v>100</v>
      </c>
      <c r="P33" s="283">
        <f t="shared" si="7"/>
        <v>100</v>
      </c>
      <c r="Q33" s="282">
        <f t="shared" si="7"/>
        <v>100</v>
      </c>
      <c r="R33" s="282">
        <f t="shared" si="7"/>
        <v>100</v>
      </c>
      <c r="S33" s="282">
        <f t="shared" si="7"/>
        <v>100</v>
      </c>
      <c r="T33" s="284">
        <f>SUM(T30:T32)</f>
        <v>100</v>
      </c>
      <c r="U33" s="283">
        <f t="shared" si="7"/>
        <v>100</v>
      </c>
      <c r="V33" s="282">
        <f t="shared" si="7"/>
        <v>100</v>
      </c>
      <c r="W33" s="282">
        <f t="shared" si="7"/>
        <v>100</v>
      </c>
      <c r="X33" s="282">
        <f t="shared" si="7"/>
        <v>100</v>
      </c>
      <c r="Y33" s="284">
        <f t="shared" si="7"/>
        <v>100</v>
      </c>
      <c r="Z33" s="282">
        <f t="shared" si="7"/>
        <v>100</v>
      </c>
    </row>
    <row r="34" spans="1:26"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9">O$32</f>
        <v>100</v>
      </c>
      <c r="P36" s="291">
        <f t="shared" si="9"/>
        <v>100</v>
      </c>
      <c r="Q36" s="290">
        <f t="shared" si="9"/>
        <v>100</v>
      </c>
      <c r="R36" s="290">
        <f t="shared" si="9"/>
        <v>100</v>
      </c>
      <c r="S36" s="290">
        <f t="shared" si="9"/>
        <v>100</v>
      </c>
      <c r="T36" s="292">
        <f t="shared" si="9"/>
        <v>100</v>
      </c>
      <c r="U36" s="291">
        <f t="shared" si="9"/>
        <v>100</v>
      </c>
      <c r="V36" s="290">
        <f t="shared" si="9"/>
        <v>100</v>
      </c>
      <c r="W36" s="290">
        <f t="shared" si="9"/>
        <v>100</v>
      </c>
      <c r="X36" s="290">
        <f t="shared" si="9"/>
        <v>100</v>
      </c>
      <c r="Y36" s="292">
        <f t="shared" si="9"/>
        <v>100</v>
      </c>
      <c r="Z36" s="290">
        <f t="shared" si="9"/>
        <v>100</v>
      </c>
    </row>
    <row r="37" spans="1:26" s="282" customFormat="1" ht="12.75" customHeight="1" outlineLevel="1" x14ac:dyDescent="0.3">
      <c r="A37" s="280"/>
      <c r="B37" s="288" t="s">
        <v>262</v>
      </c>
      <c r="C37" s="289"/>
      <c r="D37" s="289"/>
      <c r="E37" s="289"/>
      <c r="F37" s="289"/>
      <c r="G37" s="289"/>
      <c r="H37" s="289"/>
      <c r="I37" s="290">
        <f t="shared" ref="I37:Z37" si="10">SUM(I34:I36)</f>
        <v>100</v>
      </c>
      <c r="J37" s="290">
        <f t="shared" si="10"/>
        <v>100</v>
      </c>
      <c r="K37" s="290">
        <f t="shared" si="10"/>
        <v>100</v>
      </c>
      <c r="L37" s="290">
        <f t="shared" si="10"/>
        <v>100</v>
      </c>
      <c r="M37" s="292">
        <f t="shared" si="10"/>
        <v>100</v>
      </c>
      <c r="N37" s="405">
        <f t="shared" si="10"/>
        <v>100</v>
      </c>
      <c r="O37" s="405">
        <f t="shared" si="10"/>
        <v>100</v>
      </c>
      <c r="P37" s="291">
        <f t="shared" si="10"/>
        <v>100</v>
      </c>
      <c r="Q37" s="290">
        <f t="shared" si="10"/>
        <v>100</v>
      </c>
      <c r="R37" s="290">
        <f t="shared" si="10"/>
        <v>100</v>
      </c>
      <c r="S37" s="290">
        <f t="shared" si="10"/>
        <v>100</v>
      </c>
      <c r="T37" s="292">
        <f t="shared" si="10"/>
        <v>100</v>
      </c>
      <c r="U37" s="291">
        <f t="shared" si="10"/>
        <v>100</v>
      </c>
      <c r="V37" s="290">
        <f t="shared" si="10"/>
        <v>100</v>
      </c>
      <c r="W37" s="290">
        <f t="shared" si="10"/>
        <v>100</v>
      </c>
      <c r="X37" s="290">
        <f t="shared" si="10"/>
        <v>100</v>
      </c>
      <c r="Y37" s="292">
        <f t="shared" si="10"/>
        <v>100</v>
      </c>
      <c r="Z37" s="290">
        <f t="shared" si="10"/>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21">
        <f>M39</f>
        <v>100</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04">
        <f ca="1">M42</f>
        <v>77</v>
      </c>
      <c r="P41" s="347">
        <f>P13</f>
        <v>100</v>
      </c>
      <c r="Q41" s="348">
        <f>Q13</f>
        <v>100</v>
      </c>
      <c r="R41" s="348">
        <f>R13</f>
        <v>100</v>
      </c>
      <c r="S41" s="348">
        <f>S13</f>
        <v>100</v>
      </c>
      <c r="T41" s="380">
        <f>T13</f>
        <v>100</v>
      </c>
      <c r="U41" s="297">
        <f ca="1">S42</f>
        <v>40</v>
      </c>
      <c r="V41" s="267">
        <f ca="1">$U$41</f>
        <v>40</v>
      </c>
      <c r="W41" s="267">
        <f t="shared" ref="W41:Y41" ca="1" si="12">$U$41</f>
        <v>40</v>
      </c>
      <c r="X41" s="267">
        <f t="shared" ca="1" si="12"/>
        <v>40</v>
      </c>
      <c r="Y41" s="299">
        <f t="shared" ca="1" si="12"/>
        <v>40</v>
      </c>
      <c r="Z41" s="358">
        <f ca="1">X42</f>
        <v>36</v>
      </c>
    </row>
    <row r="42" spans="1:26" s="267" customFormat="1" ht="12.95" customHeight="1" x14ac:dyDescent="0.3">
      <c r="A42" s="293"/>
      <c r="B42" s="265" t="s">
        <v>196</v>
      </c>
      <c r="C42" s="266"/>
      <c r="D42" s="266"/>
      <c r="E42" s="266"/>
      <c r="F42" s="266"/>
      <c r="G42" s="266"/>
      <c r="H42" s="266"/>
      <c r="I42" s="267">
        <f ca="1">I13-SUM($I14:I14)-I15</f>
        <v>101</v>
      </c>
      <c r="J42" s="267">
        <f ca="1">J13-SUM($I14:J14)-J15</f>
        <v>100</v>
      </c>
      <c r="K42" s="267">
        <f ca="1">K13-SUM($I14:K14)-K15</f>
        <v>74</v>
      </c>
      <c r="L42" s="267">
        <f ca="1">L13-SUM($I14:L14)-L15</f>
        <v>92</v>
      </c>
      <c r="M42" s="299">
        <f ca="1">M13-SUM($I14:M14)-M15</f>
        <v>77</v>
      </c>
      <c r="N42" s="408">
        <f ca="1">L42+L15-N15-SUM($M14:N14)</f>
        <v>99</v>
      </c>
      <c r="O42" s="408">
        <f ca="1">M42+M15-O15-SUM($N14:O14)</f>
        <v>62</v>
      </c>
      <c r="P42" s="298">
        <f ca="1">P13-P15-SUM($O14:P14)</f>
        <v>85</v>
      </c>
      <c r="Q42" s="267">
        <f ca="1">Q13-Q15-SUM($O14:Q14)</f>
        <v>65</v>
      </c>
      <c r="R42" s="267">
        <f ca="1">R13-R15-SUM($O14:R14)</f>
        <v>73</v>
      </c>
      <c r="S42" s="267">
        <f ca="1">S13-S15-SUM($O14:S14)</f>
        <v>40</v>
      </c>
      <c r="T42" s="299">
        <f ca="1">T13-T15-SUM($O14:T14)</f>
        <v>32</v>
      </c>
      <c r="U42" s="298">
        <f ca="1">$S$42+$S$15-U15-SUM($T14:U14)</f>
        <v>36</v>
      </c>
      <c r="V42" s="267">
        <f ca="1">$S$42+$S$15-V15-SUM($T14:V14)</f>
        <v>36</v>
      </c>
      <c r="W42" s="267">
        <f ca="1">$S$42+$S$15-W15-SUM($T14:W14)</f>
        <v>36</v>
      </c>
      <c r="X42" s="267">
        <f ca="1">$S$42+$S$15-X15-SUM($T14:X14)</f>
        <v>36</v>
      </c>
      <c r="Y42" s="299">
        <f ca="1">$S$42+$S$15-Y15-SUM($T14:Y14)</f>
        <v>36</v>
      </c>
      <c r="Z42" s="267">
        <f ca="1">$X$42+$X$15-Z15-SUM($Y14:Z14)</f>
        <v>36</v>
      </c>
    </row>
    <row r="43" spans="1:26"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N$40</f>
        <v>100</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 ca="1">O$41</f>
        <v>77</v>
      </c>
      <c r="P45" s="303">
        <f t="shared" ref="P45:Z45" si="14">P$41</f>
        <v>100</v>
      </c>
      <c r="Q45" s="275">
        <f t="shared" si="14"/>
        <v>100</v>
      </c>
      <c r="R45" s="275">
        <f t="shared" si="14"/>
        <v>100</v>
      </c>
      <c r="S45" s="275">
        <f t="shared" si="14"/>
        <v>100</v>
      </c>
      <c r="T45" s="276">
        <f t="shared" si="14"/>
        <v>100</v>
      </c>
      <c r="U45" s="303">
        <f t="shared" ca="1" si="14"/>
        <v>40</v>
      </c>
      <c r="V45" s="275">
        <f t="shared" ca="1" si="14"/>
        <v>40</v>
      </c>
      <c r="W45" s="275">
        <f t="shared" ca="1" si="14"/>
        <v>40</v>
      </c>
      <c r="X45" s="275">
        <f t="shared" ca="1" si="14"/>
        <v>40</v>
      </c>
      <c r="Y45" s="276">
        <f t="shared" ca="1" si="14"/>
        <v>40</v>
      </c>
      <c r="Z45" s="275">
        <f t="shared" ca="1" si="14"/>
        <v>36</v>
      </c>
    </row>
    <row r="46" spans="1:26" s="267" customFormat="1" ht="12.75" customHeight="1" x14ac:dyDescent="0.3">
      <c r="A46" s="265"/>
      <c r="B46" s="273" t="s">
        <v>263</v>
      </c>
      <c r="C46" s="274"/>
      <c r="D46" s="274"/>
      <c r="E46" s="274"/>
      <c r="F46" s="274"/>
      <c r="G46" s="274"/>
      <c r="H46" s="274"/>
      <c r="I46" s="275">
        <f t="shared" ref="I46:Z46" si="15">SUM(I43:I45)</f>
        <v>100</v>
      </c>
      <c r="J46" s="275">
        <f t="shared" si="15"/>
        <v>100</v>
      </c>
      <c r="K46" s="275">
        <f t="shared" si="15"/>
        <v>100</v>
      </c>
      <c r="L46" s="275">
        <f t="shared" si="15"/>
        <v>100</v>
      </c>
      <c r="M46" s="276">
        <f t="shared" si="15"/>
        <v>100</v>
      </c>
      <c r="N46" s="409">
        <f t="shared" si="15"/>
        <v>100</v>
      </c>
      <c r="O46" s="409">
        <f t="shared" ca="1" si="15"/>
        <v>77</v>
      </c>
      <c r="P46" s="303">
        <f t="shared" si="15"/>
        <v>100</v>
      </c>
      <c r="Q46" s="275">
        <f t="shared" si="15"/>
        <v>100</v>
      </c>
      <c r="R46" s="275">
        <f t="shared" si="15"/>
        <v>100</v>
      </c>
      <c r="S46" s="275">
        <f t="shared" si="15"/>
        <v>100</v>
      </c>
      <c r="T46" s="276">
        <f t="shared" si="15"/>
        <v>100</v>
      </c>
      <c r="U46" s="303">
        <f t="shared" ca="1" si="15"/>
        <v>40</v>
      </c>
      <c r="V46" s="275">
        <f t="shared" ca="1" si="15"/>
        <v>40</v>
      </c>
      <c r="W46" s="275">
        <f t="shared" ca="1" si="15"/>
        <v>40</v>
      </c>
      <c r="X46" s="275">
        <f t="shared" ca="1" si="15"/>
        <v>40</v>
      </c>
      <c r="Y46" s="276">
        <f t="shared" ca="1" si="15"/>
        <v>40</v>
      </c>
      <c r="Z46" s="275">
        <f t="shared" ca="1" si="15"/>
        <v>36</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6">(SUM(I39:I41)-I42)-(SUM(H39:H41)-H42)</f>
        <v>-1</v>
      </c>
      <c r="J48" s="307">
        <f t="shared" ca="1" si="16"/>
        <v>1</v>
      </c>
      <c r="K48" s="307">
        <f t="shared" ca="1" si="16"/>
        <v>26</v>
      </c>
      <c r="L48" s="307">
        <f t="shared" ca="1" si="16"/>
        <v>-18</v>
      </c>
      <c r="M48" s="310">
        <f t="shared" ca="1" si="16"/>
        <v>15</v>
      </c>
      <c r="N48" s="410">
        <f ca="1">(SUM(N39:N41)-N42)-(SUM(M39:M41)-M42)</f>
        <v>-22</v>
      </c>
      <c r="O48" s="410">
        <f ca="1">(SUM(O39:O41)-O42)-(SUM(N39:N41)-N42)</f>
        <v>14</v>
      </c>
      <c r="P48" s="309">
        <f t="shared" ref="P48:Z48" ca="1" si="17">(SUM(P39:P41)-P42)-(SUM(O39:O41)-O42)</f>
        <v>0</v>
      </c>
      <c r="Q48" s="307">
        <f t="shared" ca="1" si="17"/>
        <v>20</v>
      </c>
      <c r="R48" s="307">
        <f t="shared" ca="1" si="17"/>
        <v>-8</v>
      </c>
      <c r="S48" s="307">
        <f t="shared" ca="1" si="17"/>
        <v>33</v>
      </c>
      <c r="T48" s="310">
        <f t="shared" ca="1" si="17"/>
        <v>8</v>
      </c>
      <c r="U48" s="309">
        <f t="shared" ca="1" si="17"/>
        <v>-64</v>
      </c>
      <c r="V48" s="307">
        <f t="shared" ca="1" si="17"/>
        <v>0</v>
      </c>
      <c r="W48" s="307">
        <f t="shared" ca="1" si="17"/>
        <v>0</v>
      </c>
      <c r="X48" s="307">
        <f t="shared" ca="1" si="17"/>
        <v>0</v>
      </c>
      <c r="Y48" s="310">
        <f t="shared" ca="1" si="17"/>
        <v>0</v>
      </c>
      <c r="Z48" s="307">
        <f t="shared" ca="1" si="17"/>
        <v>-4</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-1</v>
      </c>
      <c r="J51" s="307"/>
      <c r="K51" s="307"/>
      <c r="L51" s="307"/>
      <c r="M51" s="310"/>
      <c r="N51" s="410"/>
      <c r="O51" s="410"/>
      <c r="P51" s="309">
        <f ca="1">SUM(P39:P41)-P42</f>
        <v>15</v>
      </c>
      <c r="Q51" s="307"/>
      <c r="R51" s="307"/>
      <c r="S51" s="307"/>
      <c r="T51" s="310"/>
      <c r="U51" s="309">
        <f ca="1">SUM(U39:U41)-U42</f>
        <v>4</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1</v>
      </c>
      <c r="K52" s="311">
        <f ca="1">(SUM(K39:K41)-K42)-(SUM(J39:J41)-J42)</f>
        <v>26</v>
      </c>
      <c r="L52" s="311">
        <f ca="1">(SUM(L39:L41)-L42)-(SUM(K39:K41)-K42)</f>
        <v>-18</v>
      </c>
      <c r="M52" s="310"/>
      <c r="N52" s="410"/>
      <c r="O52" s="410"/>
      <c r="P52" s="309"/>
      <c r="Q52" s="311">
        <f ca="1">(SUM(Q39:Q41)-Q42)-(SUM(P39:P41)-P42)</f>
        <v>20</v>
      </c>
      <c r="R52" s="311">
        <f ca="1">(SUM(R39:R41)-R42)-(SUM(Q39:Q41)-Q42)</f>
        <v>-8</v>
      </c>
      <c r="S52" s="311">
        <f ca="1">(SUM(S39:S41)-S42)-(SUM(R39:R41)-R42)</f>
        <v>33</v>
      </c>
      <c r="T52" s="310"/>
      <c r="U52" s="321"/>
      <c r="V52" s="311">
        <f ca="1">(SUM(V39:V41)-V42)-(SUM(U39:U41)-U42)</f>
        <v>0</v>
      </c>
      <c r="W52" s="311">
        <f t="shared" ref="W52:X52" ca="1" si="18">(SUM(W39:W41)-W42)-(SUM(V39:V41)-V42)</f>
        <v>0</v>
      </c>
      <c r="X52" s="311">
        <f t="shared" ca="1" si="18"/>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1"/>
      <c r="J55" s="311"/>
      <c r="K55" s="311"/>
      <c r="L55" s="311"/>
      <c r="M55" s="312"/>
      <c r="N55" s="410"/>
      <c r="O55" s="410"/>
      <c r="P55" s="309"/>
      <c r="Q55" s="307"/>
      <c r="R55" s="307"/>
      <c r="S55" s="307"/>
      <c r="T55" s="310"/>
      <c r="U55" s="309">
        <f ca="1">-((SUM(T39:T41)-T42)-(SUM(S39:S41)-S42))</f>
        <v>-8</v>
      </c>
      <c r="V55" s="307"/>
      <c r="W55" s="307"/>
      <c r="X55" s="311"/>
      <c r="Y55" s="310"/>
      <c r="Z55" s="307"/>
    </row>
    <row r="56" spans="1:26" s="267" customFormat="1" ht="12.95" customHeight="1" x14ac:dyDescent="0.3">
      <c r="A56" s="293"/>
      <c r="B56" s="305" t="s">
        <v>281</v>
      </c>
      <c r="C56" s="306"/>
      <c r="D56" s="306"/>
      <c r="E56" s="306"/>
      <c r="F56" s="306"/>
      <c r="G56" s="306"/>
      <c r="H56" s="306"/>
      <c r="I56" s="311"/>
      <c r="J56" s="311"/>
      <c r="K56" s="311"/>
      <c r="L56" s="311"/>
      <c r="M56" s="312"/>
      <c r="N56" s="410"/>
      <c r="O56" s="410">
        <f ca="1">-(L39-N42)</f>
        <v>-1</v>
      </c>
      <c r="P56" s="309">
        <f ca="1">-(L39-N42)</f>
        <v>-1</v>
      </c>
      <c r="Q56" s="307"/>
      <c r="R56" s="307"/>
      <c r="S56" s="307"/>
      <c r="T56" s="310"/>
      <c r="U56" s="309"/>
      <c r="V56" s="307"/>
      <c r="W56" s="307"/>
      <c r="X56" s="311"/>
      <c r="Y56" s="310"/>
      <c r="Z56" s="307"/>
    </row>
    <row r="57" spans="1:26" s="267" customFormat="1" ht="12.95" customHeight="1" x14ac:dyDescent="0.3">
      <c r="A57" s="293"/>
      <c r="B57" s="305" t="s">
        <v>360</v>
      </c>
      <c r="C57" s="306"/>
      <c r="D57" s="306"/>
      <c r="E57" s="306"/>
      <c r="F57" s="306"/>
      <c r="G57" s="306"/>
      <c r="H57" s="306"/>
      <c r="I57" s="311"/>
      <c r="J57" s="311"/>
      <c r="K57" s="311"/>
      <c r="L57" s="311"/>
      <c r="M57" s="312"/>
      <c r="N57" s="410"/>
      <c r="O57" s="410"/>
      <c r="P57" s="309"/>
      <c r="Q57" s="311"/>
      <c r="R57" s="311"/>
      <c r="S57" s="311"/>
      <c r="T57" s="310"/>
      <c r="U57" s="321"/>
      <c r="V57" s="311"/>
      <c r="W57" s="311"/>
      <c r="X57" s="311"/>
      <c r="Y57" s="310"/>
      <c r="Z57" s="307"/>
    </row>
    <row r="58" spans="1:26" s="267" customFormat="1" ht="12.95" customHeight="1" x14ac:dyDescent="0.3">
      <c r="A58" s="293"/>
      <c r="B58" s="305" t="s">
        <v>362</v>
      </c>
      <c r="C58" s="306"/>
      <c r="D58" s="306"/>
      <c r="E58" s="306"/>
      <c r="F58" s="306"/>
      <c r="G58" s="306"/>
      <c r="H58" s="306"/>
      <c r="I58" s="311"/>
      <c r="J58" s="311"/>
      <c r="K58" s="311"/>
      <c r="L58" s="311"/>
      <c r="M58" s="312"/>
      <c r="N58" s="410"/>
      <c r="O58" s="410"/>
      <c r="P58" s="309"/>
      <c r="Q58" s="311"/>
      <c r="R58" s="311"/>
      <c r="S58" s="311"/>
      <c r="T58" s="310"/>
      <c r="U58" s="321"/>
      <c r="V58" s="311"/>
      <c r="W58" s="311"/>
      <c r="X58" s="311"/>
      <c r="Y58" s="310"/>
      <c r="Z58" s="307"/>
    </row>
    <row r="59" spans="1:26" s="267" customFormat="1" ht="12.95" customHeight="1" x14ac:dyDescent="0.3">
      <c r="A59" s="293"/>
      <c r="B59" s="305" t="s">
        <v>369</v>
      </c>
      <c r="C59" s="306"/>
      <c r="D59" s="306"/>
      <c r="E59" s="306"/>
      <c r="F59" s="306"/>
      <c r="G59" s="306"/>
      <c r="H59" s="306"/>
      <c r="I59" s="311"/>
      <c r="J59" s="311"/>
      <c r="K59" s="311"/>
      <c r="L59" s="311"/>
      <c r="M59" s="312"/>
      <c r="N59" s="410">
        <f ca="1">L42-M42</f>
        <v>15</v>
      </c>
      <c r="O59" s="410"/>
      <c r="P59" s="309"/>
      <c r="Q59" s="311"/>
      <c r="R59" s="311"/>
      <c r="S59" s="311"/>
      <c r="T59" s="310"/>
      <c r="U59" s="321"/>
      <c r="V59" s="311"/>
      <c r="W59" s="311"/>
      <c r="X59" s="311"/>
      <c r="Y59" s="310"/>
      <c r="Z59" s="307"/>
    </row>
    <row r="60" spans="1:26" s="267" customFormat="1" ht="12.95" customHeight="1" x14ac:dyDescent="0.3">
      <c r="A60" s="293"/>
      <c r="B60" s="305" t="s">
        <v>374</v>
      </c>
      <c r="C60" s="306"/>
      <c r="D60" s="306"/>
      <c r="E60" s="306"/>
      <c r="F60" s="306"/>
      <c r="G60" s="306"/>
      <c r="H60" s="306"/>
      <c r="I60" s="311"/>
      <c r="J60" s="311"/>
      <c r="K60" s="311"/>
      <c r="L60" s="311"/>
      <c r="M60" s="312"/>
      <c r="N60" s="410"/>
      <c r="O60" s="410">
        <f ca="1">M42-N42</f>
        <v>-22</v>
      </c>
      <c r="P60" s="309"/>
      <c r="Q60" s="311"/>
      <c r="R60" s="311"/>
      <c r="S60" s="311"/>
      <c r="T60" s="310"/>
      <c r="U60" s="321"/>
      <c r="V60" s="311"/>
      <c r="W60" s="311"/>
      <c r="X60" s="311"/>
      <c r="Y60" s="310"/>
      <c r="Z60" s="307"/>
    </row>
    <row r="61" spans="1:26" s="267" customFormat="1" ht="12.95" customHeight="1" x14ac:dyDescent="0.3">
      <c r="A61" s="293"/>
      <c r="B61" s="305" t="s">
        <v>375</v>
      </c>
      <c r="C61" s="306"/>
      <c r="D61" s="306"/>
      <c r="E61" s="306"/>
      <c r="F61" s="306"/>
      <c r="G61" s="306"/>
      <c r="H61" s="306"/>
      <c r="I61" s="311"/>
      <c r="J61" s="311"/>
      <c r="K61" s="311"/>
      <c r="L61" s="311"/>
      <c r="M61" s="312"/>
      <c r="N61" s="410"/>
      <c r="O61" s="410"/>
      <c r="P61" s="321">
        <f ca="1">O42-N42</f>
        <v>-37</v>
      </c>
      <c r="Q61" s="311"/>
      <c r="R61" s="311"/>
      <c r="S61" s="311"/>
      <c r="T61" s="310"/>
      <c r="U61" s="321"/>
      <c r="V61" s="311"/>
      <c r="W61" s="311"/>
      <c r="X61" s="311"/>
      <c r="Y61" s="310"/>
      <c r="Z61" s="307"/>
    </row>
    <row r="62" spans="1:26" s="267" customFormat="1" ht="12.95" customHeight="1" x14ac:dyDescent="0.3">
      <c r="A62" s="293"/>
      <c r="B62" s="305" t="s">
        <v>379</v>
      </c>
      <c r="C62" s="306"/>
      <c r="D62" s="306"/>
      <c r="E62" s="306"/>
      <c r="F62" s="306"/>
      <c r="G62" s="306"/>
      <c r="H62" s="306"/>
      <c r="I62" s="311"/>
      <c r="J62" s="311"/>
      <c r="K62" s="311"/>
      <c r="L62" s="311"/>
      <c r="M62" s="312"/>
      <c r="N62" s="410"/>
      <c r="O62" s="410"/>
      <c r="P62" s="309">
        <f>SUM(L39:L41)-SUM(M39:M41)</f>
        <v>0</v>
      </c>
      <c r="Q62" s="311"/>
      <c r="R62" s="311"/>
      <c r="S62" s="311"/>
      <c r="T62" s="310"/>
      <c r="U62" s="321"/>
      <c r="V62" s="311"/>
      <c r="W62" s="311"/>
      <c r="X62" s="311"/>
      <c r="Y62" s="310"/>
      <c r="Z62" s="307"/>
    </row>
    <row r="63" spans="1:26" s="267" customFormat="1" ht="12.95" customHeight="1" x14ac:dyDescent="0.3">
      <c r="A63" s="293"/>
      <c r="B63" s="305" t="s">
        <v>22</v>
      </c>
      <c r="C63" s="306"/>
      <c r="D63" s="306"/>
      <c r="E63" s="306"/>
      <c r="F63" s="306"/>
      <c r="G63" s="306"/>
      <c r="H63" s="306"/>
      <c r="I63" s="318">
        <f ca="1">SUM(I51:I62)</f>
        <v>-1</v>
      </c>
      <c r="J63" s="318">
        <f t="shared" ref="J63:Z63" ca="1" si="19">SUM(J51:J62)</f>
        <v>1</v>
      </c>
      <c r="K63" s="318">
        <f t="shared" ca="1" si="19"/>
        <v>26</v>
      </c>
      <c r="L63" s="318">
        <f t="shared" ca="1" si="19"/>
        <v>-18</v>
      </c>
      <c r="M63" s="320">
        <f t="shared" si="19"/>
        <v>0</v>
      </c>
      <c r="N63" s="413">
        <f t="shared" ca="1" si="19"/>
        <v>15</v>
      </c>
      <c r="O63" s="413">
        <f t="shared" ca="1" si="19"/>
        <v>-23</v>
      </c>
      <c r="P63" s="319">
        <f t="shared" ca="1" si="19"/>
        <v>-23</v>
      </c>
      <c r="Q63" s="318">
        <f t="shared" ca="1" si="19"/>
        <v>20</v>
      </c>
      <c r="R63" s="318">
        <f t="shared" ca="1" si="19"/>
        <v>-8</v>
      </c>
      <c r="S63" s="318">
        <f t="shared" ca="1" si="19"/>
        <v>33</v>
      </c>
      <c r="T63" s="320">
        <f t="shared" si="19"/>
        <v>0</v>
      </c>
      <c r="U63" s="319">
        <f t="shared" ca="1" si="19"/>
        <v>-4</v>
      </c>
      <c r="V63" s="318">
        <f t="shared" ca="1" si="19"/>
        <v>0</v>
      </c>
      <c r="W63" s="318">
        <f t="shared" ca="1" si="19"/>
        <v>0</v>
      </c>
      <c r="X63" s="318">
        <f t="shared" ca="1" si="19"/>
        <v>0</v>
      </c>
      <c r="Y63" s="320">
        <f t="shared" si="19"/>
        <v>0</v>
      </c>
      <c r="Z63" s="318">
        <f t="shared" ca="1" si="19"/>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-1</v>
      </c>
      <c r="K66" s="324">
        <f ca="1">J66</f>
        <v>-1</v>
      </c>
      <c r="L66" s="324">
        <f ca="1">K66</f>
        <v>-1</v>
      </c>
      <c r="M66" s="326">
        <f ca="1">L66</f>
        <v>-1</v>
      </c>
      <c r="N66" s="414">
        <f ca="1">M66</f>
        <v>-1</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1</v>
      </c>
      <c r="L67" s="311">
        <f ca="1">K67</f>
        <v>1</v>
      </c>
      <c r="M67" s="312">
        <f ca="1">L67</f>
        <v>1</v>
      </c>
      <c r="N67" s="410">
        <f ca="1">M67</f>
        <v>1</v>
      </c>
      <c r="O67" s="410">
        <f ca="1">N67</f>
        <v>1</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26</v>
      </c>
      <c r="M68" s="312">
        <f ca="1">L68</f>
        <v>26</v>
      </c>
      <c r="N68" s="410">
        <f ca="1">M68</f>
        <v>26</v>
      </c>
      <c r="O68" s="410">
        <f ca="1">N68</f>
        <v>26</v>
      </c>
      <c r="P68" s="309">
        <f ca="1">O68</f>
        <v>26</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-18</v>
      </c>
      <c r="N69" s="410">
        <f ca="1">M69</f>
        <v>-18</v>
      </c>
      <c r="O69" s="410">
        <f ca="1">N69</f>
        <v>-18</v>
      </c>
      <c r="P69" s="309">
        <f ca="1">O69</f>
        <v>-18</v>
      </c>
      <c r="Q69" s="307">
        <f ca="1">P69</f>
        <v>-18</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 ca="1">N$63</f>
        <v>15</v>
      </c>
      <c r="P71" s="391">
        <f ca="1">O71</f>
        <v>15</v>
      </c>
      <c r="Q71" s="360">
        <f ca="1">P71</f>
        <v>15</v>
      </c>
      <c r="R71" s="360">
        <f ca="1">Q71</f>
        <v>15</v>
      </c>
      <c r="S71" s="360">
        <f ca="1">R71</f>
        <v>15</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 ca="1">O$63</f>
        <v>-23</v>
      </c>
      <c r="Q72" s="360">
        <f ca="1">P72</f>
        <v>-23</v>
      </c>
      <c r="R72" s="360">
        <f ca="1">Q72</f>
        <v>-23</v>
      </c>
      <c r="S72" s="360">
        <f ca="1">R72</f>
        <v>-23</v>
      </c>
      <c r="T72" s="385">
        <f ca="1">S72</f>
        <v>-23</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-23</v>
      </c>
      <c r="R73" s="311">
        <f ca="1">Q73</f>
        <v>-23</v>
      </c>
      <c r="S73" s="311">
        <f ca="1">R73</f>
        <v>-23</v>
      </c>
      <c r="T73" s="312">
        <f ca="1">S73</f>
        <v>-23</v>
      </c>
      <c r="U73" s="321">
        <f ca="1">T73</f>
        <v>-23</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20</v>
      </c>
      <c r="S74" s="311">
        <f ca="1">R74</f>
        <v>20</v>
      </c>
      <c r="T74" s="312">
        <f ca="1">S74</f>
        <v>20</v>
      </c>
      <c r="U74" s="321">
        <f ca="1">T74</f>
        <v>20</v>
      </c>
      <c r="V74" s="311">
        <f ca="1">U74</f>
        <v>20</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-8</v>
      </c>
      <c r="T75" s="312">
        <f ca="1">S75</f>
        <v>-8</v>
      </c>
      <c r="U75" s="321">
        <f ca="1">T75</f>
        <v>-8</v>
      </c>
      <c r="V75" s="311">
        <f ca="1">U75</f>
        <v>-8</v>
      </c>
      <c r="W75" s="311">
        <f ca="1">V75</f>
        <v>-8</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33</v>
      </c>
      <c r="U76" s="321">
        <f ca="1">T76</f>
        <v>33</v>
      </c>
      <c r="V76" s="311">
        <f ca="1">U76</f>
        <v>33</v>
      </c>
      <c r="W76" s="311">
        <f ca="1">V76</f>
        <v>33</v>
      </c>
      <c r="X76" s="311">
        <f ca="1">W76</f>
        <v>33</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-4</v>
      </c>
      <c r="W78" s="311">
        <f ca="1">V78</f>
        <v>-4</v>
      </c>
      <c r="X78" s="311">
        <f ca="1">W78</f>
        <v>-4</v>
      </c>
      <c r="Y78" s="312">
        <f ca="1">X78</f>
        <v>-4</v>
      </c>
      <c r="Z78" s="311">
        <f ca="1">Y78</f>
        <v>-4</v>
      </c>
    </row>
    <row r="79" spans="1:26" s="267" customFormat="1" ht="12.95" customHeight="1" x14ac:dyDescent="0.3">
      <c r="A79" s="293"/>
      <c r="B79" s="305" t="s">
        <v>259</v>
      </c>
      <c r="C79" s="306"/>
      <c r="D79" s="306"/>
      <c r="E79" s="306"/>
      <c r="F79" s="306"/>
      <c r="G79" s="306"/>
      <c r="H79" s="306"/>
      <c r="I79" s="318"/>
      <c r="J79" s="318"/>
      <c r="K79" s="318"/>
      <c r="L79" s="318"/>
      <c r="M79" s="320"/>
      <c r="N79" s="413">
        <f ca="1">SUM(N66:N70)</f>
        <v>8</v>
      </c>
      <c r="O79" s="413">
        <f ca="1">SUM(O66:O71)</f>
        <v>24</v>
      </c>
      <c r="P79" s="319">
        <f ca="1">SUM(P66:P72)</f>
        <v>0</v>
      </c>
      <c r="Q79" s="318">
        <f t="shared" ref="Q79:T79" ca="1" si="20">SUM(Q66:Q72)</f>
        <v>-26</v>
      </c>
      <c r="R79" s="318">
        <f t="shared" ca="1" si="20"/>
        <v>-8</v>
      </c>
      <c r="S79" s="318">
        <f t="shared" ca="1" si="20"/>
        <v>-8</v>
      </c>
      <c r="T79" s="320">
        <f t="shared" ca="1" si="20"/>
        <v>-23</v>
      </c>
      <c r="U79" s="319">
        <f ca="1">SUM(U66:U77)</f>
        <v>22</v>
      </c>
      <c r="V79" s="318">
        <f t="shared" ref="V79:Y79" ca="1" si="21">SUM(V66:V77)</f>
        <v>45</v>
      </c>
      <c r="W79" s="318">
        <f t="shared" ca="1" si="21"/>
        <v>25</v>
      </c>
      <c r="X79" s="318">
        <f t="shared" ca="1" si="21"/>
        <v>33</v>
      </c>
      <c r="Y79" s="320">
        <f t="shared" si="21"/>
        <v>0</v>
      </c>
      <c r="Z79" s="318">
        <f ca="1">SUM(Z66:Z78)</f>
        <v>-4</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3"/>
      <c r="J82" s="313"/>
      <c r="K82" s="313"/>
      <c r="L82" s="313"/>
      <c r="M82" s="317"/>
      <c r="N82" s="412"/>
      <c r="O82" s="412"/>
      <c r="P82" s="314"/>
      <c r="Q82" s="315"/>
      <c r="R82" s="315"/>
      <c r="S82" s="315"/>
      <c r="T82" s="353"/>
      <c r="U82" s="314"/>
      <c r="V82" s="315"/>
      <c r="W82" s="315"/>
      <c r="X82" s="315"/>
      <c r="Y82" s="353"/>
      <c r="Z82" s="315"/>
    </row>
    <row r="83" spans="1:26" s="267" customFormat="1" ht="12.95" customHeight="1" x14ac:dyDescent="0.3">
      <c r="A83" s="293"/>
      <c r="B83" s="305" t="s">
        <v>348</v>
      </c>
      <c r="C83" s="306"/>
      <c r="D83" s="306"/>
      <c r="E83" s="266"/>
      <c r="F83" s="266"/>
      <c r="G83" s="266"/>
      <c r="H83" s="306"/>
      <c r="I83" s="313"/>
      <c r="J83" s="313"/>
      <c r="K83" s="313"/>
      <c r="L83" s="313"/>
      <c r="M83" s="317"/>
      <c r="N83" s="412"/>
      <c r="O83" s="412"/>
      <c r="P83" s="314"/>
      <c r="Q83" s="315"/>
      <c r="R83" s="315"/>
      <c r="S83" s="315"/>
      <c r="T83" s="353"/>
      <c r="U83" s="395"/>
      <c r="V83" s="315"/>
      <c r="W83" s="315"/>
      <c r="X83" s="315"/>
      <c r="Y83" s="353"/>
      <c r="Z83" s="315"/>
    </row>
    <row r="84" spans="1:26" s="267" customFormat="1" ht="12.95" customHeight="1" x14ac:dyDescent="0.3">
      <c r="A84" s="293"/>
      <c r="B84" s="305" t="s">
        <v>351</v>
      </c>
      <c r="C84" s="266"/>
      <c r="D84" s="266"/>
      <c r="E84" s="266"/>
      <c r="F84" s="266"/>
      <c r="G84" s="266"/>
      <c r="H84" s="266"/>
      <c r="I84" s="330"/>
      <c r="J84" s="330"/>
      <c r="K84" s="330"/>
      <c r="L84" s="330"/>
      <c r="M84" s="332"/>
      <c r="N84" s="417"/>
      <c r="O84" s="417"/>
      <c r="P84" s="331"/>
      <c r="Q84" s="330"/>
      <c r="R84" s="330"/>
      <c r="S84" s="330"/>
      <c r="T84" s="332"/>
      <c r="U84" s="331"/>
      <c r="V84" s="330"/>
      <c r="W84" s="330"/>
      <c r="X84" s="330"/>
      <c r="Y84" s="332"/>
      <c r="Z84" s="330"/>
    </row>
    <row r="85" spans="1:26" s="267" customFormat="1" ht="12.95" customHeight="1" x14ac:dyDescent="0.3">
      <c r="A85" s="293"/>
      <c r="B85" s="305" t="s">
        <v>358</v>
      </c>
      <c r="C85" s="329"/>
      <c r="D85" s="329"/>
      <c r="E85" s="266"/>
      <c r="F85" s="266"/>
      <c r="G85" s="266"/>
      <c r="H85" s="329"/>
      <c r="I85" s="330"/>
      <c r="J85" s="330"/>
      <c r="K85" s="330"/>
      <c r="L85" s="330"/>
      <c r="M85" s="332"/>
      <c r="N85" s="417"/>
      <c r="O85" s="417"/>
      <c r="P85" s="331"/>
      <c r="Q85" s="330"/>
      <c r="R85" s="330"/>
      <c r="S85" s="330"/>
      <c r="T85" s="332"/>
      <c r="U85" s="331"/>
      <c r="V85" s="330"/>
      <c r="W85" s="330"/>
      <c r="X85" s="330"/>
      <c r="Y85" s="332"/>
      <c r="Z85" s="330"/>
    </row>
    <row r="86" spans="1:26" s="267" customFormat="1" ht="12.95" customHeight="1" x14ac:dyDescent="0.3">
      <c r="A86" s="293"/>
      <c r="B86" s="305" t="s">
        <v>367</v>
      </c>
      <c r="C86" s="329"/>
      <c r="D86" s="329"/>
      <c r="E86" s="266"/>
      <c r="F86" s="266"/>
      <c r="G86" s="266"/>
      <c r="H86" s="329"/>
      <c r="I86" s="330"/>
      <c r="J86" s="330"/>
      <c r="K86" s="330"/>
      <c r="L86" s="330"/>
      <c r="M86" s="332"/>
      <c r="N86" s="417"/>
      <c r="O86" s="417"/>
      <c r="P86" s="331"/>
      <c r="Q86" s="330"/>
      <c r="R86" s="330"/>
      <c r="S86" s="330"/>
      <c r="T86" s="332"/>
      <c r="U86" s="331"/>
      <c r="V86" s="330"/>
      <c r="W86" s="330"/>
      <c r="X86" s="330"/>
      <c r="Y86" s="332"/>
      <c r="Z86" s="330"/>
    </row>
    <row r="87" spans="1:26" s="267" customFormat="1" ht="12.95" customHeight="1" x14ac:dyDescent="0.3">
      <c r="A87" s="293"/>
      <c r="B87" s="305" t="s">
        <v>366</v>
      </c>
      <c r="C87" s="329"/>
      <c r="D87" s="329"/>
      <c r="E87" s="266"/>
      <c r="F87" s="266"/>
      <c r="G87" s="266"/>
      <c r="H87" s="329"/>
      <c r="I87" s="330"/>
      <c r="J87" s="330"/>
      <c r="K87" s="330"/>
      <c r="L87" s="330"/>
      <c r="M87" s="332"/>
      <c r="N87" s="417"/>
      <c r="O87" s="417"/>
      <c r="P87" s="331"/>
      <c r="Q87" s="330"/>
      <c r="R87" s="330"/>
      <c r="S87" s="330"/>
      <c r="T87" s="332"/>
      <c r="U87" s="331"/>
      <c r="V87" s="330"/>
      <c r="W87" s="330"/>
      <c r="X87" s="330"/>
      <c r="Y87" s="332"/>
      <c r="Z87" s="330"/>
    </row>
    <row r="88" spans="1:26" s="267" customFormat="1" ht="12.95" customHeight="1" x14ac:dyDescent="0.3">
      <c r="A88" s="293"/>
      <c r="B88" s="305" t="s">
        <v>359</v>
      </c>
      <c r="C88" s="329"/>
      <c r="D88" s="329"/>
      <c r="E88" s="266"/>
      <c r="F88" s="266"/>
      <c r="G88" s="266"/>
      <c r="H88" s="329"/>
      <c r="I88" s="330"/>
      <c r="J88" s="330"/>
      <c r="K88" s="330"/>
      <c r="L88" s="330"/>
      <c r="M88" s="332"/>
      <c r="N88" s="417"/>
      <c r="O88" s="417"/>
      <c r="P88" s="331"/>
      <c r="Q88" s="315"/>
      <c r="R88" s="330"/>
      <c r="S88" s="330"/>
      <c r="T88" s="332"/>
      <c r="U88" s="396"/>
      <c r="V88" s="383"/>
      <c r="W88" s="383"/>
      <c r="X88" s="330"/>
      <c r="Y88" s="332"/>
      <c r="Z88" s="354"/>
    </row>
    <row r="89" spans="1:26" s="267" customFormat="1" ht="12.95" customHeight="1" x14ac:dyDescent="0.3">
      <c r="A89" s="293"/>
      <c r="B89" s="305" t="s">
        <v>363</v>
      </c>
      <c r="C89" s="329"/>
      <c r="D89" s="329"/>
      <c r="E89" s="266"/>
      <c r="F89" s="266"/>
      <c r="G89" s="266"/>
      <c r="H89" s="329"/>
      <c r="I89" s="355"/>
      <c r="J89" s="355"/>
      <c r="K89" s="330"/>
      <c r="L89" s="330"/>
      <c r="M89" s="332"/>
      <c r="N89" s="417"/>
      <c r="O89" s="417"/>
      <c r="P89" s="331"/>
      <c r="Q89" s="330"/>
      <c r="R89" s="330"/>
      <c r="S89" s="330"/>
      <c r="T89" s="332"/>
      <c r="U89" s="331"/>
      <c r="V89" s="330"/>
      <c r="W89" s="330"/>
      <c r="X89" s="330"/>
      <c r="Y89" s="332"/>
      <c r="Z89" s="330"/>
    </row>
    <row r="90" spans="1:26" s="267" customFormat="1" ht="12.95" customHeight="1" x14ac:dyDescent="0.3">
      <c r="A90" s="293"/>
      <c r="B90" s="305" t="s">
        <v>368</v>
      </c>
      <c r="C90" s="329"/>
      <c r="D90" s="329"/>
      <c r="E90" s="266"/>
      <c r="F90" s="266"/>
      <c r="G90" s="266"/>
      <c r="H90" s="329"/>
      <c r="I90" s="355"/>
      <c r="J90" s="355"/>
      <c r="K90" s="330"/>
      <c r="L90" s="330"/>
      <c r="M90" s="332"/>
      <c r="N90" s="417"/>
      <c r="O90" s="417"/>
      <c r="P90" s="331"/>
      <c r="Q90" s="330"/>
      <c r="R90" s="330"/>
      <c r="S90" s="330"/>
      <c r="T90" s="332"/>
      <c r="U90" s="331"/>
      <c r="V90" s="330"/>
      <c r="W90" s="330"/>
      <c r="X90" s="330"/>
      <c r="Y90" s="332"/>
      <c r="Z90" s="330"/>
    </row>
    <row r="91" spans="1:26" s="267" customFormat="1" ht="12.95" customHeight="1" x14ac:dyDescent="0.3">
      <c r="A91" s="293"/>
      <c r="B91" s="305" t="s">
        <v>371</v>
      </c>
      <c r="C91" s="329"/>
      <c r="D91" s="329"/>
      <c r="E91" s="266"/>
      <c r="F91" s="266"/>
      <c r="G91" s="266"/>
      <c r="H91" s="329"/>
      <c r="I91" s="355"/>
      <c r="J91" s="355"/>
      <c r="K91" s="330"/>
      <c r="L91" s="330"/>
      <c r="M91" s="332"/>
      <c r="N91" s="417"/>
      <c r="O91" s="417"/>
      <c r="P91" s="331"/>
      <c r="Q91" s="330"/>
      <c r="R91" s="330"/>
      <c r="S91" s="330"/>
      <c r="T91" s="332"/>
      <c r="U91" s="331"/>
      <c r="V91" s="330"/>
      <c r="W91" s="330"/>
      <c r="X91" s="330"/>
      <c r="Y91" s="332"/>
      <c r="Z91" s="330"/>
    </row>
    <row r="92" spans="1:26" s="267" customFormat="1" ht="12.95" customHeight="1" x14ac:dyDescent="0.3">
      <c r="A92" s="293"/>
      <c r="B92" s="305" t="s">
        <v>372</v>
      </c>
      <c r="C92" s="329"/>
      <c r="D92" s="329"/>
      <c r="E92" s="266"/>
      <c r="F92" s="266"/>
      <c r="G92" s="266"/>
      <c r="H92" s="329"/>
      <c r="I92" s="355"/>
      <c r="J92" s="355"/>
      <c r="K92" s="330"/>
      <c r="L92" s="330"/>
      <c r="M92" s="332"/>
      <c r="N92" s="417"/>
      <c r="O92" s="417"/>
      <c r="P92" s="331"/>
      <c r="Q92" s="330"/>
      <c r="R92" s="330"/>
      <c r="S92" s="330"/>
      <c r="T92" s="332"/>
      <c r="U92" s="331"/>
      <c r="V92" s="330"/>
      <c r="W92" s="330"/>
      <c r="X92" s="330"/>
      <c r="Y92" s="332"/>
      <c r="Z92" s="330"/>
    </row>
    <row r="93" spans="1:26" s="267" customFormat="1" ht="12.95" customHeight="1" x14ac:dyDescent="0.3">
      <c r="A93" s="293"/>
      <c r="B93" s="305" t="s">
        <v>376</v>
      </c>
      <c r="C93" s="329"/>
      <c r="D93" s="329"/>
      <c r="E93" s="266"/>
      <c r="F93" s="266"/>
      <c r="G93" s="266"/>
      <c r="H93" s="329"/>
      <c r="I93" s="355"/>
      <c r="J93" s="355"/>
      <c r="K93" s="330"/>
      <c r="L93" s="330"/>
      <c r="M93" s="332"/>
      <c r="N93" s="417"/>
      <c r="O93" s="417"/>
      <c r="P93" s="331"/>
      <c r="Q93" s="330"/>
      <c r="R93" s="330"/>
      <c r="S93" s="330"/>
      <c r="T93" s="332"/>
      <c r="U93" s="331"/>
      <c r="V93" s="330"/>
      <c r="W93" s="330"/>
      <c r="X93" s="330"/>
      <c r="Y93" s="332"/>
      <c r="Z93" s="330"/>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M95" s="299"/>
      <c r="N95" s="407"/>
      <c r="O95" s="407"/>
      <c r="P95" s="298"/>
      <c r="T95" s="299"/>
      <c r="U95" s="397"/>
      <c r="V95" s="265"/>
      <c r="W95" s="265"/>
      <c r="Y95" s="299"/>
      <c r="Z95" s="293"/>
    </row>
    <row r="96" spans="1:26" s="267" customFormat="1" ht="12.95" customHeight="1" x14ac:dyDescent="0.3">
      <c r="A96" s="293"/>
      <c r="B96" s="305" t="s">
        <v>352</v>
      </c>
      <c r="C96" s="329"/>
      <c r="D96" s="329"/>
      <c r="E96" s="266"/>
      <c r="F96" s="266"/>
      <c r="G96" s="266"/>
      <c r="H96" s="329"/>
      <c r="M96" s="299"/>
      <c r="N96" s="407"/>
      <c r="O96" s="407"/>
      <c r="P96" s="298"/>
      <c r="T96" s="299"/>
      <c r="U96" s="397"/>
      <c r="V96" s="265"/>
      <c r="W96" s="265"/>
      <c r="Y96" s="299"/>
      <c r="Z96" s="293"/>
    </row>
    <row r="97" spans="1:26" s="267" customFormat="1" ht="12.95" customHeight="1" x14ac:dyDescent="0.3">
      <c r="A97" s="293"/>
      <c r="B97" s="305" t="s">
        <v>357</v>
      </c>
      <c r="C97" s="329"/>
      <c r="D97" s="329"/>
      <c r="E97" s="266"/>
      <c r="F97" s="266"/>
      <c r="G97" s="266"/>
      <c r="H97" s="329"/>
      <c r="M97" s="299"/>
      <c r="N97" s="407"/>
      <c r="O97" s="407"/>
      <c r="P97" s="298"/>
      <c r="T97" s="299"/>
      <c r="U97" s="397"/>
      <c r="V97" s="265"/>
      <c r="W97" s="265"/>
      <c r="Y97" s="299"/>
      <c r="Z97" s="293"/>
    </row>
    <row r="98" spans="1:26" s="267" customFormat="1" ht="12.95" customHeight="1" x14ac:dyDescent="0.3">
      <c r="A98" s="293"/>
      <c r="B98" s="305" t="s">
        <v>364</v>
      </c>
      <c r="C98" s="329"/>
      <c r="D98" s="329"/>
      <c r="E98" s="266"/>
      <c r="F98" s="266"/>
      <c r="G98" s="266"/>
      <c r="H98" s="329"/>
      <c r="M98" s="299"/>
      <c r="N98" s="407">
        <f ca="1">L42-SUM(N39:N41)</f>
        <v>-8</v>
      </c>
      <c r="O98" s="407"/>
      <c r="P98" s="298"/>
      <c r="T98" s="299"/>
      <c r="U98" s="397"/>
      <c r="V98" s="265"/>
      <c r="W98" s="265"/>
      <c r="Y98" s="299"/>
      <c r="Z98" s="293"/>
    </row>
    <row r="99" spans="1:26" s="267" customFormat="1" ht="12.95" customHeight="1" x14ac:dyDescent="0.3">
      <c r="A99" s="293"/>
      <c r="B99" s="305" t="s">
        <v>365</v>
      </c>
      <c r="C99" s="329"/>
      <c r="D99" s="329"/>
      <c r="E99" s="266"/>
      <c r="F99" s="266"/>
      <c r="G99" s="266"/>
      <c r="H99" s="329"/>
      <c r="M99" s="299"/>
      <c r="N99" s="407"/>
      <c r="O99" s="407">
        <f ca="1">M42-SUM(O39:O41)</f>
        <v>0</v>
      </c>
      <c r="P99" s="298"/>
      <c r="T99" s="299"/>
      <c r="U99" s="397"/>
      <c r="V99" s="265"/>
      <c r="W99" s="265"/>
      <c r="Y99" s="299"/>
      <c r="Z99" s="293"/>
    </row>
    <row r="100" spans="1:26" s="267" customFormat="1" ht="12.95" customHeight="1" x14ac:dyDescent="0.3">
      <c r="A100" s="293"/>
      <c r="B100" s="305" t="s">
        <v>361</v>
      </c>
      <c r="C100" s="329"/>
      <c r="D100" s="329"/>
      <c r="E100" s="266"/>
      <c r="F100" s="266"/>
      <c r="G100" s="266"/>
      <c r="H100" s="329"/>
      <c r="M100" s="299"/>
      <c r="N100" s="407"/>
      <c r="O100" s="407"/>
      <c r="P100" s="298"/>
      <c r="T100" s="299"/>
      <c r="U100" s="397"/>
      <c r="V100" s="265"/>
      <c r="W100" s="265"/>
      <c r="Y100" s="299"/>
      <c r="Z100" s="293"/>
    </row>
    <row r="101" spans="1:26" s="267" customFormat="1" ht="12.95" customHeight="1" x14ac:dyDescent="0.3">
      <c r="A101" s="293"/>
      <c r="B101" s="305" t="s">
        <v>377</v>
      </c>
      <c r="C101" s="329"/>
      <c r="D101" s="329"/>
      <c r="E101" s="266"/>
      <c r="F101" s="266"/>
      <c r="G101" s="266"/>
      <c r="H101" s="329"/>
      <c r="M101" s="299"/>
      <c r="N101" s="407"/>
      <c r="O101" s="407">
        <f>-P62</f>
        <v>0</v>
      </c>
      <c r="P101" s="298"/>
      <c r="T101" s="299"/>
      <c r="U101" s="397"/>
      <c r="V101" s="265"/>
      <c r="W101" s="265"/>
      <c r="Y101" s="299"/>
      <c r="Z101" s="293"/>
    </row>
    <row r="102" spans="1:26" s="267" customFormat="1" ht="12.95" customHeight="1" x14ac:dyDescent="0.3">
      <c r="A102" s="293"/>
      <c r="B102" s="305" t="s">
        <v>378</v>
      </c>
      <c r="C102" s="329"/>
      <c r="D102" s="329"/>
      <c r="E102" s="266"/>
      <c r="F102" s="266"/>
      <c r="G102" s="266"/>
      <c r="H102" s="329"/>
      <c r="M102" s="299"/>
      <c r="N102" s="407"/>
      <c r="O102" s="407"/>
      <c r="P102" s="298"/>
      <c r="S102" s="267">
        <f>P62</f>
        <v>0</v>
      </c>
      <c r="T102" s="299"/>
      <c r="U102" s="397"/>
      <c r="V102" s="265"/>
      <c r="W102" s="265"/>
      <c r="Y102" s="299"/>
      <c r="Z102" s="293"/>
    </row>
    <row r="103" spans="1:26" s="267" customFormat="1" ht="12.95" customHeight="1" x14ac:dyDescent="0.3">
      <c r="A103" s="293"/>
      <c r="B103" s="305" t="s">
        <v>370</v>
      </c>
      <c r="C103" s="329"/>
      <c r="D103" s="329"/>
      <c r="E103" s="266"/>
      <c r="F103" s="266"/>
      <c r="G103" s="266"/>
      <c r="H103" s="329"/>
      <c r="M103" s="299"/>
      <c r="N103" s="407"/>
      <c r="O103" s="407"/>
      <c r="P103" s="298"/>
      <c r="S103" s="267">
        <f ca="1">-N59</f>
        <v>-15</v>
      </c>
      <c r="T103" s="299"/>
      <c r="U103" s="397"/>
      <c r="V103" s="265"/>
      <c r="W103" s="265"/>
      <c r="Y103" s="299"/>
      <c r="Z103" s="293"/>
    </row>
    <row r="104" spans="1:26" s="267" customFormat="1" ht="12.95" customHeight="1" x14ac:dyDescent="0.3">
      <c r="A104" s="293"/>
      <c r="B104" s="305" t="s">
        <v>373</v>
      </c>
      <c r="C104" s="329"/>
      <c r="D104" s="329"/>
      <c r="E104" s="266"/>
      <c r="F104" s="266"/>
      <c r="G104" s="266"/>
      <c r="H104" s="329"/>
      <c r="M104" s="299"/>
      <c r="N104" s="407"/>
      <c r="O104" s="407"/>
      <c r="P104" s="298"/>
      <c r="T104" s="299">
        <f ca="1">-O60</f>
        <v>22</v>
      </c>
      <c r="U104" s="397"/>
      <c r="V104" s="265"/>
      <c r="W104" s="265"/>
      <c r="Y104" s="299"/>
      <c r="Z104" s="293"/>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2">SUM(I79:I105)</f>
        <v>0</v>
      </c>
      <c r="J106" s="426">
        <f t="shared" si="22"/>
        <v>0</v>
      </c>
      <c r="K106" s="426">
        <f t="shared" si="22"/>
        <v>0</v>
      </c>
      <c r="L106" s="426">
        <f t="shared" si="22"/>
        <v>0</v>
      </c>
      <c r="M106" s="427">
        <f>SUM(M79:M105)</f>
        <v>0</v>
      </c>
      <c r="N106" s="429">
        <f ca="1">SUM(N79:N105)</f>
        <v>0</v>
      </c>
      <c r="O106" s="429">
        <f ca="1">SUM(O79:O105)</f>
        <v>24</v>
      </c>
      <c r="P106" s="393">
        <f ca="1">SUM(P79:P105)</f>
        <v>0</v>
      </c>
      <c r="Q106" s="363">
        <f t="shared" ref="Q106:Z106" ca="1" si="23">SUM(Q79:Q105)</f>
        <v>-26</v>
      </c>
      <c r="R106" s="363">
        <f t="shared" ca="1" si="23"/>
        <v>-8</v>
      </c>
      <c r="S106" s="363">
        <f t="shared" ca="1" si="23"/>
        <v>-23</v>
      </c>
      <c r="T106" s="387">
        <f t="shared" ca="1" si="23"/>
        <v>-1</v>
      </c>
      <c r="U106" s="393">
        <f t="shared" ca="1" si="23"/>
        <v>22</v>
      </c>
      <c r="V106" s="363">
        <f t="shared" ca="1" si="23"/>
        <v>45</v>
      </c>
      <c r="W106" s="363">
        <f t="shared" ca="1" si="23"/>
        <v>25</v>
      </c>
      <c r="X106" s="363">
        <f t="shared" ca="1" si="23"/>
        <v>33</v>
      </c>
      <c r="Y106" s="387">
        <f t="shared" si="23"/>
        <v>0</v>
      </c>
      <c r="Z106" s="363">
        <f t="shared" ca="1" si="23"/>
        <v>-4</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4">I14+I14/$I$16</f>
        <v>193.80667593880389</v>
      </c>
      <c r="J109" s="337">
        <f t="shared" ca="1" si="24"/>
        <v>-149.08205841446451</v>
      </c>
      <c r="K109" s="337">
        <f t="shared" ca="1" si="24"/>
        <v>298.16411682892902</v>
      </c>
      <c r="L109" s="337">
        <f t="shared" ca="1" si="24"/>
        <v>-29.816411682892905</v>
      </c>
      <c r="M109" s="377">
        <f t="shared" ca="1" si="24"/>
        <v>14.908205841446453</v>
      </c>
      <c r="N109" s="419">
        <f t="shared" ca="1" si="24"/>
        <v>-268.34770514603611</v>
      </c>
      <c r="O109" s="419">
        <f t="shared" ca="1" si="24"/>
        <v>298.16411682892902</v>
      </c>
      <c r="P109" s="338">
        <f t="shared" ca="1" si="24"/>
        <v>193.80667593880389</v>
      </c>
      <c r="Q109" s="339">
        <f t="shared" ca="1" si="24"/>
        <v>-163.99026425591097</v>
      </c>
      <c r="R109" s="339">
        <f t="shared" ca="1" si="24"/>
        <v>253.4394993045897</v>
      </c>
      <c r="S109" s="337">
        <f t="shared" ca="1" si="24"/>
        <v>119.26564673157162</v>
      </c>
      <c r="T109" s="340">
        <f t="shared" ca="1" si="24"/>
        <v>253.4394993045897</v>
      </c>
      <c r="U109" s="338">
        <f t="shared" si="24"/>
        <v>0</v>
      </c>
      <c r="V109" s="339">
        <f t="shared" si="24"/>
        <v>0</v>
      </c>
      <c r="W109" s="339">
        <f t="shared" si="24"/>
        <v>0</v>
      </c>
      <c r="X109" s="339">
        <f t="shared" si="24"/>
        <v>0</v>
      </c>
      <c r="Y109" s="340">
        <f t="shared" si="24"/>
        <v>0</v>
      </c>
      <c r="Z109" s="339">
        <f t="shared" si="24"/>
        <v>0</v>
      </c>
    </row>
    <row r="110" spans="1:26" s="282" customFormat="1" ht="12.95" customHeight="1" x14ac:dyDescent="0.3">
      <c r="A110" s="336"/>
      <c r="B110" s="305" t="s">
        <v>273</v>
      </c>
      <c r="C110" s="281"/>
      <c r="D110" s="281"/>
      <c r="E110" s="281"/>
      <c r="F110" s="281"/>
      <c r="G110" s="281"/>
      <c r="H110" s="281"/>
      <c r="I110" s="341">
        <f t="shared" ref="I110:Z110" ca="1" si="25">I15</f>
        <v>-14</v>
      </c>
      <c r="J110" s="341">
        <f t="shared" ca="1" si="25"/>
        <v>-3</v>
      </c>
      <c r="K110" s="341">
        <f t="shared" ca="1" si="25"/>
        <v>3</v>
      </c>
      <c r="L110" s="341">
        <f t="shared" ca="1" si="25"/>
        <v>-13</v>
      </c>
      <c r="M110" s="378">
        <f t="shared" ca="1" si="25"/>
        <v>1</v>
      </c>
      <c r="N110" s="420">
        <f t="shared" ca="1" si="25"/>
        <v>-3</v>
      </c>
      <c r="O110" s="420">
        <f t="shared" ca="1" si="25"/>
        <v>14</v>
      </c>
      <c r="P110" s="342">
        <f t="shared" ca="1" si="25"/>
        <v>-18</v>
      </c>
      <c r="Q110" s="343">
        <f t="shared" ca="1" si="25"/>
        <v>13</v>
      </c>
      <c r="R110" s="343">
        <f t="shared" ca="1" si="25"/>
        <v>-12</v>
      </c>
      <c r="S110" s="341">
        <f t="shared" ca="1" si="25"/>
        <v>13</v>
      </c>
      <c r="T110" s="344">
        <f t="shared" ca="1" si="25"/>
        <v>4</v>
      </c>
      <c r="U110" s="342">
        <f t="shared" si="25"/>
        <v>0</v>
      </c>
      <c r="V110" s="343">
        <f t="shared" si="25"/>
        <v>0</v>
      </c>
      <c r="W110" s="343">
        <f t="shared" si="25"/>
        <v>0</v>
      </c>
      <c r="X110" s="343">
        <f t="shared" si="25"/>
        <v>0</v>
      </c>
      <c r="Y110" s="344">
        <f t="shared" si="25"/>
        <v>0</v>
      </c>
      <c r="Z110" s="343">
        <f t="shared" si="25"/>
        <v>0</v>
      </c>
    </row>
    <row r="111" spans="1:26" s="282" customFormat="1" ht="12.95" customHeight="1" x14ac:dyDescent="0.3">
      <c r="A111" s="336"/>
      <c r="B111" s="305" t="s">
        <v>255</v>
      </c>
      <c r="C111" s="281"/>
      <c r="D111" s="281"/>
      <c r="E111" s="281"/>
      <c r="F111" s="281"/>
      <c r="G111" s="281"/>
      <c r="H111" s="281"/>
      <c r="I111" s="337">
        <f ca="1">SUM(I109:I110)</f>
        <v>179.80667593880389</v>
      </c>
      <c r="J111" s="337">
        <f t="shared" ref="J111:Z111" ca="1" si="26">SUM(J109:J110)</f>
        <v>-152.08205841446451</v>
      </c>
      <c r="K111" s="337">
        <f t="shared" ca="1" si="26"/>
        <v>301.16411682892902</v>
      </c>
      <c r="L111" s="337">
        <f t="shared" ca="1" si="26"/>
        <v>-42.816411682892905</v>
      </c>
      <c r="M111" s="377">
        <f t="shared" ca="1" si="26"/>
        <v>15.908205841446453</v>
      </c>
      <c r="N111" s="419">
        <f t="shared" ca="1" si="26"/>
        <v>-271.34770514603611</v>
      </c>
      <c r="O111" s="419">
        <f t="shared" ca="1" si="26"/>
        <v>312.16411682892902</v>
      </c>
      <c r="P111" s="338">
        <f t="shared" ca="1" si="26"/>
        <v>175.80667593880389</v>
      </c>
      <c r="Q111" s="339">
        <f t="shared" ca="1" si="26"/>
        <v>-150.99026425591097</v>
      </c>
      <c r="R111" s="339">
        <f t="shared" ca="1" si="26"/>
        <v>241.4394993045897</v>
      </c>
      <c r="S111" s="337">
        <f t="shared" ca="1" si="26"/>
        <v>132.26564673157162</v>
      </c>
      <c r="T111" s="340">
        <f t="shared" ca="1" si="26"/>
        <v>257.43949930458973</v>
      </c>
      <c r="U111" s="338">
        <f t="shared" si="26"/>
        <v>0</v>
      </c>
      <c r="V111" s="339">
        <f t="shared" si="26"/>
        <v>0</v>
      </c>
      <c r="W111" s="339">
        <f t="shared" si="26"/>
        <v>0</v>
      </c>
      <c r="X111" s="339">
        <f t="shared" si="26"/>
        <v>0</v>
      </c>
      <c r="Y111" s="340">
        <f t="shared" si="26"/>
        <v>0</v>
      </c>
      <c r="Z111" s="339">
        <f t="shared" si="26"/>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7">I33-I42</f>
        <v>-1</v>
      </c>
      <c r="J114" s="282">
        <f t="shared" ca="1" si="27"/>
        <v>0</v>
      </c>
      <c r="K114" s="282">
        <f t="shared" ca="1" si="27"/>
        <v>26</v>
      </c>
      <c r="L114" s="282">
        <f t="shared" ca="1" si="27"/>
        <v>8</v>
      </c>
      <c r="M114" s="284">
        <f t="shared" ca="1" si="27"/>
        <v>23</v>
      </c>
      <c r="N114" s="418">
        <f t="shared" ca="1" si="27"/>
        <v>1</v>
      </c>
      <c r="O114" s="418">
        <f t="shared" ca="1" si="27"/>
        <v>38</v>
      </c>
      <c r="P114" s="333">
        <f t="shared" ca="1" si="27"/>
        <v>15</v>
      </c>
      <c r="Q114" s="334">
        <f t="shared" ca="1" si="27"/>
        <v>35</v>
      </c>
      <c r="R114" s="334">
        <f t="shared" ca="1" si="27"/>
        <v>27</v>
      </c>
      <c r="S114" s="334">
        <f t="shared" ca="1" si="27"/>
        <v>60</v>
      </c>
      <c r="T114" s="346">
        <f t="shared" ca="1" si="27"/>
        <v>68</v>
      </c>
      <c r="U114" s="333">
        <f t="shared" ca="1" si="27"/>
        <v>64</v>
      </c>
      <c r="V114" s="334">
        <f t="shared" ca="1" si="27"/>
        <v>64</v>
      </c>
      <c r="W114" s="334">
        <f t="shared" ca="1" si="27"/>
        <v>64</v>
      </c>
      <c r="X114" s="334">
        <f t="shared" ca="1" si="27"/>
        <v>64</v>
      </c>
      <c r="Y114" s="346">
        <f t="shared" ca="1" si="27"/>
        <v>64</v>
      </c>
      <c r="Z114" s="334">
        <f t="shared" ca="1" si="27"/>
        <v>64</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28">I37-I46-I106</f>
        <v>0</v>
      </c>
      <c r="J115" s="282">
        <f t="shared" si="28"/>
        <v>0</v>
      </c>
      <c r="K115" s="282">
        <f t="shared" si="28"/>
        <v>0</v>
      </c>
      <c r="L115" s="282">
        <f t="shared" si="28"/>
        <v>0</v>
      </c>
      <c r="M115" s="284">
        <f t="shared" si="28"/>
        <v>0</v>
      </c>
      <c r="N115" s="418">
        <f t="shared" ca="1" si="28"/>
        <v>0</v>
      </c>
      <c r="O115" s="418">
        <f t="shared" ca="1" si="28"/>
        <v>-1</v>
      </c>
      <c r="P115" s="333">
        <f t="shared" ca="1" si="28"/>
        <v>0</v>
      </c>
      <c r="Q115" s="282">
        <f t="shared" ca="1" si="28"/>
        <v>26</v>
      </c>
      <c r="R115" s="282">
        <f t="shared" ca="1" si="28"/>
        <v>8</v>
      </c>
      <c r="S115" s="282">
        <f t="shared" ca="1" si="28"/>
        <v>23</v>
      </c>
      <c r="T115" s="346">
        <f t="shared" ca="1" si="28"/>
        <v>1</v>
      </c>
      <c r="U115" s="333">
        <f t="shared" ca="1" si="28"/>
        <v>38</v>
      </c>
      <c r="V115" s="282">
        <f t="shared" ca="1" si="28"/>
        <v>15</v>
      </c>
      <c r="W115" s="334">
        <f t="shared" ca="1" si="28"/>
        <v>35</v>
      </c>
      <c r="X115" s="334">
        <f t="shared" ca="1" si="28"/>
        <v>27</v>
      </c>
      <c r="Y115" s="346">
        <f t="shared" ca="1" si="28"/>
        <v>60</v>
      </c>
      <c r="Z115" s="334">
        <f t="shared" ca="1" si="28"/>
        <v>68</v>
      </c>
    </row>
    <row r="116" spans="1:41" s="282" customFormat="1" ht="12.95" customHeight="1" x14ac:dyDescent="0.3">
      <c r="A116" s="336"/>
      <c r="B116" s="281" t="s">
        <v>24</v>
      </c>
      <c r="C116" s="281"/>
      <c r="D116" s="281"/>
      <c r="E116" s="281"/>
      <c r="F116" s="281"/>
      <c r="G116" s="281"/>
      <c r="H116" s="281"/>
      <c r="I116" s="282">
        <f t="shared" ref="I116:Z116" ca="1" si="29">I114-I115</f>
        <v>-1</v>
      </c>
      <c r="J116" s="282">
        <f t="shared" ca="1" si="29"/>
        <v>0</v>
      </c>
      <c r="K116" s="282">
        <f t="shared" ca="1" si="29"/>
        <v>26</v>
      </c>
      <c r="L116" s="282">
        <f t="shared" ca="1" si="29"/>
        <v>8</v>
      </c>
      <c r="M116" s="284">
        <f t="shared" ca="1" si="29"/>
        <v>23</v>
      </c>
      <c r="N116" s="418">
        <f t="shared" ca="1" si="29"/>
        <v>1</v>
      </c>
      <c r="O116" s="418">
        <f t="shared" ca="1" si="29"/>
        <v>39</v>
      </c>
      <c r="P116" s="333">
        <f t="shared" ca="1" si="29"/>
        <v>15</v>
      </c>
      <c r="Q116" s="334">
        <f t="shared" ca="1" si="29"/>
        <v>9</v>
      </c>
      <c r="R116" s="334">
        <f t="shared" ca="1" si="29"/>
        <v>19</v>
      </c>
      <c r="S116" s="334">
        <f t="shared" ca="1" si="29"/>
        <v>37</v>
      </c>
      <c r="T116" s="284">
        <f t="shared" ca="1" si="29"/>
        <v>67</v>
      </c>
      <c r="U116" s="283">
        <f ca="1">U114-U115</f>
        <v>26</v>
      </c>
      <c r="V116" s="282">
        <f t="shared" ca="1" si="29"/>
        <v>49</v>
      </c>
      <c r="W116" s="282">
        <f t="shared" ca="1" si="29"/>
        <v>29</v>
      </c>
      <c r="X116" s="282">
        <f t="shared" ca="1" si="29"/>
        <v>37</v>
      </c>
      <c r="Y116" s="284">
        <f t="shared" ca="1" si="29"/>
        <v>4</v>
      </c>
      <c r="Z116" s="334">
        <f t="shared" ca="1" si="29"/>
        <v>-4</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646.66859040420491</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-18.555321076046109</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628.11326932815882</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201.50981357589063</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v>100</v>
      </c>
      <c r="J13" s="231">
        <v>100</v>
      </c>
      <c r="K13" s="231">
        <v>100</v>
      </c>
      <c r="L13" s="231">
        <v>100</v>
      </c>
      <c r="M13" s="231">
        <v>100</v>
      </c>
      <c r="N13" s="229"/>
      <c r="O13" s="229"/>
      <c r="P13" s="231">
        <v>100</v>
      </c>
      <c r="Q13" s="231">
        <v>100</v>
      </c>
      <c r="R13" s="231">
        <v>100</v>
      </c>
      <c r="S13" s="231">
        <v>100</v>
      </c>
      <c r="T13" s="231">
        <v>100</v>
      </c>
    </row>
    <row r="14" spans="1:26" ht="12.95" customHeight="1" x14ac:dyDescent="0.2">
      <c r="A14" s="230" t="s">
        <v>280</v>
      </c>
      <c r="B14" s="230"/>
      <c r="C14" s="230"/>
      <c r="D14" s="230"/>
      <c r="E14" s="230"/>
      <c r="F14" s="230"/>
      <c r="I14" s="231">
        <f ca="1">RANDBETWEEN(-20,20)</f>
        <v>-10</v>
      </c>
      <c r="J14" s="231">
        <f t="shared" ref="J14:T15" ca="1" si="0">RANDBETWEEN(-20,20)</f>
        <v>-7</v>
      </c>
      <c r="K14" s="231">
        <f t="shared" ca="1" si="0"/>
        <v>-15</v>
      </c>
      <c r="L14" s="231">
        <f t="shared" ca="1" si="0"/>
        <v>15</v>
      </c>
      <c r="M14" s="231">
        <f t="shared" ca="1" si="0"/>
        <v>17</v>
      </c>
      <c r="N14" s="231">
        <f t="shared" ca="1" si="0"/>
        <v>-18</v>
      </c>
      <c r="O14" s="231">
        <f t="shared" ca="1" si="0"/>
        <v>2</v>
      </c>
      <c r="P14" s="231">
        <f t="shared" ca="1" si="0"/>
        <v>16</v>
      </c>
      <c r="Q14" s="231">
        <f t="shared" ca="1" si="0"/>
        <v>-10</v>
      </c>
      <c r="R14" s="231">
        <f t="shared" ca="1" si="0"/>
        <v>3</v>
      </c>
      <c r="S14" s="231">
        <f t="shared" ca="1" si="0"/>
        <v>9</v>
      </c>
      <c r="T14" s="231">
        <f t="shared" ca="1" si="0"/>
        <v>-7</v>
      </c>
    </row>
    <row r="15" spans="1:26" ht="12.95" customHeight="1" x14ac:dyDescent="0.2">
      <c r="A15" s="230" t="s">
        <v>277</v>
      </c>
      <c r="B15" s="230"/>
      <c r="C15" s="230"/>
      <c r="D15" s="230"/>
      <c r="E15" s="230"/>
      <c r="F15" s="230"/>
      <c r="I15" s="231">
        <f t="shared" ref="I15" ca="1" si="1">RANDBETWEEN(-20,20)</f>
        <v>15</v>
      </c>
      <c r="J15" s="231">
        <f t="shared" ca="1" si="0"/>
        <v>0</v>
      </c>
      <c r="K15" s="231">
        <f t="shared" ca="1" si="0"/>
        <v>-10</v>
      </c>
      <c r="L15" s="231">
        <f t="shared" ca="1" si="0"/>
        <v>15</v>
      </c>
      <c r="M15" s="231">
        <f t="shared" ca="1" si="0"/>
        <v>15</v>
      </c>
      <c r="N15" s="231">
        <f t="shared" ca="1" si="0"/>
        <v>-19</v>
      </c>
      <c r="O15" s="231">
        <f t="shared" ca="1" si="0"/>
        <v>6</v>
      </c>
      <c r="P15" s="231">
        <f t="shared" ca="1" si="0"/>
        <v>-11</v>
      </c>
      <c r="Q15" s="231">
        <f t="shared" ca="1" si="0"/>
        <v>13</v>
      </c>
      <c r="R15" s="231">
        <f t="shared" ca="1" si="0"/>
        <v>-6</v>
      </c>
      <c r="S15" s="231">
        <f t="shared" ca="1" si="0"/>
        <v>-20</v>
      </c>
      <c r="T15" s="231">
        <f t="shared" ca="1" si="0"/>
        <v>-5</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2">J23+1</f>
        <v>3</v>
      </c>
      <c r="L23" s="243">
        <f t="shared" si="2"/>
        <v>4</v>
      </c>
      <c r="M23" s="244">
        <f t="shared" si="2"/>
        <v>5</v>
      </c>
      <c r="N23" s="242">
        <f t="shared" si="2"/>
        <v>6</v>
      </c>
      <c r="O23" s="242">
        <f t="shared" si="2"/>
        <v>7</v>
      </c>
      <c r="P23" s="242">
        <f t="shared" si="2"/>
        <v>8</v>
      </c>
      <c r="Q23" s="243">
        <f t="shared" si="2"/>
        <v>9</v>
      </c>
      <c r="R23" s="243">
        <f t="shared" si="2"/>
        <v>10</v>
      </c>
      <c r="S23" s="243">
        <f t="shared" si="2"/>
        <v>11</v>
      </c>
      <c r="T23" s="211">
        <f t="shared" si="2"/>
        <v>12</v>
      </c>
      <c r="U23" s="243">
        <f t="shared" si="2"/>
        <v>13</v>
      </c>
      <c r="V23" s="243">
        <f t="shared" si="2"/>
        <v>14</v>
      </c>
      <c r="W23" s="243">
        <f t="shared" si="2"/>
        <v>15</v>
      </c>
      <c r="X23" s="243">
        <f t="shared" si="2"/>
        <v>16</v>
      </c>
      <c r="Y23" s="211">
        <f t="shared" ref="O23:Z24" si="3">X23+1</f>
        <v>17</v>
      </c>
      <c r="Z23" s="243">
        <f t="shared" si="3"/>
        <v>18</v>
      </c>
    </row>
    <row r="24" spans="1:119" s="249" customFormat="1" ht="12.95" customHeight="1" x14ac:dyDescent="0.2">
      <c r="A24" s="245" t="s">
        <v>8</v>
      </c>
      <c r="B24" s="245"/>
      <c r="C24" s="245"/>
      <c r="D24" s="245"/>
      <c r="E24" s="245"/>
      <c r="F24" s="245"/>
      <c r="G24" s="245"/>
      <c r="H24" s="245"/>
      <c r="I24" s="247">
        <v>0</v>
      </c>
      <c r="J24" s="247">
        <f>I24+1</f>
        <v>1</v>
      </c>
      <c r="K24" s="247">
        <f t="shared" ref="K24:M24" si="4">J24+1</f>
        <v>2</v>
      </c>
      <c r="L24" s="247">
        <f t="shared" si="4"/>
        <v>3</v>
      </c>
      <c r="M24" s="375">
        <f t="shared" si="4"/>
        <v>4</v>
      </c>
      <c r="N24" s="398">
        <f>M24+1</f>
        <v>5</v>
      </c>
      <c r="O24" s="398">
        <f t="shared" si="3"/>
        <v>6</v>
      </c>
      <c r="P24" s="58">
        <f t="shared" si="3"/>
        <v>7</v>
      </c>
      <c r="Q24" s="247">
        <f t="shared" si="3"/>
        <v>8</v>
      </c>
      <c r="R24" s="247">
        <f t="shared" si="3"/>
        <v>9</v>
      </c>
      <c r="S24" s="247">
        <f t="shared" si="3"/>
        <v>10</v>
      </c>
      <c r="T24" s="375">
        <f t="shared" si="3"/>
        <v>11</v>
      </c>
      <c r="U24" s="58">
        <f t="shared" si="3"/>
        <v>12</v>
      </c>
      <c r="V24" s="247">
        <f t="shared" si="3"/>
        <v>13</v>
      </c>
      <c r="W24" s="247">
        <f t="shared" si="3"/>
        <v>14</v>
      </c>
      <c r="X24" s="247">
        <f t="shared" si="3"/>
        <v>15</v>
      </c>
      <c r="Y24" s="375">
        <f t="shared" si="3"/>
        <v>16</v>
      </c>
      <c r="Z24" s="247">
        <f t="shared" si="3"/>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5">1/(1+$I$16)^I24</f>
        <v>1</v>
      </c>
      <c r="J25" s="250">
        <f t="shared" si="5"/>
        <v>0.93292284728052988</v>
      </c>
      <c r="K25" s="250">
        <f t="shared" si="5"/>
        <v>0.87034503897801074</v>
      </c>
      <c r="L25" s="250">
        <f t="shared" si="5"/>
        <v>0.8119647718798495</v>
      </c>
      <c r="M25" s="376">
        <f t="shared" si="5"/>
        <v>0.75750048687363514</v>
      </c>
      <c r="N25" s="399">
        <f t="shared" si="5"/>
        <v>0.70668951103053923</v>
      </c>
      <c r="O25" s="399">
        <f t="shared" si="5"/>
        <v>0.65928679077389607</v>
      </c>
      <c r="P25" s="191">
        <f t="shared" si="5"/>
        <v>0.61506371002322602</v>
      </c>
      <c r="Q25" s="250">
        <f t="shared" si="5"/>
        <v>0.57380698761379423</v>
      </c>
      <c r="R25" s="250">
        <f t="shared" si="5"/>
        <v>0.53531764867412457</v>
      </c>
      <c r="S25" s="250">
        <f t="shared" si="5"/>
        <v>0.49941006500058266</v>
      </c>
      <c r="T25" s="376">
        <f t="shared" si="5"/>
        <v>0.46591105980089798</v>
      </c>
      <c r="U25" s="191">
        <f t="shared" si="5"/>
        <v>0.43465907248894298</v>
      </c>
      <c r="V25" s="250">
        <f t="shared" si="5"/>
        <v>0.40550337950269894</v>
      </c>
      <c r="W25" s="250">
        <f t="shared" si="5"/>
        <v>0.37830336738753512</v>
      </c>
      <c r="X25" s="250">
        <f t="shared" si="5"/>
        <v>0.35292785463899157</v>
      </c>
      <c r="Y25" s="376">
        <f t="shared" si="5"/>
        <v>0.32925445903441697</v>
      </c>
      <c r="Z25" s="250">
        <f t="shared" si="5"/>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21">
        <f>M30</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21">
        <f>N31</f>
        <v>100</v>
      </c>
      <c r="P32" s="347">
        <f>P13</f>
        <v>100</v>
      </c>
      <c r="Q32" s="348">
        <f>Q13</f>
        <v>100</v>
      </c>
      <c r="R32" s="348">
        <f>R13</f>
        <v>100</v>
      </c>
      <c r="S32" s="348">
        <f>S13</f>
        <v>100</v>
      </c>
      <c r="T32" s="380">
        <f>T13</f>
        <v>100</v>
      </c>
      <c r="U32" s="297">
        <f>S33</f>
        <v>100</v>
      </c>
      <c r="V32" s="282">
        <f>$U$32</f>
        <v>100</v>
      </c>
      <c r="W32" s="282">
        <f t="shared" ref="W32:Y32" si="8">$U$32</f>
        <v>100</v>
      </c>
      <c r="X32" s="282">
        <f t="shared" si="8"/>
        <v>100</v>
      </c>
      <c r="Y32" s="284">
        <f t="shared" si="8"/>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9">SUM(J30:J32)</f>
        <v>100</v>
      </c>
      <c r="K33" s="282">
        <f t="shared" si="9"/>
        <v>100</v>
      </c>
      <c r="L33" s="282">
        <f t="shared" si="9"/>
        <v>100</v>
      </c>
      <c r="M33" s="284">
        <f t="shared" si="9"/>
        <v>100</v>
      </c>
      <c r="N33" s="403">
        <f t="shared" si="9"/>
        <v>100</v>
      </c>
      <c r="O33" s="403">
        <f t="shared" si="9"/>
        <v>100</v>
      </c>
      <c r="P33" s="283">
        <f t="shared" si="9"/>
        <v>100</v>
      </c>
      <c r="Q33" s="282">
        <f t="shared" si="9"/>
        <v>100</v>
      </c>
      <c r="R33" s="282">
        <f t="shared" si="9"/>
        <v>100</v>
      </c>
      <c r="S33" s="282">
        <f t="shared" si="9"/>
        <v>100</v>
      </c>
      <c r="T33" s="284">
        <f>SUM(T30:T32)</f>
        <v>100</v>
      </c>
      <c r="U33" s="283">
        <f t="shared" si="9"/>
        <v>100</v>
      </c>
      <c r="V33" s="282">
        <f t="shared" si="9"/>
        <v>100</v>
      </c>
      <c r="W33" s="282">
        <f t="shared" si="9"/>
        <v>100</v>
      </c>
      <c r="X33" s="282">
        <f t="shared" si="9"/>
        <v>100</v>
      </c>
      <c r="Y33" s="284">
        <f t="shared" si="9"/>
        <v>100</v>
      </c>
      <c r="Z33" s="282">
        <f t="shared" si="9"/>
        <v>100</v>
      </c>
    </row>
    <row r="34" spans="1:26"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11">O$32</f>
        <v>100</v>
      </c>
      <c r="P36" s="291">
        <f t="shared" si="11"/>
        <v>100</v>
      </c>
      <c r="Q36" s="290">
        <f t="shared" si="11"/>
        <v>100</v>
      </c>
      <c r="R36" s="290">
        <f t="shared" si="11"/>
        <v>100</v>
      </c>
      <c r="S36" s="290">
        <f t="shared" si="11"/>
        <v>100</v>
      </c>
      <c r="T36" s="292">
        <f t="shared" si="11"/>
        <v>100</v>
      </c>
      <c r="U36" s="291">
        <f t="shared" si="11"/>
        <v>100</v>
      </c>
      <c r="V36" s="290">
        <f t="shared" si="11"/>
        <v>100</v>
      </c>
      <c r="W36" s="290">
        <f t="shared" si="11"/>
        <v>100</v>
      </c>
      <c r="X36" s="290">
        <f t="shared" si="11"/>
        <v>100</v>
      </c>
      <c r="Y36" s="292">
        <f t="shared" si="11"/>
        <v>100</v>
      </c>
      <c r="Z36" s="290">
        <f t="shared" si="11"/>
        <v>100</v>
      </c>
    </row>
    <row r="37" spans="1:26" s="282" customFormat="1" ht="12.75" customHeight="1" outlineLevel="1" x14ac:dyDescent="0.3">
      <c r="A37" s="280"/>
      <c r="B37" s="288" t="s">
        <v>262</v>
      </c>
      <c r="C37" s="289"/>
      <c r="D37" s="289"/>
      <c r="E37" s="289"/>
      <c r="F37" s="289"/>
      <c r="G37" s="289"/>
      <c r="H37" s="289"/>
      <c r="I37" s="290">
        <f t="shared" ref="I37:Z37" si="12">SUM(I34:I36)</f>
        <v>100</v>
      </c>
      <c r="J37" s="290">
        <f t="shared" si="12"/>
        <v>100</v>
      </c>
      <c r="K37" s="290">
        <f t="shared" si="12"/>
        <v>100</v>
      </c>
      <c r="L37" s="290">
        <f t="shared" si="12"/>
        <v>100</v>
      </c>
      <c r="M37" s="292">
        <f t="shared" si="12"/>
        <v>100</v>
      </c>
      <c r="N37" s="405">
        <f t="shared" si="12"/>
        <v>100</v>
      </c>
      <c r="O37" s="405">
        <f t="shared" si="12"/>
        <v>100</v>
      </c>
      <c r="P37" s="291">
        <f t="shared" si="12"/>
        <v>100</v>
      </c>
      <c r="Q37" s="290">
        <f t="shared" si="12"/>
        <v>100</v>
      </c>
      <c r="R37" s="290">
        <f t="shared" si="12"/>
        <v>100</v>
      </c>
      <c r="S37" s="290">
        <f t="shared" si="12"/>
        <v>100</v>
      </c>
      <c r="T37" s="292">
        <f t="shared" si="12"/>
        <v>100</v>
      </c>
      <c r="U37" s="291">
        <f t="shared" si="12"/>
        <v>100</v>
      </c>
      <c r="V37" s="290">
        <f t="shared" si="12"/>
        <v>100</v>
      </c>
      <c r="W37" s="290">
        <f t="shared" si="12"/>
        <v>100</v>
      </c>
      <c r="X37" s="290">
        <f t="shared" si="12"/>
        <v>100</v>
      </c>
      <c r="Y37" s="292">
        <f t="shared" si="12"/>
        <v>100</v>
      </c>
      <c r="Z37" s="290">
        <f t="shared" si="12"/>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3">J13</f>
        <v>100</v>
      </c>
      <c r="K39" s="267">
        <f t="shared" si="13"/>
        <v>100</v>
      </c>
      <c r="L39" s="267">
        <f t="shared" si="13"/>
        <v>100</v>
      </c>
      <c r="M39" s="299">
        <f t="shared" si="13"/>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21">
        <f>M39</f>
        <v>100</v>
      </c>
      <c r="O40" s="407"/>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6"/>
      <c r="O41" s="421">
        <f>N40</f>
        <v>100</v>
      </c>
      <c r="P41" s="347">
        <f>P13</f>
        <v>100</v>
      </c>
      <c r="Q41" s="348">
        <f>Q13</f>
        <v>100</v>
      </c>
      <c r="R41" s="348">
        <f>R13</f>
        <v>100</v>
      </c>
      <c r="S41" s="348">
        <f>S13</f>
        <v>100</v>
      </c>
      <c r="T41" s="380">
        <f>T13</f>
        <v>100</v>
      </c>
      <c r="U41" s="297">
        <f ca="1">S42</f>
        <v>100</v>
      </c>
      <c r="V41" s="267">
        <f ca="1">$U$41</f>
        <v>100</v>
      </c>
      <c r="W41" s="267">
        <f t="shared" ref="W41:Y41" ca="1" si="14">$U$41</f>
        <v>100</v>
      </c>
      <c r="X41" s="267">
        <f t="shared" ca="1" si="14"/>
        <v>100</v>
      </c>
      <c r="Y41" s="299">
        <f t="shared" ca="1" si="14"/>
        <v>100</v>
      </c>
      <c r="Z41" s="358">
        <f ca="1">X42</f>
        <v>87</v>
      </c>
    </row>
    <row r="42" spans="1:26" s="267" customFormat="1" ht="12.95" customHeight="1" x14ac:dyDescent="0.3">
      <c r="A42" s="293"/>
      <c r="B42" s="265" t="s">
        <v>196</v>
      </c>
      <c r="C42" s="266"/>
      <c r="D42" s="266"/>
      <c r="E42" s="266"/>
      <c r="F42" s="266"/>
      <c r="G42" s="266"/>
      <c r="H42" s="266"/>
      <c r="I42" s="267">
        <f ca="1">I13-SUM($I14:I14)-I15</f>
        <v>95</v>
      </c>
      <c r="J42" s="267">
        <f ca="1">J13-SUM($I14:J14)-J15</f>
        <v>117</v>
      </c>
      <c r="K42" s="267">
        <f ca="1">K13-SUM($I14:K14)-K15</f>
        <v>142</v>
      </c>
      <c r="L42" s="267">
        <f ca="1">L13-SUM($I14:L14)-L15</f>
        <v>102</v>
      </c>
      <c r="M42" s="299">
        <f ca="1">M13-SUM($I14:M14)-M15</f>
        <v>85</v>
      </c>
      <c r="N42" s="408">
        <f ca="1">L42+L15-N15-SUM($M14:N14)</f>
        <v>137</v>
      </c>
      <c r="O42" s="408">
        <f ca="1">M42+M15-O15-SUM($N14:O14)</f>
        <v>110</v>
      </c>
      <c r="P42" s="298">
        <f ca="1">P13-P15-SUM($O14:P14)</f>
        <v>93</v>
      </c>
      <c r="Q42" s="267">
        <f ca="1">Q13-Q15-SUM($O14:Q14)</f>
        <v>79</v>
      </c>
      <c r="R42" s="267">
        <f ca="1">R13-R15-SUM($O14:R14)</f>
        <v>95</v>
      </c>
      <c r="S42" s="267">
        <f ca="1">S13-S15-SUM($O14:S14)</f>
        <v>100</v>
      </c>
      <c r="T42" s="299">
        <f ca="1">T13-T15-SUM($O14:T14)</f>
        <v>92</v>
      </c>
      <c r="U42" s="298">
        <f ca="1">$S$42+$S$15-U15-SUM($T14:U14)</f>
        <v>87</v>
      </c>
      <c r="V42" s="267">
        <f ca="1">$S$42+$S$15-V15-SUM($T14:V14)</f>
        <v>87</v>
      </c>
      <c r="W42" s="267">
        <f ca="1">$S$42+$S$15-W15-SUM($T14:W14)</f>
        <v>87</v>
      </c>
      <c r="X42" s="267">
        <f ca="1">$S$42+$S$15-X15-SUM($T14:X14)</f>
        <v>87</v>
      </c>
      <c r="Y42" s="299">
        <f ca="1">$S$42+$S$15-Y15-SUM($T14:Y14)</f>
        <v>87</v>
      </c>
      <c r="Z42" s="267">
        <f ca="1">$X$42+$X$15-Z15-SUM($Y14:Z14)</f>
        <v>87</v>
      </c>
    </row>
    <row r="43" spans="1:26"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N$40</f>
        <v>100</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O$41</f>
        <v>100</v>
      </c>
      <c r="P45" s="303">
        <f t="shared" ref="P45:Z45" si="16">P$41</f>
        <v>100</v>
      </c>
      <c r="Q45" s="275">
        <f t="shared" si="16"/>
        <v>100</v>
      </c>
      <c r="R45" s="275">
        <f t="shared" si="16"/>
        <v>100</v>
      </c>
      <c r="S45" s="275">
        <f t="shared" si="16"/>
        <v>100</v>
      </c>
      <c r="T45" s="276">
        <f t="shared" si="16"/>
        <v>100</v>
      </c>
      <c r="U45" s="303">
        <f t="shared" ca="1" si="16"/>
        <v>100</v>
      </c>
      <c r="V45" s="275">
        <f t="shared" ca="1" si="16"/>
        <v>100</v>
      </c>
      <c r="W45" s="275">
        <f t="shared" ca="1" si="16"/>
        <v>100</v>
      </c>
      <c r="X45" s="275">
        <f t="shared" ca="1" si="16"/>
        <v>100</v>
      </c>
      <c r="Y45" s="276">
        <f t="shared" ca="1" si="16"/>
        <v>100</v>
      </c>
      <c r="Z45" s="275">
        <f t="shared" ca="1" si="16"/>
        <v>87</v>
      </c>
    </row>
    <row r="46" spans="1:26" s="267" customFormat="1" ht="12.75" customHeight="1" x14ac:dyDescent="0.3">
      <c r="A46" s="265"/>
      <c r="B46" s="273" t="s">
        <v>263</v>
      </c>
      <c r="C46" s="274"/>
      <c r="D46" s="274"/>
      <c r="E46" s="274"/>
      <c r="F46" s="274"/>
      <c r="G46" s="274"/>
      <c r="H46" s="274"/>
      <c r="I46" s="275">
        <f t="shared" ref="I46:Z46" si="17">SUM(I43:I45)</f>
        <v>100</v>
      </c>
      <c r="J46" s="275">
        <f t="shared" si="17"/>
        <v>100</v>
      </c>
      <c r="K46" s="275">
        <f t="shared" si="17"/>
        <v>100</v>
      </c>
      <c r="L46" s="275">
        <f t="shared" si="17"/>
        <v>100</v>
      </c>
      <c r="M46" s="276">
        <f t="shared" si="17"/>
        <v>100</v>
      </c>
      <c r="N46" s="409">
        <f t="shared" si="17"/>
        <v>100</v>
      </c>
      <c r="O46" s="409">
        <f t="shared" si="17"/>
        <v>100</v>
      </c>
      <c r="P46" s="303">
        <f t="shared" si="17"/>
        <v>100</v>
      </c>
      <c r="Q46" s="275">
        <f t="shared" si="17"/>
        <v>100</v>
      </c>
      <c r="R46" s="275">
        <f t="shared" si="17"/>
        <v>100</v>
      </c>
      <c r="S46" s="275">
        <f t="shared" si="17"/>
        <v>100</v>
      </c>
      <c r="T46" s="276">
        <f t="shared" si="17"/>
        <v>100</v>
      </c>
      <c r="U46" s="303">
        <f t="shared" ca="1" si="17"/>
        <v>100</v>
      </c>
      <c r="V46" s="275">
        <f t="shared" ca="1" si="17"/>
        <v>100</v>
      </c>
      <c r="W46" s="275">
        <f t="shared" ca="1" si="17"/>
        <v>100</v>
      </c>
      <c r="X46" s="275">
        <f t="shared" ca="1" si="17"/>
        <v>100</v>
      </c>
      <c r="Y46" s="276">
        <f t="shared" ca="1" si="17"/>
        <v>100</v>
      </c>
      <c r="Z46" s="275">
        <f t="shared" ca="1" si="17"/>
        <v>87</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8">(SUM(I39:I41)-I42)-(SUM(H39:H41)-H42)</f>
        <v>5</v>
      </c>
      <c r="J48" s="307">
        <f t="shared" ca="1" si="18"/>
        <v>-22</v>
      </c>
      <c r="K48" s="307">
        <f t="shared" ca="1" si="18"/>
        <v>-25</v>
      </c>
      <c r="L48" s="307">
        <f t="shared" ca="1" si="18"/>
        <v>40</v>
      </c>
      <c r="M48" s="310">
        <f t="shared" ca="1" si="18"/>
        <v>17</v>
      </c>
      <c r="N48" s="410">
        <f ca="1">(SUM(N39:N41)-N42)-(SUM(M39:M41)-M42)</f>
        <v>-52</v>
      </c>
      <c r="O48" s="410">
        <f ca="1">(SUM(O39:O41)-O42)-(SUM(N39:N41)-N42)</f>
        <v>27</v>
      </c>
      <c r="P48" s="309">
        <f t="shared" ref="P48:Z48" ca="1" si="19">(SUM(P39:P41)-P42)-(SUM(O39:O41)-O42)</f>
        <v>17</v>
      </c>
      <c r="Q48" s="307">
        <f t="shared" ca="1" si="19"/>
        <v>14</v>
      </c>
      <c r="R48" s="307">
        <f t="shared" ca="1" si="19"/>
        <v>-16</v>
      </c>
      <c r="S48" s="307">
        <f t="shared" ca="1" si="19"/>
        <v>-5</v>
      </c>
      <c r="T48" s="310">
        <f t="shared" ca="1" si="19"/>
        <v>8</v>
      </c>
      <c r="U48" s="309">
        <f t="shared" ca="1" si="19"/>
        <v>5</v>
      </c>
      <c r="V48" s="307">
        <f t="shared" ca="1" si="19"/>
        <v>0</v>
      </c>
      <c r="W48" s="307">
        <f t="shared" ca="1" si="19"/>
        <v>0</v>
      </c>
      <c r="X48" s="307">
        <f t="shared" ca="1" si="19"/>
        <v>0</v>
      </c>
      <c r="Y48" s="310">
        <f t="shared" ca="1" si="19"/>
        <v>0</v>
      </c>
      <c r="Z48" s="307">
        <f t="shared" ca="1" si="19"/>
        <v>-13</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5</v>
      </c>
      <c r="J51" s="307"/>
      <c r="K51" s="307"/>
      <c r="L51" s="307"/>
      <c r="M51" s="310"/>
      <c r="N51" s="410"/>
      <c r="O51" s="410"/>
      <c r="P51" s="309">
        <f ca="1">SUM(P39:P41)-P42</f>
        <v>7</v>
      </c>
      <c r="Q51" s="307"/>
      <c r="R51" s="307"/>
      <c r="S51" s="307"/>
      <c r="T51" s="310"/>
      <c r="U51" s="309">
        <f ca="1">SUM(U39:U41)-U42</f>
        <v>13</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-22</v>
      </c>
      <c r="K52" s="311">
        <f ca="1">(SUM(K39:K41)-K42)-(SUM(J39:J41)-J42)</f>
        <v>-25</v>
      </c>
      <c r="L52" s="311">
        <f ca="1">(SUM(L39:L41)-L42)-(SUM(K39:K41)-K42)</f>
        <v>40</v>
      </c>
      <c r="M52" s="310"/>
      <c r="N52" s="410"/>
      <c r="O52" s="410"/>
      <c r="P52" s="309"/>
      <c r="Q52" s="311">
        <f ca="1">(SUM(Q39:Q41)-Q42)-(SUM(P39:P41)-P42)</f>
        <v>14</v>
      </c>
      <c r="R52" s="311">
        <f ca="1">(SUM(R39:R41)-R42)-(SUM(Q39:Q41)-Q42)</f>
        <v>-16</v>
      </c>
      <c r="S52" s="311">
        <f ca="1">(SUM(S39:S41)-S42)-(SUM(R39:R41)-R42)</f>
        <v>-5</v>
      </c>
      <c r="T52" s="310"/>
      <c r="U52" s="321"/>
      <c r="V52" s="311">
        <f ca="1">(SUM(V39:V41)-V42)-(SUM(U39:U41)-U42)</f>
        <v>0</v>
      </c>
      <c r="W52" s="311">
        <f t="shared" ref="W52:X52" ca="1" si="20">(SUM(W39:W41)-W42)-(SUM(V39:V41)-V42)</f>
        <v>0</v>
      </c>
      <c r="X52" s="311">
        <f t="shared" ca="1" si="20"/>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3"/>
      <c r="J55" s="313"/>
      <c r="K55" s="313"/>
      <c r="L55" s="313"/>
      <c r="M55" s="317"/>
      <c r="N55" s="412"/>
      <c r="O55" s="412"/>
      <c r="P55" s="314"/>
      <c r="Q55" s="315"/>
      <c r="R55" s="315"/>
      <c r="S55" s="315"/>
      <c r="T55" s="353"/>
      <c r="U55" s="314"/>
      <c r="V55" s="315"/>
      <c r="W55" s="315"/>
      <c r="X55" s="313"/>
      <c r="Y55" s="353"/>
      <c r="Z55" s="315"/>
    </row>
    <row r="56" spans="1:26" s="267" customFormat="1" ht="12.95" customHeight="1" x14ac:dyDescent="0.3">
      <c r="A56" s="293"/>
      <c r="B56" s="305" t="s">
        <v>281</v>
      </c>
      <c r="C56" s="306"/>
      <c r="D56" s="306"/>
      <c r="E56" s="306"/>
      <c r="F56" s="306"/>
      <c r="G56" s="306"/>
      <c r="H56" s="306"/>
      <c r="I56" s="313"/>
      <c r="J56" s="313"/>
      <c r="K56" s="313"/>
      <c r="L56" s="313"/>
      <c r="M56" s="317"/>
      <c r="N56" s="412"/>
      <c r="O56" s="412"/>
      <c r="P56" s="314"/>
      <c r="Q56" s="315"/>
      <c r="R56" s="315"/>
      <c r="S56" s="315"/>
      <c r="T56" s="353"/>
      <c r="U56" s="314"/>
      <c r="V56" s="315"/>
      <c r="W56" s="315"/>
      <c r="X56" s="313"/>
      <c r="Y56" s="353"/>
      <c r="Z56" s="315"/>
    </row>
    <row r="57" spans="1:26" s="267" customFormat="1" ht="12.95" customHeight="1" x14ac:dyDescent="0.3">
      <c r="A57" s="293"/>
      <c r="B57" s="305" t="s">
        <v>360</v>
      </c>
      <c r="C57" s="306"/>
      <c r="D57" s="306"/>
      <c r="E57" s="306"/>
      <c r="F57" s="306"/>
      <c r="G57" s="306"/>
      <c r="H57" s="306"/>
      <c r="I57" s="313"/>
      <c r="J57" s="313"/>
      <c r="K57" s="313"/>
      <c r="L57" s="313"/>
      <c r="M57" s="317"/>
      <c r="N57" s="412"/>
      <c r="O57" s="412"/>
      <c r="P57" s="314"/>
      <c r="Q57" s="313"/>
      <c r="R57" s="313"/>
      <c r="S57" s="313"/>
      <c r="T57" s="353"/>
      <c r="U57" s="369"/>
      <c r="V57" s="313"/>
      <c r="W57" s="313"/>
      <c r="X57" s="313"/>
      <c r="Y57" s="353"/>
      <c r="Z57" s="315"/>
    </row>
    <row r="58" spans="1:26" s="267" customFormat="1" ht="12.95" customHeight="1" x14ac:dyDescent="0.3">
      <c r="A58" s="293"/>
      <c r="B58" s="305" t="s">
        <v>362</v>
      </c>
      <c r="C58" s="306"/>
      <c r="D58" s="306"/>
      <c r="E58" s="306"/>
      <c r="F58" s="306"/>
      <c r="G58" s="306"/>
      <c r="H58" s="306"/>
      <c r="I58" s="313"/>
      <c r="J58" s="313"/>
      <c r="K58" s="313"/>
      <c r="L58" s="313"/>
      <c r="M58" s="317"/>
      <c r="N58" s="412"/>
      <c r="O58" s="412"/>
      <c r="P58" s="314"/>
      <c r="Q58" s="313"/>
      <c r="R58" s="313"/>
      <c r="S58" s="313"/>
      <c r="T58" s="353"/>
      <c r="U58" s="369"/>
      <c r="V58" s="313"/>
      <c r="W58" s="313"/>
      <c r="X58" s="313"/>
      <c r="Y58" s="353"/>
      <c r="Z58" s="315"/>
    </row>
    <row r="59" spans="1:26" s="267" customFormat="1" ht="12.95" customHeight="1" x14ac:dyDescent="0.3">
      <c r="A59" s="293"/>
      <c r="B59" s="305" t="s">
        <v>369</v>
      </c>
      <c r="C59" s="306"/>
      <c r="D59" s="306"/>
      <c r="E59" s="306"/>
      <c r="F59" s="306"/>
      <c r="G59" s="306"/>
      <c r="H59" s="306"/>
      <c r="I59" s="313"/>
      <c r="J59" s="313"/>
      <c r="K59" s="313"/>
      <c r="L59" s="313"/>
      <c r="M59" s="317"/>
      <c r="N59" s="412"/>
      <c r="O59" s="412"/>
      <c r="P59" s="314"/>
      <c r="Q59" s="313"/>
      <c r="R59" s="313"/>
      <c r="S59" s="313"/>
      <c r="T59" s="353"/>
      <c r="U59" s="369"/>
      <c r="V59" s="313"/>
      <c r="W59" s="313"/>
      <c r="X59" s="313"/>
      <c r="Y59" s="353"/>
      <c r="Z59" s="315"/>
    </row>
    <row r="60" spans="1:26" s="267" customFormat="1" ht="12.95" customHeight="1" x14ac:dyDescent="0.3">
      <c r="A60" s="293"/>
      <c r="B60" s="305" t="s">
        <v>374</v>
      </c>
      <c r="C60" s="306"/>
      <c r="D60" s="306"/>
      <c r="E60" s="306"/>
      <c r="F60" s="306"/>
      <c r="G60" s="306"/>
      <c r="H60" s="306"/>
      <c r="I60" s="313"/>
      <c r="J60" s="313"/>
      <c r="K60" s="313"/>
      <c r="L60" s="313"/>
      <c r="M60" s="317"/>
      <c r="N60" s="412"/>
      <c r="O60" s="412"/>
      <c r="P60" s="314"/>
      <c r="Q60" s="313"/>
      <c r="R60" s="313"/>
      <c r="S60" s="313"/>
      <c r="T60" s="353"/>
      <c r="U60" s="369"/>
      <c r="V60" s="313"/>
      <c r="W60" s="313"/>
      <c r="X60" s="313"/>
      <c r="Y60" s="353"/>
      <c r="Z60" s="315"/>
    </row>
    <row r="61" spans="1:26" s="267" customFormat="1" ht="12.95" customHeight="1" x14ac:dyDescent="0.3">
      <c r="A61" s="293"/>
      <c r="B61" s="305" t="s">
        <v>375</v>
      </c>
      <c r="C61" s="306"/>
      <c r="D61" s="306"/>
      <c r="E61" s="306"/>
      <c r="F61" s="306"/>
      <c r="G61" s="306"/>
      <c r="H61" s="306"/>
      <c r="I61" s="313"/>
      <c r="J61" s="313"/>
      <c r="K61" s="313"/>
      <c r="L61" s="313"/>
      <c r="M61" s="317"/>
      <c r="N61" s="412"/>
      <c r="O61" s="412"/>
      <c r="P61" s="314"/>
      <c r="Q61" s="313"/>
      <c r="R61" s="313"/>
      <c r="S61" s="313"/>
      <c r="T61" s="353"/>
      <c r="U61" s="369"/>
      <c r="V61" s="313"/>
      <c r="W61" s="313"/>
      <c r="X61" s="313"/>
      <c r="Y61" s="353"/>
      <c r="Z61" s="315"/>
    </row>
    <row r="62" spans="1:26" s="267" customFormat="1" ht="12.95" customHeight="1" x14ac:dyDescent="0.3">
      <c r="A62" s="293"/>
      <c r="B62" s="305" t="s">
        <v>379</v>
      </c>
      <c r="C62" s="306"/>
      <c r="D62" s="306"/>
      <c r="E62" s="306"/>
      <c r="F62" s="306"/>
      <c r="G62" s="306"/>
      <c r="H62" s="306"/>
      <c r="I62" s="313"/>
      <c r="J62" s="313"/>
      <c r="K62" s="313"/>
      <c r="L62" s="313"/>
      <c r="M62" s="317"/>
      <c r="N62" s="412"/>
      <c r="O62" s="412"/>
      <c r="P62" s="314"/>
      <c r="Q62" s="313"/>
      <c r="R62" s="313"/>
      <c r="S62" s="313"/>
      <c r="T62" s="353"/>
      <c r="U62" s="369"/>
      <c r="V62" s="313"/>
      <c r="W62" s="313"/>
      <c r="X62" s="313"/>
      <c r="Y62" s="353"/>
      <c r="Z62" s="315"/>
    </row>
    <row r="63" spans="1:26" s="267" customFormat="1" ht="12.95" customHeight="1" x14ac:dyDescent="0.3">
      <c r="A63" s="293"/>
      <c r="B63" s="305" t="s">
        <v>22</v>
      </c>
      <c r="C63" s="306"/>
      <c r="D63" s="306"/>
      <c r="E63" s="306"/>
      <c r="F63" s="306"/>
      <c r="G63" s="306"/>
      <c r="H63" s="306"/>
      <c r="I63" s="318">
        <f ca="1">SUM(I51:I62)</f>
        <v>5</v>
      </c>
      <c r="J63" s="318">
        <f t="shared" ref="J63:Z63" ca="1" si="21">SUM(J51:J62)</f>
        <v>-22</v>
      </c>
      <c r="K63" s="318">
        <f t="shared" ca="1" si="21"/>
        <v>-25</v>
      </c>
      <c r="L63" s="318">
        <f t="shared" ca="1" si="21"/>
        <v>40</v>
      </c>
      <c r="M63" s="320">
        <f t="shared" si="21"/>
        <v>0</v>
      </c>
      <c r="N63" s="413">
        <f t="shared" si="21"/>
        <v>0</v>
      </c>
      <c r="O63" s="413">
        <f t="shared" si="21"/>
        <v>0</v>
      </c>
      <c r="P63" s="319">
        <f t="shared" ca="1" si="21"/>
        <v>7</v>
      </c>
      <c r="Q63" s="318">
        <f t="shared" ca="1" si="21"/>
        <v>14</v>
      </c>
      <c r="R63" s="318">
        <f t="shared" ca="1" si="21"/>
        <v>-16</v>
      </c>
      <c r="S63" s="318">
        <f t="shared" ca="1" si="21"/>
        <v>-5</v>
      </c>
      <c r="T63" s="320">
        <f t="shared" si="21"/>
        <v>0</v>
      </c>
      <c r="U63" s="319">
        <f t="shared" ca="1" si="21"/>
        <v>13</v>
      </c>
      <c r="V63" s="318">
        <f t="shared" ca="1" si="21"/>
        <v>0</v>
      </c>
      <c r="W63" s="318">
        <f t="shared" ca="1" si="21"/>
        <v>0</v>
      </c>
      <c r="X63" s="318">
        <f t="shared" ca="1" si="21"/>
        <v>0</v>
      </c>
      <c r="Y63" s="320">
        <f t="shared" si="21"/>
        <v>0</v>
      </c>
      <c r="Z63" s="318">
        <f t="shared" ca="1" si="21"/>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414">
        <f ca="1">M66</f>
        <v>5</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-22</v>
      </c>
      <c r="L67" s="311">
        <f ca="1">K67</f>
        <v>-22</v>
      </c>
      <c r="M67" s="312">
        <f ca="1">L67</f>
        <v>-22</v>
      </c>
      <c r="N67" s="410">
        <f ca="1">M67</f>
        <v>-22</v>
      </c>
      <c r="O67" s="410">
        <f ca="1">N67</f>
        <v>-22</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-25</v>
      </c>
      <c r="M68" s="312">
        <f ca="1">L68</f>
        <v>-25</v>
      </c>
      <c r="N68" s="410">
        <f ca="1">M68</f>
        <v>-25</v>
      </c>
      <c r="O68" s="410">
        <f ca="1">N68</f>
        <v>-25</v>
      </c>
      <c r="P68" s="309">
        <f ca="1">O68</f>
        <v>-25</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40</v>
      </c>
      <c r="N69" s="410">
        <f ca="1">M69</f>
        <v>40</v>
      </c>
      <c r="O69" s="410">
        <f ca="1">N69</f>
        <v>40</v>
      </c>
      <c r="P69" s="309">
        <f ca="1">O69</f>
        <v>40</v>
      </c>
      <c r="Q69" s="307">
        <f ca="1">P69</f>
        <v>40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N$63</f>
        <v>0</v>
      </c>
      <c r="P71" s="391">
        <f>O71</f>
        <v>0</v>
      </c>
      <c r="Q71" s="360">
        <f>P71</f>
        <v>0</v>
      </c>
      <c r="R71" s="360">
        <f>Q71</f>
        <v>0</v>
      </c>
      <c r="S71" s="360">
        <f>R71</f>
        <v>0</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O$63</f>
        <v>0</v>
      </c>
      <c r="Q72" s="360">
        <f>P72</f>
        <v>0</v>
      </c>
      <c r="R72" s="360">
        <f>Q72</f>
        <v>0</v>
      </c>
      <c r="S72" s="360">
        <f>R72</f>
        <v>0</v>
      </c>
      <c r="T72" s="385">
        <f>S72</f>
        <v>0</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7</v>
      </c>
      <c r="R73" s="311">
        <f ca="1">Q73</f>
        <v>7</v>
      </c>
      <c r="S73" s="311">
        <f ca="1">R73</f>
        <v>7</v>
      </c>
      <c r="T73" s="312">
        <f ca="1">S73</f>
        <v>7</v>
      </c>
      <c r="U73" s="321">
        <f ca="1">T73</f>
        <v>7</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14</v>
      </c>
      <c r="S74" s="311">
        <f ca="1">R74</f>
        <v>14</v>
      </c>
      <c r="T74" s="312">
        <f ca="1">S74</f>
        <v>14</v>
      </c>
      <c r="U74" s="321">
        <f ca="1">T74</f>
        <v>14</v>
      </c>
      <c r="V74" s="311">
        <f ca="1">U74</f>
        <v>14</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-16</v>
      </c>
      <c r="T75" s="312">
        <f ca="1">S75</f>
        <v>-16</v>
      </c>
      <c r="U75" s="321">
        <f ca="1">T75</f>
        <v>-16</v>
      </c>
      <c r="V75" s="311">
        <f ca="1">U75</f>
        <v>-16</v>
      </c>
      <c r="W75" s="311">
        <f ca="1">V75</f>
        <v>-16</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-5</v>
      </c>
      <c r="U76" s="321">
        <f ca="1">T76</f>
        <v>-5</v>
      </c>
      <c r="V76" s="311">
        <f ca="1">U76</f>
        <v>-5</v>
      </c>
      <c r="W76" s="311">
        <f ca="1">V76</f>
        <v>-5</v>
      </c>
      <c r="X76" s="311">
        <f ca="1">W76</f>
        <v>-5</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13</v>
      </c>
      <c r="W78" s="311">
        <f ca="1">V78</f>
        <v>13</v>
      </c>
      <c r="X78" s="311">
        <f ca="1">W78</f>
        <v>13</v>
      </c>
      <c r="Y78" s="312">
        <f ca="1">X78</f>
        <v>13</v>
      </c>
      <c r="Z78" s="311">
        <f ca="1">Y78</f>
        <v>13</v>
      </c>
    </row>
    <row r="79" spans="1:26" s="267" customFormat="1" ht="12.95" customHeight="1" x14ac:dyDescent="0.3">
      <c r="A79" s="293"/>
      <c r="B79" s="305" t="s">
        <v>259</v>
      </c>
      <c r="C79" s="306"/>
      <c r="D79" s="306"/>
      <c r="E79" s="306"/>
      <c r="F79" s="306"/>
      <c r="G79" s="306"/>
      <c r="H79" s="306"/>
      <c r="I79" s="318"/>
      <c r="J79" s="318"/>
      <c r="K79" s="318"/>
      <c r="L79" s="318"/>
      <c r="M79" s="320"/>
      <c r="N79" s="413">
        <f ca="1">SUM(N66:N70)</f>
        <v>-2</v>
      </c>
      <c r="O79" s="413">
        <f ca="1">SUM(O66:O71)</f>
        <v>-7</v>
      </c>
      <c r="P79" s="319">
        <f ca="1">SUM(P66:P72)</f>
        <v>15</v>
      </c>
      <c r="Q79" s="318">
        <f t="shared" ref="Q79:T79" ca="1" si="22">SUM(Q66:Q72)</f>
        <v>40</v>
      </c>
      <c r="R79" s="318">
        <f t="shared" si="22"/>
        <v>0</v>
      </c>
      <c r="S79" s="318">
        <f t="shared" si="22"/>
        <v>0</v>
      </c>
      <c r="T79" s="320">
        <f t="shared" si="22"/>
        <v>0</v>
      </c>
      <c r="U79" s="319">
        <f ca="1">SUM(U66:U77)</f>
        <v>0</v>
      </c>
      <c r="V79" s="318">
        <f t="shared" ref="V79:Y79" ca="1" si="23">SUM(V66:V77)</f>
        <v>-7</v>
      </c>
      <c r="W79" s="318">
        <f t="shared" ca="1" si="23"/>
        <v>-21</v>
      </c>
      <c r="X79" s="318">
        <f t="shared" ca="1" si="23"/>
        <v>-5</v>
      </c>
      <c r="Y79" s="320">
        <f t="shared" si="23"/>
        <v>0</v>
      </c>
      <c r="Z79" s="318">
        <f ca="1">SUM(Z66:Z78)</f>
        <v>13</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1"/>
      <c r="J82" s="311"/>
      <c r="K82" s="311"/>
      <c r="L82" s="311"/>
      <c r="M82" s="312"/>
      <c r="N82" s="410"/>
      <c r="O82" s="410"/>
      <c r="P82" s="309"/>
      <c r="Q82" s="307"/>
      <c r="R82" s="307"/>
      <c r="S82" s="307"/>
      <c r="T82" s="310"/>
      <c r="U82" s="309"/>
      <c r="V82" s="307">
        <f ca="1">-((SUM(T39:T41)-T42)-(SUM(S39:S41)-S42))/(1+$I$16)^4</f>
        <v>-6.0600038949890811</v>
      </c>
      <c r="W82" s="307"/>
      <c r="X82" s="307"/>
      <c r="Y82" s="310"/>
      <c r="Z82" s="307"/>
    </row>
    <row r="83" spans="1:26" s="267" customFormat="1" ht="12.95" customHeight="1" x14ac:dyDescent="0.3">
      <c r="A83" s="293"/>
      <c r="B83" s="305" t="s">
        <v>348</v>
      </c>
      <c r="C83" s="306"/>
      <c r="D83" s="306"/>
      <c r="E83" s="266"/>
      <c r="F83" s="266"/>
      <c r="G83" s="266"/>
      <c r="H83" s="306"/>
      <c r="I83" s="311"/>
      <c r="J83" s="311"/>
      <c r="K83" s="311"/>
      <c r="L83" s="311"/>
      <c r="M83" s="312"/>
      <c r="N83" s="410"/>
      <c r="O83" s="410"/>
      <c r="P83" s="309"/>
      <c r="Q83" s="307">
        <f ca="1">-(L39-N42)*((1-(1+$I$16)^-6)/$I$16)*(1+I16)^2</f>
        <v>201.45142636544517</v>
      </c>
      <c r="R83" s="307"/>
      <c r="S83" s="307"/>
      <c r="T83" s="310"/>
      <c r="U83" s="368"/>
      <c r="V83" s="307"/>
      <c r="W83" s="307"/>
      <c r="X83" s="307"/>
      <c r="Y83" s="310"/>
      <c r="Z83" s="307"/>
    </row>
    <row r="84" spans="1:26" s="267" customFormat="1" ht="12.95" customHeight="1" x14ac:dyDescent="0.3">
      <c r="A84" s="293"/>
      <c r="B84" s="305" t="s">
        <v>351</v>
      </c>
      <c r="C84" s="266"/>
      <c r="D84" s="266"/>
      <c r="E84" s="266"/>
      <c r="F84" s="266"/>
      <c r="G84" s="266"/>
      <c r="H84" s="266"/>
      <c r="M84" s="299"/>
      <c r="N84" s="407"/>
      <c r="O84" s="407"/>
      <c r="P84" s="298"/>
      <c r="T84" s="299"/>
      <c r="U84" s="298"/>
      <c r="Y84" s="299"/>
    </row>
    <row r="85" spans="1:26" s="267" customFormat="1" ht="12.95" customHeight="1" x14ac:dyDescent="0.3">
      <c r="A85" s="293"/>
      <c r="B85" s="305" t="s">
        <v>358</v>
      </c>
      <c r="C85" s="329"/>
      <c r="D85" s="329"/>
      <c r="E85" s="266"/>
      <c r="F85" s="266"/>
      <c r="G85" s="266"/>
      <c r="H85" s="329"/>
      <c r="M85" s="299"/>
      <c r="N85" s="407"/>
      <c r="O85" s="407"/>
      <c r="P85" s="298"/>
      <c r="T85" s="299"/>
      <c r="U85" s="298"/>
      <c r="Y85" s="299"/>
    </row>
    <row r="86" spans="1:26" s="267" customFormat="1" ht="12.95" customHeight="1" x14ac:dyDescent="0.3">
      <c r="A86" s="293"/>
      <c r="B86" s="305" t="s">
        <v>367</v>
      </c>
      <c r="C86" s="329"/>
      <c r="D86" s="329"/>
      <c r="E86" s="266"/>
      <c r="F86" s="266"/>
      <c r="G86" s="266"/>
      <c r="H86" s="329"/>
      <c r="M86" s="299"/>
      <c r="N86" s="407"/>
      <c r="O86" s="407"/>
      <c r="P86" s="298"/>
      <c r="Q86" s="267">
        <f ca="1">(L42-SUM(N39:N41))*(1+$I$16)^3</f>
        <v>2.4631610499180008</v>
      </c>
      <c r="T86" s="299"/>
      <c r="U86" s="298"/>
      <c r="Y86" s="299"/>
    </row>
    <row r="87" spans="1:26" s="267" customFormat="1" ht="12.95" customHeight="1" x14ac:dyDescent="0.3">
      <c r="A87" s="293"/>
      <c r="B87" s="305" t="s">
        <v>366</v>
      </c>
      <c r="C87" s="329"/>
      <c r="D87" s="329"/>
      <c r="E87" s="266"/>
      <c r="F87" s="266"/>
      <c r="G87" s="266"/>
      <c r="H87" s="329"/>
      <c r="M87" s="299"/>
      <c r="N87" s="407"/>
      <c r="O87" s="407"/>
      <c r="P87" s="298"/>
      <c r="Q87" s="267">
        <f ca="1">(M42-SUM(O39:O41))*(1+$I$16)^2</f>
        <v>-17.234544150000001</v>
      </c>
      <c r="T87" s="299"/>
      <c r="U87" s="298"/>
      <c r="Y87" s="299"/>
    </row>
    <row r="88" spans="1:26" s="267" customFormat="1" ht="12.95" customHeight="1" x14ac:dyDescent="0.3">
      <c r="A88" s="293"/>
      <c r="B88" s="305" t="s">
        <v>359</v>
      </c>
      <c r="C88" s="329"/>
      <c r="D88" s="329"/>
      <c r="E88" s="266"/>
      <c r="F88" s="266"/>
      <c r="G88" s="266"/>
      <c r="H88" s="329"/>
      <c r="M88" s="299"/>
      <c r="N88" s="407"/>
      <c r="O88" s="407"/>
      <c r="P88" s="298"/>
      <c r="Q88" s="307"/>
      <c r="T88" s="299"/>
      <c r="U88" s="397"/>
      <c r="V88" s="265"/>
      <c r="W88" s="265"/>
      <c r="Y88" s="299"/>
      <c r="Z88" s="293"/>
    </row>
    <row r="89" spans="1:26" s="267" customFormat="1" ht="12.95" customHeight="1" x14ac:dyDescent="0.3">
      <c r="A89" s="293"/>
      <c r="B89" s="305" t="s">
        <v>363</v>
      </c>
      <c r="C89" s="329"/>
      <c r="D89" s="329"/>
      <c r="E89" s="266"/>
      <c r="F89" s="266"/>
      <c r="G89" s="266"/>
      <c r="H89" s="329"/>
      <c r="I89" s="329"/>
      <c r="J89" s="329"/>
      <c r="M89" s="299"/>
      <c r="N89" s="407"/>
      <c r="O89" s="407"/>
      <c r="P89" s="298"/>
      <c r="T89" s="299"/>
      <c r="U89" s="298"/>
      <c r="Y89" s="299"/>
    </row>
    <row r="90" spans="1:26" s="267" customFormat="1" ht="12.95" customHeight="1" x14ac:dyDescent="0.3">
      <c r="A90" s="293"/>
      <c r="B90" s="305" t="s">
        <v>368</v>
      </c>
      <c r="C90" s="329"/>
      <c r="D90" s="329"/>
      <c r="E90" s="266"/>
      <c r="F90" s="266"/>
      <c r="G90" s="266"/>
      <c r="H90" s="329"/>
      <c r="I90" s="329"/>
      <c r="J90" s="329"/>
      <c r="M90" s="299"/>
      <c r="N90" s="407"/>
      <c r="O90" s="407"/>
      <c r="P90" s="298"/>
      <c r="Q90" s="267">
        <f ca="1">(L42-M42)*((1-(1+$I$16)^-4)/$I$16)*(1+$I$16)^3</f>
        <v>70.614471773769083</v>
      </c>
      <c r="T90" s="299"/>
      <c r="U90" s="298"/>
      <c r="Y90" s="299"/>
    </row>
    <row r="91" spans="1:26" s="267" customFormat="1" ht="12.95" customHeight="1" x14ac:dyDescent="0.3">
      <c r="A91" s="293"/>
      <c r="B91" s="305" t="s">
        <v>371</v>
      </c>
      <c r="C91" s="329"/>
      <c r="D91" s="329"/>
      <c r="E91" s="266"/>
      <c r="F91" s="266"/>
      <c r="G91" s="266"/>
      <c r="H91" s="329"/>
      <c r="I91" s="329"/>
      <c r="J91" s="329"/>
      <c r="M91" s="299"/>
      <c r="N91" s="407"/>
      <c r="O91" s="407"/>
      <c r="P91" s="298"/>
      <c r="Q91" s="267">
        <f ca="1">(M42-N42)*((1-(1+$I$16)^-4)/$I$16)*(1+$I$16)^2</f>
        <v>-201.50873008544431</v>
      </c>
      <c r="T91" s="299"/>
      <c r="U91" s="298"/>
      <c r="Y91" s="299"/>
    </row>
    <row r="92" spans="1:26" s="267" customFormat="1" ht="12.95" customHeight="1" x14ac:dyDescent="0.3">
      <c r="A92" s="293"/>
      <c r="B92" s="305" t="s">
        <v>372</v>
      </c>
      <c r="C92" s="329"/>
      <c r="D92" s="329"/>
      <c r="E92" s="266"/>
      <c r="F92" s="266"/>
      <c r="G92" s="266"/>
      <c r="H92" s="329"/>
      <c r="I92" s="329"/>
      <c r="J92" s="329"/>
      <c r="M92" s="299"/>
      <c r="N92" s="407"/>
      <c r="O92" s="407"/>
      <c r="P92" s="298"/>
      <c r="Q92" s="267">
        <f ca="1">(O42-N42)/(1+$I$16)^4</f>
        <v>-20.452513145588149</v>
      </c>
      <c r="T92" s="299"/>
      <c r="U92" s="298"/>
      <c r="Y92" s="299"/>
    </row>
    <row r="93" spans="1:26" s="267" customFormat="1" ht="12.95" customHeight="1" x14ac:dyDescent="0.3">
      <c r="A93" s="293"/>
      <c r="B93" s="305" t="s">
        <v>376</v>
      </c>
      <c r="C93" s="329"/>
      <c r="D93" s="329"/>
      <c r="E93" s="266"/>
      <c r="F93" s="266"/>
      <c r="G93" s="266"/>
      <c r="H93" s="329"/>
      <c r="I93" s="329"/>
      <c r="J93" s="329"/>
      <c r="M93" s="299"/>
      <c r="N93" s="407"/>
      <c r="O93" s="407"/>
      <c r="P93" s="298"/>
      <c r="Q93" s="267">
        <f>(SUM(L39:L41)-SUM(M39:M41))*(1/(1+$I$16)^4 + 1/(1+$I$16)^2 - (1+$I$16)^2)</f>
        <v>0</v>
      </c>
      <c r="T93" s="299"/>
      <c r="U93" s="298"/>
      <c r="Y93" s="299"/>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I95" s="330"/>
      <c r="J95" s="330"/>
      <c r="K95" s="330"/>
      <c r="L95" s="330"/>
      <c r="M95" s="332"/>
      <c r="N95" s="417"/>
      <c r="O95" s="417"/>
      <c r="P95" s="331"/>
      <c r="Q95" s="330"/>
      <c r="R95" s="330"/>
      <c r="S95" s="330"/>
      <c r="T95" s="332"/>
      <c r="U95" s="396"/>
      <c r="V95" s="383"/>
      <c r="W95" s="383"/>
      <c r="X95" s="330"/>
      <c r="Y95" s="332"/>
      <c r="Z95" s="354"/>
    </row>
    <row r="96" spans="1:26" s="267" customFormat="1" ht="12.95" customHeight="1" x14ac:dyDescent="0.3">
      <c r="A96" s="293"/>
      <c r="B96" s="305" t="s">
        <v>352</v>
      </c>
      <c r="C96" s="329"/>
      <c r="D96" s="329"/>
      <c r="E96" s="266"/>
      <c r="F96" s="266"/>
      <c r="G96" s="266"/>
      <c r="H96" s="329"/>
      <c r="I96" s="330"/>
      <c r="J96" s="330"/>
      <c r="K96" s="330"/>
      <c r="L96" s="330"/>
      <c r="M96" s="332"/>
      <c r="N96" s="417"/>
      <c r="O96" s="417"/>
      <c r="P96" s="331"/>
      <c r="Q96" s="330"/>
      <c r="R96" s="330"/>
      <c r="S96" s="330"/>
      <c r="T96" s="332"/>
      <c r="U96" s="396"/>
      <c r="V96" s="383"/>
      <c r="W96" s="383"/>
      <c r="X96" s="330"/>
      <c r="Y96" s="332"/>
      <c r="Z96" s="354"/>
    </row>
    <row r="97" spans="1:26" s="267" customFormat="1" ht="12.95" customHeight="1" x14ac:dyDescent="0.3">
      <c r="A97" s="293"/>
      <c r="B97" s="305" t="s">
        <v>357</v>
      </c>
      <c r="C97" s="329"/>
      <c r="D97" s="329"/>
      <c r="E97" s="266"/>
      <c r="F97" s="266"/>
      <c r="G97" s="266"/>
      <c r="H97" s="329"/>
      <c r="I97" s="330"/>
      <c r="J97" s="330"/>
      <c r="K97" s="330"/>
      <c r="L97" s="330"/>
      <c r="M97" s="332"/>
      <c r="N97" s="417"/>
      <c r="O97" s="417"/>
      <c r="P97" s="331"/>
      <c r="Q97" s="330"/>
      <c r="R97" s="330"/>
      <c r="S97" s="330"/>
      <c r="T97" s="332"/>
      <c r="U97" s="396"/>
      <c r="V97" s="383"/>
      <c r="W97" s="383"/>
      <c r="X97" s="330"/>
      <c r="Y97" s="332"/>
      <c r="Z97" s="354"/>
    </row>
    <row r="98" spans="1:26" s="267" customFormat="1" ht="12.95" customHeight="1" x14ac:dyDescent="0.3">
      <c r="A98" s="293"/>
      <c r="B98" s="305" t="s">
        <v>364</v>
      </c>
      <c r="C98" s="329"/>
      <c r="D98" s="329"/>
      <c r="E98" s="266"/>
      <c r="F98" s="266"/>
      <c r="G98" s="266"/>
      <c r="H98" s="329"/>
      <c r="I98" s="330"/>
      <c r="J98" s="330"/>
      <c r="K98" s="330"/>
      <c r="L98" s="330"/>
      <c r="M98" s="332"/>
      <c r="N98" s="417"/>
      <c r="O98" s="417"/>
      <c r="P98" s="331"/>
      <c r="Q98" s="330"/>
      <c r="R98" s="330"/>
      <c r="S98" s="330"/>
      <c r="T98" s="332"/>
      <c r="U98" s="396"/>
      <c r="V98" s="383"/>
      <c r="W98" s="383"/>
      <c r="X98" s="330"/>
      <c r="Y98" s="332"/>
      <c r="Z98" s="354"/>
    </row>
    <row r="99" spans="1:26" s="267" customFormat="1" ht="12.95" customHeight="1" x14ac:dyDescent="0.3">
      <c r="A99" s="293"/>
      <c r="B99" s="305" t="s">
        <v>365</v>
      </c>
      <c r="C99" s="329"/>
      <c r="D99" s="329"/>
      <c r="E99" s="266"/>
      <c r="F99" s="266"/>
      <c r="G99" s="266"/>
      <c r="H99" s="329"/>
      <c r="I99" s="330"/>
      <c r="J99" s="330"/>
      <c r="K99" s="330"/>
      <c r="L99" s="330"/>
      <c r="M99" s="332"/>
      <c r="N99" s="417"/>
      <c r="O99" s="417"/>
      <c r="P99" s="331"/>
      <c r="Q99" s="330"/>
      <c r="R99" s="330"/>
      <c r="S99" s="330"/>
      <c r="T99" s="332"/>
      <c r="U99" s="396"/>
      <c r="V99" s="383"/>
      <c r="W99" s="383"/>
      <c r="X99" s="330"/>
      <c r="Y99" s="332"/>
      <c r="Z99" s="354"/>
    </row>
    <row r="100" spans="1:26" s="267" customFormat="1" ht="12.95" customHeight="1" x14ac:dyDescent="0.3">
      <c r="A100" s="293"/>
      <c r="B100" s="305" t="s">
        <v>361</v>
      </c>
      <c r="C100" s="329"/>
      <c r="D100" s="329"/>
      <c r="E100" s="266"/>
      <c r="F100" s="266"/>
      <c r="G100" s="266"/>
      <c r="H100" s="329"/>
      <c r="I100" s="330"/>
      <c r="J100" s="330"/>
      <c r="K100" s="330"/>
      <c r="L100" s="330"/>
      <c r="M100" s="332"/>
      <c r="N100" s="417"/>
      <c r="O100" s="417"/>
      <c r="P100" s="331"/>
      <c r="Q100" s="330"/>
      <c r="R100" s="330"/>
      <c r="S100" s="330"/>
      <c r="T100" s="332"/>
      <c r="U100" s="396"/>
      <c r="V100" s="383"/>
      <c r="W100" s="383"/>
      <c r="X100" s="330"/>
      <c r="Y100" s="332"/>
      <c r="Z100" s="354"/>
    </row>
    <row r="101" spans="1:26" s="267" customFormat="1" ht="12.95" customHeight="1" x14ac:dyDescent="0.3">
      <c r="A101" s="293"/>
      <c r="B101" s="305" t="s">
        <v>377</v>
      </c>
      <c r="C101" s="329"/>
      <c r="D101" s="329"/>
      <c r="E101" s="266"/>
      <c r="F101" s="266"/>
      <c r="G101" s="266"/>
      <c r="H101" s="329"/>
      <c r="I101" s="330"/>
      <c r="J101" s="330"/>
      <c r="K101" s="330"/>
      <c r="L101" s="330"/>
      <c r="M101" s="332"/>
      <c r="N101" s="417"/>
      <c r="O101" s="417"/>
      <c r="P101" s="331"/>
      <c r="Q101" s="330"/>
      <c r="R101" s="330"/>
      <c r="S101" s="330"/>
      <c r="T101" s="332"/>
      <c r="U101" s="396"/>
      <c r="V101" s="383"/>
      <c r="W101" s="383"/>
      <c r="X101" s="330"/>
      <c r="Y101" s="332"/>
      <c r="Z101" s="354"/>
    </row>
    <row r="102" spans="1:26" s="267" customFormat="1" ht="12.95" customHeight="1" x14ac:dyDescent="0.3">
      <c r="A102" s="293"/>
      <c r="B102" s="305" t="s">
        <v>378</v>
      </c>
      <c r="C102" s="329"/>
      <c r="D102" s="329"/>
      <c r="E102" s="266"/>
      <c r="F102" s="266"/>
      <c r="G102" s="266"/>
      <c r="H102" s="329"/>
      <c r="I102" s="330"/>
      <c r="J102" s="330"/>
      <c r="K102" s="330"/>
      <c r="L102" s="330"/>
      <c r="M102" s="332"/>
      <c r="N102" s="417"/>
      <c r="O102" s="417"/>
      <c r="P102" s="331"/>
      <c r="Q102" s="330"/>
      <c r="R102" s="330"/>
      <c r="S102" s="330"/>
      <c r="T102" s="332"/>
      <c r="U102" s="396"/>
      <c r="V102" s="383"/>
      <c r="W102" s="383"/>
      <c r="X102" s="330"/>
      <c r="Y102" s="332"/>
      <c r="Z102" s="354"/>
    </row>
    <row r="103" spans="1:26" s="267" customFormat="1" ht="12.95" customHeight="1" x14ac:dyDescent="0.3">
      <c r="A103" s="293"/>
      <c r="B103" s="305" t="s">
        <v>370</v>
      </c>
      <c r="C103" s="329"/>
      <c r="D103" s="329"/>
      <c r="E103" s="266"/>
      <c r="F103" s="266"/>
      <c r="G103" s="266"/>
      <c r="H103" s="329"/>
      <c r="I103" s="330"/>
      <c r="J103" s="330"/>
      <c r="K103" s="330"/>
      <c r="L103" s="330"/>
      <c r="M103" s="332"/>
      <c r="N103" s="417"/>
      <c r="O103" s="417"/>
      <c r="P103" s="331"/>
      <c r="Q103" s="330"/>
      <c r="R103" s="330"/>
      <c r="S103" s="330"/>
      <c r="T103" s="332"/>
      <c r="U103" s="396"/>
      <c r="V103" s="383"/>
      <c r="W103" s="383"/>
      <c r="X103" s="330"/>
      <c r="Y103" s="332"/>
      <c r="Z103" s="354"/>
    </row>
    <row r="104" spans="1:26" s="267" customFormat="1" ht="12.95" customHeight="1" x14ac:dyDescent="0.3">
      <c r="A104" s="293"/>
      <c r="B104" s="305" t="s">
        <v>373</v>
      </c>
      <c r="C104" s="329"/>
      <c r="D104" s="329"/>
      <c r="E104" s="266"/>
      <c r="F104" s="266"/>
      <c r="G104" s="266"/>
      <c r="H104" s="329"/>
      <c r="I104" s="330"/>
      <c r="J104" s="330"/>
      <c r="K104" s="330"/>
      <c r="L104" s="330"/>
      <c r="M104" s="332"/>
      <c r="N104" s="417"/>
      <c r="O104" s="417"/>
      <c r="P104" s="331"/>
      <c r="Q104" s="330"/>
      <c r="R104" s="330"/>
      <c r="S104" s="330"/>
      <c r="T104" s="332"/>
      <c r="U104" s="396"/>
      <c r="V104" s="383"/>
      <c r="W104" s="383"/>
      <c r="X104" s="330"/>
      <c r="Y104" s="332"/>
      <c r="Z104" s="354"/>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4">SUM(I79:I105)</f>
        <v>0</v>
      </c>
      <c r="J106" s="426">
        <f t="shared" si="24"/>
        <v>0</v>
      </c>
      <c r="K106" s="426">
        <f t="shared" si="24"/>
        <v>0</v>
      </c>
      <c r="L106" s="426">
        <f t="shared" si="24"/>
        <v>0</v>
      </c>
      <c r="M106" s="427">
        <f>SUM(M79:M105)</f>
        <v>0</v>
      </c>
      <c r="N106" s="429">
        <f ca="1">SUM(N79:N105)</f>
        <v>-2</v>
      </c>
      <c r="O106" s="429">
        <f ca="1">SUM(O79:O105)</f>
        <v>-7</v>
      </c>
      <c r="P106" s="393">
        <f ca="1">SUM(P79:P105)</f>
        <v>15</v>
      </c>
      <c r="Q106" s="363">
        <f t="shared" ref="Q106:Z106" ca="1" si="25">SUM(Q79:Q105)</f>
        <v>75.333271808099795</v>
      </c>
      <c r="R106" s="363">
        <f t="shared" si="25"/>
        <v>0</v>
      </c>
      <c r="S106" s="363">
        <f t="shared" si="25"/>
        <v>0</v>
      </c>
      <c r="T106" s="387">
        <f t="shared" si="25"/>
        <v>0</v>
      </c>
      <c r="U106" s="393">
        <f t="shared" ca="1" si="25"/>
        <v>0</v>
      </c>
      <c r="V106" s="363">
        <f t="shared" ca="1" si="25"/>
        <v>-13.06000389498908</v>
      </c>
      <c r="W106" s="363">
        <f t="shared" ca="1" si="25"/>
        <v>-21</v>
      </c>
      <c r="X106" s="363">
        <f t="shared" ca="1" si="25"/>
        <v>-5</v>
      </c>
      <c r="Y106" s="387">
        <f t="shared" si="25"/>
        <v>0</v>
      </c>
      <c r="Z106" s="363">
        <f t="shared" ca="1" si="25"/>
        <v>13</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6">I14+I14/$I$16</f>
        <v>-149.08205841446451</v>
      </c>
      <c r="J109" s="337">
        <f t="shared" ca="1" si="26"/>
        <v>-104.35744089012516</v>
      </c>
      <c r="K109" s="337">
        <f t="shared" ca="1" si="26"/>
        <v>-223.62308762169678</v>
      </c>
      <c r="L109" s="337">
        <f t="shared" ca="1" si="26"/>
        <v>223.62308762169678</v>
      </c>
      <c r="M109" s="377">
        <f t="shared" ca="1" si="26"/>
        <v>253.4394993045897</v>
      </c>
      <c r="N109" s="419">
        <f t="shared" ca="1" si="26"/>
        <v>-268.34770514603611</v>
      </c>
      <c r="O109" s="419">
        <f t="shared" ca="1" si="26"/>
        <v>29.816411682892905</v>
      </c>
      <c r="P109" s="338">
        <f t="shared" ca="1" si="26"/>
        <v>238.53129346314324</v>
      </c>
      <c r="Q109" s="339">
        <f t="shared" ca="1" si="26"/>
        <v>-149.08205841446451</v>
      </c>
      <c r="R109" s="339">
        <f t="shared" ca="1" si="26"/>
        <v>44.724617524339358</v>
      </c>
      <c r="S109" s="337">
        <f t="shared" ca="1" si="26"/>
        <v>134.17385257301805</v>
      </c>
      <c r="T109" s="340">
        <f t="shared" ca="1" si="26"/>
        <v>-104.35744089012516</v>
      </c>
      <c r="U109" s="338">
        <f t="shared" si="26"/>
        <v>0</v>
      </c>
      <c r="V109" s="339">
        <f t="shared" si="26"/>
        <v>0</v>
      </c>
      <c r="W109" s="339">
        <f t="shared" si="26"/>
        <v>0</v>
      </c>
      <c r="X109" s="339">
        <f t="shared" si="26"/>
        <v>0</v>
      </c>
      <c r="Y109" s="340">
        <f t="shared" si="26"/>
        <v>0</v>
      </c>
      <c r="Z109" s="339">
        <f t="shared" si="26"/>
        <v>0</v>
      </c>
    </row>
    <row r="110" spans="1:26" s="282" customFormat="1" ht="12.95" customHeight="1" x14ac:dyDescent="0.3">
      <c r="A110" s="336"/>
      <c r="B110" s="305" t="s">
        <v>273</v>
      </c>
      <c r="C110" s="281"/>
      <c r="D110" s="281"/>
      <c r="E110" s="281"/>
      <c r="F110" s="281"/>
      <c r="G110" s="281"/>
      <c r="H110" s="281"/>
      <c r="I110" s="341">
        <f t="shared" ref="I110:Z110" ca="1" si="27">I15</f>
        <v>15</v>
      </c>
      <c r="J110" s="341">
        <f t="shared" ca="1" si="27"/>
        <v>0</v>
      </c>
      <c r="K110" s="341">
        <f t="shared" ca="1" si="27"/>
        <v>-10</v>
      </c>
      <c r="L110" s="341">
        <f t="shared" ca="1" si="27"/>
        <v>15</v>
      </c>
      <c r="M110" s="378">
        <f t="shared" ca="1" si="27"/>
        <v>15</v>
      </c>
      <c r="N110" s="420">
        <f t="shared" ca="1" si="27"/>
        <v>-19</v>
      </c>
      <c r="O110" s="420">
        <f t="shared" ca="1" si="27"/>
        <v>6</v>
      </c>
      <c r="P110" s="342">
        <f t="shared" ca="1" si="27"/>
        <v>-11</v>
      </c>
      <c r="Q110" s="343">
        <f t="shared" ca="1" si="27"/>
        <v>13</v>
      </c>
      <c r="R110" s="343">
        <f t="shared" ca="1" si="27"/>
        <v>-6</v>
      </c>
      <c r="S110" s="341">
        <f t="shared" ca="1" si="27"/>
        <v>-20</v>
      </c>
      <c r="T110" s="344">
        <f t="shared" ca="1" si="27"/>
        <v>-5</v>
      </c>
      <c r="U110" s="342">
        <f t="shared" si="27"/>
        <v>0</v>
      </c>
      <c r="V110" s="343">
        <f t="shared" si="27"/>
        <v>0</v>
      </c>
      <c r="W110" s="343">
        <f t="shared" si="27"/>
        <v>0</v>
      </c>
      <c r="X110" s="343">
        <f t="shared" si="27"/>
        <v>0</v>
      </c>
      <c r="Y110" s="344">
        <f t="shared" si="27"/>
        <v>0</v>
      </c>
      <c r="Z110" s="343">
        <f t="shared" si="27"/>
        <v>0</v>
      </c>
    </row>
    <row r="111" spans="1:26" s="282" customFormat="1" ht="12.95" customHeight="1" x14ac:dyDescent="0.3">
      <c r="A111" s="336"/>
      <c r="B111" s="305" t="s">
        <v>255</v>
      </c>
      <c r="C111" s="281"/>
      <c r="D111" s="281"/>
      <c r="E111" s="281"/>
      <c r="F111" s="281"/>
      <c r="G111" s="281"/>
      <c r="H111" s="281"/>
      <c r="I111" s="337">
        <f ca="1">SUM(I109:I110)</f>
        <v>-134.08205841446451</v>
      </c>
      <c r="J111" s="337">
        <f t="shared" ref="J111:Z111" ca="1" si="28">SUM(J109:J110)</f>
        <v>-104.35744089012516</v>
      </c>
      <c r="K111" s="337">
        <f t="shared" ca="1" si="28"/>
        <v>-233.62308762169678</v>
      </c>
      <c r="L111" s="337">
        <f t="shared" ca="1" si="28"/>
        <v>238.62308762169678</v>
      </c>
      <c r="M111" s="377">
        <f t="shared" ca="1" si="28"/>
        <v>268.43949930458973</v>
      </c>
      <c r="N111" s="419">
        <f t="shared" ca="1" si="28"/>
        <v>-287.34770514603611</v>
      </c>
      <c r="O111" s="419">
        <f t="shared" ca="1" si="28"/>
        <v>35.816411682892905</v>
      </c>
      <c r="P111" s="338">
        <f t="shared" ca="1" si="28"/>
        <v>227.53129346314324</v>
      </c>
      <c r="Q111" s="339">
        <f t="shared" ca="1" si="28"/>
        <v>-136.08205841446451</v>
      </c>
      <c r="R111" s="339">
        <f t="shared" ca="1" si="28"/>
        <v>38.724617524339358</v>
      </c>
      <c r="S111" s="337">
        <f t="shared" ca="1" si="28"/>
        <v>114.17385257301805</v>
      </c>
      <c r="T111" s="340">
        <f t="shared" ca="1" si="28"/>
        <v>-109.35744089012516</v>
      </c>
      <c r="U111" s="338">
        <f t="shared" si="28"/>
        <v>0</v>
      </c>
      <c r="V111" s="339">
        <f t="shared" si="28"/>
        <v>0</v>
      </c>
      <c r="W111" s="339">
        <f t="shared" si="28"/>
        <v>0</v>
      </c>
      <c r="X111" s="339">
        <f t="shared" si="28"/>
        <v>0</v>
      </c>
      <c r="Y111" s="340">
        <f t="shared" si="28"/>
        <v>0</v>
      </c>
      <c r="Z111" s="339">
        <f t="shared" si="28"/>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9">I33-I42</f>
        <v>5</v>
      </c>
      <c r="J114" s="282">
        <f t="shared" ca="1" si="29"/>
        <v>-17</v>
      </c>
      <c r="K114" s="282">
        <f t="shared" ca="1" si="29"/>
        <v>-42</v>
      </c>
      <c r="L114" s="282">
        <f t="shared" ca="1" si="29"/>
        <v>-2</v>
      </c>
      <c r="M114" s="284">
        <f t="shared" ca="1" si="29"/>
        <v>15</v>
      </c>
      <c r="N114" s="418">
        <f t="shared" ca="1" si="29"/>
        <v>-37</v>
      </c>
      <c r="O114" s="418">
        <f t="shared" ca="1" si="29"/>
        <v>-10</v>
      </c>
      <c r="P114" s="333">
        <f t="shared" ca="1" si="29"/>
        <v>7</v>
      </c>
      <c r="Q114" s="334">
        <f t="shared" ca="1" si="29"/>
        <v>21</v>
      </c>
      <c r="R114" s="334">
        <f t="shared" ca="1" si="29"/>
        <v>5</v>
      </c>
      <c r="S114" s="334">
        <f t="shared" ca="1" si="29"/>
        <v>0</v>
      </c>
      <c r="T114" s="346">
        <f t="shared" ca="1" si="29"/>
        <v>8</v>
      </c>
      <c r="U114" s="333">
        <f t="shared" ca="1" si="29"/>
        <v>13</v>
      </c>
      <c r="V114" s="334">
        <f t="shared" ca="1" si="29"/>
        <v>13</v>
      </c>
      <c r="W114" s="334">
        <f t="shared" ca="1" si="29"/>
        <v>13</v>
      </c>
      <c r="X114" s="334">
        <f t="shared" ca="1" si="29"/>
        <v>13</v>
      </c>
      <c r="Y114" s="346">
        <f t="shared" ca="1" si="29"/>
        <v>13</v>
      </c>
      <c r="Z114" s="334">
        <f t="shared" ca="1" si="29"/>
        <v>13</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30">I37-I46-I106</f>
        <v>0</v>
      </c>
      <c r="J115" s="282">
        <f t="shared" si="30"/>
        <v>0</v>
      </c>
      <c r="K115" s="282">
        <f t="shared" si="30"/>
        <v>0</v>
      </c>
      <c r="L115" s="282">
        <f t="shared" si="30"/>
        <v>0</v>
      </c>
      <c r="M115" s="284">
        <f t="shared" si="30"/>
        <v>0</v>
      </c>
      <c r="N115" s="418">
        <f t="shared" ca="1" si="30"/>
        <v>2</v>
      </c>
      <c r="O115" s="418">
        <f t="shared" ca="1" si="30"/>
        <v>7</v>
      </c>
      <c r="P115" s="333">
        <f t="shared" ca="1" si="30"/>
        <v>-15</v>
      </c>
      <c r="Q115" s="282">
        <f t="shared" ca="1" si="30"/>
        <v>-75.333271808099795</v>
      </c>
      <c r="R115" s="282">
        <f t="shared" si="30"/>
        <v>0</v>
      </c>
      <c r="S115" s="282">
        <f t="shared" si="30"/>
        <v>0</v>
      </c>
      <c r="T115" s="346">
        <f t="shared" si="30"/>
        <v>0</v>
      </c>
      <c r="U115" s="333">
        <f t="shared" ca="1" si="30"/>
        <v>0</v>
      </c>
      <c r="V115" s="282">
        <f t="shared" ca="1" si="30"/>
        <v>13.06000389498908</v>
      </c>
      <c r="W115" s="334">
        <f t="shared" ca="1" si="30"/>
        <v>21</v>
      </c>
      <c r="X115" s="334">
        <f t="shared" ca="1" si="30"/>
        <v>5</v>
      </c>
      <c r="Y115" s="346">
        <f t="shared" ca="1" si="30"/>
        <v>0</v>
      </c>
      <c r="Z115" s="334">
        <f t="shared" ca="1" si="30"/>
        <v>0</v>
      </c>
    </row>
    <row r="116" spans="1:41" s="282" customFormat="1" ht="12.95" customHeight="1" x14ac:dyDescent="0.3">
      <c r="A116" s="336"/>
      <c r="B116" s="281" t="s">
        <v>24</v>
      </c>
      <c r="C116" s="281"/>
      <c r="D116" s="281"/>
      <c r="E116" s="281"/>
      <c r="F116" s="281"/>
      <c r="G116" s="281"/>
      <c r="H116" s="281"/>
      <c r="I116" s="282">
        <f t="shared" ref="I116:Z116" ca="1" si="31">I114-I115</f>
        <v>5</v>
      </c>
      <c r="J116" s="282">
        <f t="shared" ca="1" si="31"/>
        <v>-17</v>
      </c>
      <c r="K116" s="282">
        <f t="shared" ca="1" si="31"/>
        <v>-42</v>
      </c>
      <c r="L116" s="282">
        <f t="shared" ca="1" si="31"/>
        <v>-2</v>
      </c>
      <c r="M116" s="284">
        <f t="shared" ca="1" si="31"/>
        <v>15</v>
      </c>
      <c r="N116" s="418">
        <f t="shared" ca="1" si="31"/>
        <v>-39</v>
      </c>
      <c r="O116" s="418">
        <f t="shared" ca="1" si="31"/>
        <v>-17</v>
      </c>
      <c r="P116" s="333">
        <f t="shared" ca="1" si="31"/>
        <v>22</v>
      </c>
      <c r="Q116" s="334">
        <f t="shared" ca="1" si="31"/>
        <v>96.333271808099795</v>
      </c>
      <c r="R116" s="334">
        <f t="shared" ca="1" si="31"/>
        <v>5</v>
      </c>
      <c r="S116" s="334">
        <f t="shared" ca="1" si="31"/>
        <v>0</v>
      </c>
      <c r="T116" s="284">
        <f t="shared" ca="1" si="31"/>
        <v>8</v>
      </c>
      <c r="U116" s="283">
        <f ca="1">U114-U115</f>
        <v>13</v>
      </c>
      <c r="V116" s="282">
        <f t="shared" ca="1" si="31"/>
        <v>-6.0003894989080209E-2</v>
      </c>
      <c r="W116" s="282">
        <f t="shared" ca="1" si="31"/>
        <v>-8</v>
      </c>
      <c r="X116" s="282">
        <f t="shared" ca="1" si="31"/>
        <v>8</v>
      </c>
      <c r="Y116" s="284">
        <f t="shared" ca="1" si="31"/>
        <v>13</v>
      </c>
      <c r="Z116" s="334">
        <f t="shared" ca="1" si="31"/>
        <v>13</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-133.99909382740182</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5.5312760642482424</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-128.46781776315362</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12.464351312470004</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4" tint="-0.249977111117893"/>
    <pageSetUpPr fitToPage="1"/>
  </sheetPr>
  <dimension ref="A1:DP160"/>
  <sheetViews>
    <sheetView zoomScaleNormal="100" workbookViewId="0"/>
  </sheetViews>
  <sheetFormatPr defaultColWidth="9.140625" defaultRowHeight="12.75" outlineLevelRow="1" x14ac:dyDescent="0.2"/>
  <cols>
    <col min="1" max="13" width="9.7109375" style="221" customWidth="1"/>
    <col min="14" max="14" width="12.28515625" style="221" customWidth="1"/>
    <col min="15" max="15" width="12.42578125" style="221" customWidth="1"/>
    <col min="16" max="26" width="9.7109375" style="221" customWidth="1"/>
    <col min="27" max="104" width="9.7109375" style="222" customWidth="1"/>
    <col min="105" max="16384" width="9.140625" style="222"/>
  </cols>
  <sheetData>
    <row r="1" spans="1:26"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c r="Z1" s="215"/>
    </row>
    <row r="2" spans="1:26" s="220" customFormat="1" ht="12.95" customHeight="1" x14ac:dyDescent="0.25">
      <c r="A2" s="217" t="s">
        <v>1</v>
      </c>
      <c r="B2" s="217"/>
      <c r="C2" s="217"/>
      <c r="D2" s="217"/>
      <c r="E2" s="217"/>
      <c r="F2" s="217"/>
      <c r="G2" s="217"/>
      <c r="H2" s="217"/>
      <c r="I2" s="217"/>
      <c r="J2" s="217"/>
      <c r="K2" s="218"/>
      <c r="L2" s="218"/>
      <c r="M2" s="218"/>
      <c r="N2" s="218"/>
      <c r="O2" s="218"/>
      <c r="P2" s="218"/>
      <c r="Q2" s="219"/>
      <c r="R2" s="219"/>
      <c r="S2" s="219"/>
      <c r="T2" s="219"/>
      <c r="U2" s="219"/>
      <c r="V2" s="219"/>
      <c r="W2" s="219"/>
      <c r="X2" s="219"/>
      <c r="Y2" s="219"/>
      <c r="Z2" s="219"/>
    </row>
    <row r="3" spans="1:26" ht="12.95" customHeight="1" x14ac:dyDescent="0.2">
      <c r="A3" s="221" t="s">
        <v>298</v>
      </c>
      <c r="Q3" s="221" t="s">
        <v>315</v>
      </c>
    </row>
    <row r="4" spans="1:26" ht="12.95" customHeight="1" x14ac:dyDescent="0.2">
      <c r="A4" s="221" t="s">
        <v>291</v>
      </c>
      <c r="R4" s="374"/>
      <c r="S4" s="221" t="s">
        <v>92</v>
      </c>
    </row>
    <row r="5" spans="1:26" ht="12.95" customHeight="1" x14ac:dyDescent="0.2">
      <c r="A5" s="221" t="s">
        <v>293</v>
      </c>
      <c r="R5" s="384"/>
      <c r="S5" s="221" t="s">
        <v>344</v>
      </c>
    </row>
    <row r="6" spans="1:26" s="220" customFormat="1" ht="12.95" customHeight="1" x14ac:dyDescent="0.25">
      <c r="A6" s="221" t="s">
        <v>299</v>
      </c>
      <c r="B6" s="223"/>
      <c r="C6" s="223"/>
      <c r="D6" s="223"/>
      <c r="E6" s="223"/>
      <c r="F6" s="223"/>
      <c r="G6" s="223"/>
      <c r="H6" s="223"/>
      <c r="I6" s="223"/>
      <c r="J6" s="223"/>
      <c r="K6" s="223"/>
      <c r="L6" s="223"/>
      <c r="M6" s="223"/>
      <c r="N6" s="223"/>
      <c r="O6" s="223"/>
      <c r="P6" s="223"/>
      <c r="Q6" s="223"/>
      <c r="R6" s="348"/>
      <c r="S6" s="221" t="s">
        <v>83</v>
      </c>
      <c r="T6" s="223"/>
      <c r="U6" s="223"/>
      <c r="V6" s="223"/>
      <c r="W6" s="223"/>
      <c r="X6" s="223"/>
      <c r="Y6" s="223"/>
      <c r="Z6" s="223"/>
    </row>
    <row r="7" spans="1:26"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c r="Z7" s="223"/>
    </row>
    <row r="8" spans="1:26"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c r="Z8" s="223"/>
    </row>
    <row r="9" spans="1:26"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row>
    <row r="10" spans="1:26" ht="12.95" customHeight="1" x14ac:dyDescent="0.25">
      <c r="A10" s="217" t="s">
        <v>3</v>
      </c>
      <c r="B10" s="224"/>
      <c r="C10" s="224"/>
      <c r="D10" s="224"/>
      <c r="E10" s="224"/>
      <c r="F10" s="224"/>
      <c r="G10" s="224"/>
      <c r="H10" s="224"/>
      <c r="I10" s="224"/>
      <c r="J10" s="224"/>
      <c r="K10" s="225"/>
      <c r="L10" s="225"/>
      <c r="M10" s="225"/>
      <c r="N10" s="225"/>
      <c r="O10" s="225"/>
      <c r="P10" s="225"/>
      <c r="Q10" s="226"/>
      <c r="R10" s="226"/>
      <c r="S10" s="226"/>
      <c r="T10" s="226"/>
      <c r="U10" s="226"/>
      <c r="V10" s="226"/>
      <c r="W10" s="226"/>
      <c r="X10" s="226"/>
      <c r="Y10" s="226"/>
      <c r="Z10" s="226"/>
    </row>
    <row r="11" spans="1:26" ht="12.95" customHeight="1" x14ac:dyDescent="0.25">
      <c r="A11" s="227"/>
      <c r="B11" s="228"/>
      <c r="C11" s="228"/>
      <c r="D11" s="228"/>
      <c r="E11" s="228"/>
      <c r="F11" s="228"/>
      <c r="G11" s="228"/>
      <c r="H11" s="228"/>
      <c r="I11" s="228"/>
      <c r="J11" s="228"/>
      <c r="K11" s="229"/>
      <c r="L11" s="229"/>
      <c r="M11" s="229"/>
      <c r="N11" s="229"/>
      <c r="O11" s="229"/>
      <c r="P11" s="229"/>
    </row>
    <row r="12" spans="1:26"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431">
        <v>11</v>
      </c>
      <c r="T12" s="431">
        <v>12</v>
      </c>
    </row>
    <row r="13" spans="1:26" ht="12.95" customHeight="1" x14ac:dyDescent="0.2">
      <c r="A13" s="230" t="s">
        <v>276</v>
      </c>
      <c r="B13" s="230"/>
      <c r="C13" s="230"/>
      <c r="D13" s="230"/>
      <c r="E13" s="230"/>
      <c r="F13" s="230"/>
      <c r="I13" s="231">
        <f>Scenario6d!I13</f>
        <v>100</v>
      </c>
      <c r="J13" s="231">
        <f>Scenario6d!J13</f>
        <v>100</v>
      </c>
      <c r="K13" s="231">
        <f>Scenario6d!K13</f>
        <v>100</v>
      </c>
      <c r="L13" s="231">
        <f>Scenario6d!L13</f>
        <v>100</v>
      </c>
      <c r="M13" s="231">
        <f>Scenario6d!M13</f>
        <v>100</v>
      </c>
      <c r="N13" s="229"/>
      <c r="O13" s="229"/>
      <c r="P13" s="231">
        <f>Scenario6d!P13</f>
        <v>100</v>
      </c>
      <c r="Q13" s="231">
        <f>Scenario6d!Q13</f>
        <v>100</v>
      </c>
      <c r="R13" s="231">
        <f>Scenario6d!R13</f>
        <v>100</v>
      </c>
      <c r="S13" s="231">
        <f>Scenario6d!S13</f>
        <v>100</v>
      </c>
      <c r="T13" s="231">
        <f>Scenario6d!T13</f>
        <v>100</v>
      </c>
    </row>
    <row r="14" spans="1:26" ht="12.95" customHeight="1" x14ac:dyDescent="0.2">
      <c r="A14" s="230" t="s">
        <v>280</v>
      </c>
      <c r="B14" s="230"/>
      <c r="C14" s="230"/>
      <c r="D14" s="230"/>
      <c r="E14" s="230"/>
      <c r="F14" s="230"/>
      <c r="I14" s="231">
        <f ca="1">Scenario6d!I14</f>
        <v>-10</v>
      </c>
      <c r="J14" s="231">
        <f ca="1">Scenario6d!J14</f>
        <v>-7</v>
      </c>
      <c r="K14" s="231">
        <f ca="1">Scenario6d!K14</f>
        <v>-15</v>
      </c>
      <c r="L14" s="231">
        <f ca="1">Scenario6d!L14</f>
        <v>15</v>
      </c>
      <c r="M14" s="231">
        <f ca="1">Scenario6d!M14</f>
        <v>17</v>
      </c>
      <c r="N14" s="231">
        <f ca="1">Scenario6d!N14</f>
        <v>-18</v>
      </c>
      <c r="O14" s="231">
        <f ca="1">Scenario6d!O14</f>
        <v>2</v>
      </c>
      <c r="P14" s="231">
        <f ca="1">Scenario6d!P14</f>
        <v>16</v>
      </c>
      <c r="Q14" s="231">
        <f ca="1">Scenario6d!Q14</f>
        <v>-10</v>
      </c>
      <c r="R14" s="231">
        <f ca="1">Scenario6d!R14</f>
        <v>3</v>
      </c>
      <c r="S14" s="231">
        <f ca="1">Scenario6d!S14</f>
        <v>9</v>
      </c>
      <c r="T14" s="231">
        <f ca="1">Scenario6d!T14</f>
        <v>-7</v>
      </c>
    </row>
    <row r="15" spans="1:26" ht="12.95" customHeight="1" x14ac:dyDescent="0.2">
      <c r="A15" s="230" t="s">
        <v>277</v>
      </c>
      <c r="B15" s="230"/>
      <c r="C15" s="230"/>
      <c r="D15" s="230"/>
      <c r="E15" s="230"/>
      <c r="F15" s="230"/>
      <c r="I15" s="231">
        <f ca="1">Scenario6d!I15</f>
        <v>15</v>
      </c>
      <c r="J15" s="231">
        <f ca="1">Scenario6d!J15</f>
        <v>0</v>
      </c>
      <c r="K15" s="231">
        <f ca="1">Scenario6d!K15</f>
        <v>-10</v>
      </c>
      <c r="L15" s="231">
        <f ca="1">Scenario6d!L15</f>
        <v>15</v>
      </c>
      <c r="M15" s="231">
        <f ca="1">Scenario6d!M15</f>
        <v>15</v>
      </c>
      <c r="N15" s="231">
        <f ca="1">Scenario6d!N15</f>
        <v>-19</v>
      </c>
      <c r="O15" s="231">
        <f ca="1">Scenario6d!O15</f>
        <v>6</v>
      </c>
      <c r="P15" s="231">
        <f ca="1">Scenario6d!P15</f>
        <v>-11</v>
      </c>
      <c r="Q15" s="231">
        <f ca="1">Scenario6d!Q15</f>
        <v>13</v>
      </c>
      <c r="R15" s="231">
        <f ca="1">Scenario6d!R15</f>
        <v>-6</v>
      </c>
      <c r="S15" s="231">
        <f ca="1">Scenario6d!S15</f>
        <v>-20</v>
      </c>
      <c r="T15" s="231">
        <f ca="1">Scenario6d!T15</f>
        <v>-5</v>
      </c>
    </row>
    <row r="16" spans="1:26" ht="12.95" customHeight="1" x14ac:dyDescent="0.2">
      <c r="A16" s="230" t="s">
        <v>4</v>
      </c>
      <c r="B16" s="230"/>
      <c r="C16" s="230"/>
      <c r="D16" s="230"/>
      <c r="E16" s="230"/>
      <c r="F16" s="230"/>
      <c r="I16" s="233">
        <v>7.1900000000000006E-2</v>
      </c>
      <c r="J16" s="230"/>
      <c r="K16" s="230"/>
      <c r="L16" s="230"/>
      <c r="M16" s="234"/>
      <c r="N16" s="234"/>
      <c r="O16" s="234"/>
      <c r="P16" s="234"/>
    </row>
    <row r="17" spans="1:119" ht="12.95" customHeight="1" x14ac:dyDescent="0.2">
      <c r="A17" s="230"/>
      <c r="B17" s="230"/>
      <c r="C17" s="230"/>
      <c r="D17" s="230"/>
      <c r="E17" s="230"/>
      <c r="F17" s="230"/>
      <c r="J17" s="230"/>
      <c r="K17" s="230"/>
      <c r="L17" s="230"/>
      <c r="M17" s="234"/>
      <c r="N17" s="234"/>
      <c r="O17" s="234"/>
      <c r="P17" s="234"/>
    </row>
    <row r="18" spans="1:119" ht="12.95" customHeight="1" x14ac:dyDescent="0.2">
      <c r="A18" s="230"/>
      <c r="B18" s="230"/>
      <c r="C18" s="230"/>
      <c r="D18" s="230"/>
      <c r="E18" s="230"/>
      <c r="F18" s="230"/>
      <c r="I18" s="230"/>
      <c r="J18" s="230"/>
      <c r="K18" s="230"/>
      <c r="L18" s="230"/>
      <c r="M18" s="234"/>
      <c r="N18" s="234"/>
      <c r="O18" s="234"/>
      <c r="P18" s="234"/>
    </row>
    <row r="19" spans="1:119" ht="12.95" customHeight="1" x14ac:dyDescent="0.2">
      <c r="A19" s="230"/>
      <c r="B19" s="230"/>
      <c r="C19" s="230"/>
      <c r="D19" s="230"/>
      <c r="E19" s="230"/>
      <c r="F19" s="230"/>
      <c r="G19" s="230"/>
      <c r="H19" s="230"/>
      <c r="I19" s="230"/>
      <c r="J19" s="230"/>
      <c r="K19" s="235"/>
      <c r="L19" s="232"/>
      <c r="M19" s="222"/>
      <c r="N19" s="234"/>
      <c r="O19" s="234"/>
      <c r="P19" s="234"/>
    </row>
    <row r="20" spans="1:119" ht="12.95" customHeight="1" x14ac:dyDescent="0.25">
      <c r="A20" s="236" t="s">
        <v>5</v>
      </c>
      <c r="B20" s="237"/>
      <c r="C20" s="237"/>
      <c r="D20" s="237"/>
      <c r="E20" s="237"/>
      <c r="F20" s="237"/>
      <c r="G20" s="237"/>
      <c r="H20" s="237"/>
      <c r="I20" s="237"/>
      <c r="J20" s="237"/>
      <c r="K20" s="238"/>
      <c r="L20" s="225"/>
      <c r="M20" s="225"/>
      <c r="N20" s="225"/>
      <c r="O20" s="225"/>
      <c r="P20" s="225"/>
      <c r="Q20" s="226"/>
      <c r="R20" s="226"/>
      <c r="S20" s="226"/>
      <c r="T20" s="226"/>
      <c r="U20" s="226"/>
      <c r="V20" s="226"/>
      <c r="W20" s="226"/>
      <c r="X20" s="226"/>
      <c r="Y20" s="226"/>
      <c r="Z20" s="226"/>
    </row>
    <row r="21" spans="1:119" ht="12.95" customHeight="1" x14ac:dyDescent="0.2">
      <c r="A21" s="239"/>
      <c r="B21" s="239"/>
      <c r="C21" s="239"/>
      <c r="D21" s="239"/>
      <c r="E21" s="239"/>
      <c r="F21" s="239"/>
      <c r="G21" s="239"/>
      <c r="H21" s="239"/>
      <c r="I21" s="240"/>
      <c r="J21" s="232"/>
      <c r="K21" s="232"/>
      <c r="L21" s="232"/>
      <c r="M21" s="235"/>
      <c r="N21" s="210" t="s">
        <v>283</v>
      </c>
      <c r="O21" s="210" t="s">
        <v>283</v>
      </c>
      <c r="P21" s="235"/>
    </row>
    <row r="22" spans="1:119" ht="12.95" customHeight="1" x14ac:dyDescent="0.2">
      <c r="A22" s="222"/>
      <c r="B22" s="222"/>
      <c r="C22" s="222"/>
      <c r="D22" s="222"/>
      <c r="E22" s="222"/>
      <c r="F22" s="222"/>
      <c r="G22" s="222"/>
      <c r="H22" s="222"/>
      <c r="I22" s="222"/>
      <c r="K22" s="241" t="s">
        <v>288</v>
      </c>
      <c r="M22" s="222"/>
      <c r="N22" s="241" t="s">
        <v>284</v>
      </c>
      <c r="O22" s="241" t="s">
        <v>300</v>
      </c>
      <c r="Q22" s="241"/>
      <c r="R22" s="241" t="s">
        <v>301</v>
      </c>
      <c r="S22" s="222"/>
      <c r="T22" s="222"/>
      <c r="V22" s="241"/>
      <c r="W22" s="241" t="s">
        <v>302</v>
      </c>
      <c r="Y22" s="222"/>
      <c r="Z22" s="222"/>
    </row>
    <row r="23" spans="1:119"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2">
        <f t="shared" si="0"/>
        <v>8</v>
      </c>
      <c r="Q23" s="243">
        <f t="shared" si="0"/>
        <v>9</v>
      </c>
      <c r="R23" s="243">
        <f t="shared" si="0"/>
        <v>10</v>
      </c>
      <c r="S23" s="243">
        <f t="shared" si="0"/>
        <v>11</v>
      </c>
      <c r="T23" s="211">
        <f t="shared" si="0"/>
        <v>12</v>
      </c>
      <c r="U23" s="243">
        <f t="shared" si="0"/>
        <v>13</v>
      </c>
      <c r="V23" s="243">
        <f t="shared" si="0"/>
        <v>14</v>
      </c>
      <c r="W23" s="243">
        <f t="shared" si="0"/>
        <v>15</v>
      </c>
      <c r="X23" s="243">
        <f t="shared" si="0"/>
        <v>16</v>
      </c>
      <c r="Y23" s="211">
        <f t="shared" ref="O23:Z24" si="1">X23+1</f>
        <v>17</v>
      </c>
      <c r="Z23" s="243">
        <f t="shared" si="1"/>
        <v>18</v>
      </c>
    </row>
    <row r="24" spans="1:119"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98">
        <f>M24+1</f>
        <v>5</v>
      </c>
      <c r="O24" s="398">
        <f t="shared" si="1"/>
        <v>6</v>
      </c>
      <c r="P24" s="58">
        <f t="shared" si="1"/>
        <v>7</v>
      </c>
      <c r="Q24" s="247">
        <f t="shared" si="1"/>
        <v>8</v>
      </c>
      <c r="R24" s="247">
        <f t="shared" si="1"/>
        <v>9</v>
      </c>
      <c r="S24" s="247">
        <f t="shared" si="1"/>
        <v>10</v>
      </c>
      <c r="T24" s="375">
        <f t="shared" si="1"/>
        <v>11</v>
      </c>
      <c r="U24" s="58">
        <f t="shared" si="1"/>
        <v>12</v>
      </c>
      <c r="V24" s="247">
        <f t="shared" si="1"/>
        <v>13</v>
      </c>
      <c r="W24" s="247">
        <f t="shared" si="1"/>
        <v>14</v>
      </c>
      <c r="X24" s="247">
        <f t="shared" si="1"/>
        <v>15</v>
      </c>
      <c r="Y24" s="375">
        <f t="shared" si="1"/>
        <v>16</v>
      </c>
      <c r="Z24" s="247">
        <f t="shared" si="1"/>
        <v>17</v>
      </c>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row>
    <row r="25" spans="1:119" s="249" customFormat="1" ht="12.95" customHeight="1" x14ac:dyDescent="0.2">
      <c r="A25" s="245" t="s">
        <v>9</v>
      </c>
      <c r="B25" s="245"/>
      <c r="C25" s="245"/>
      <c r="D25" s="245"/>
      <c r="E25" s="245"/>
      <c r="F25" s="245"/>
      <c r="G25" s="245"/>
      <c r="H25" s="245"/>
      <c r="I25" s="250">
        <f t="shared" ref="I25:Z25" si="3">1/(1+$I$16)^I24</f>
        <v>1</v>
      </c>
      <c r="J25" s="250">
        <f t="shared" si="3"/>
        <v>0.93292284728052988</v>
      </c>
      <c r="K25" s="250">
        <f t="shared" si="3"/>
        <v>0.87034503897801074</v>
      </c>
      <c r="L25" s="250">
        <f t="shared" si="3"/>
        <v>0.8119647718798495</v>
      </c>
      <c r="M25" s="376">
        <f t="shared" si="3"/>
        <v>0.75750048687363514</v>
      </c>
      <c r="N25" s="399">
        <f t="shared" si="3"/>
        <v>0.70668951103053923</v>
      </c>
      <c r="O25" s="399">
        <f t="shared" si="3"/>
        <v>0.65928679077389607</v>
      </c>
      <c r="P25" s="191">
        <f t="shared" si="3"/>
        <v>0.61506371002322602</v>
      </c>
      <c r="Q25" s="250">
        <f t="shared" si="3"/>
        <v>0.57380698761379423</v>
      </c>
      <c r="R25" s="250">
        <f t="shared" si="3"/>
        <v>0.53531764867412457</v>
      </c>
      <c r="S25" s="250">
        <f t="shared" si="3"/>
        <v>0.49941006500058266</v>
      </c>
      <c r="T25" s="376">
        <f t="shared" si="3"/>
        <v>0.46591105980089798</v>
      </c>
      <c r="U25" s="191">
        <f t="shared" si="3"/>
        <v>0.43465907248894298</v>
      </c>
      <c r="V25" s="250">
        <f t="shared" si="3"/>
        <v>0.40550337950269894</v>
      </c>
      <c r="W25" s="250">
        <f t="shared" si="3"/>
        <v>0.37830336738753512</v>
      </c>
      <c r="X25" s="250">
        <f t="shared" si="3"/>
        <v>0.35292785463899157</v>
      </c>
      <c r="Y25" s="376">
        <f t="shared" si="3"/>
        <v>0.32925445903441697</v>
      </c>
      <c r="Z25" s="250">
        <f t="shared" si="3"/>
        <v>0.30716900740219888</v>
      </c>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row>
    <row r="26" spans="1:119" ht="12.95" customHeight="1" x14ac:dyDescent="0.2">
      <c r="A26" s="239"/>
      <c r="B26" s="239"/>
      <c r="C26" s="239"/>
      <c r="D26" s="239"/>
      <c r="E26" s="239"/>
      <c r="F26" s="239"/>
      <c r="G26" s="239"/>
      <c r="H26" s="239"/>
      <c r="I26" s="252"/>
      <c r="J26" s="252"/>
      <c r="K26" s="252"/>
      <c r="L26" s="252"/>
      <c r="M26" s="197"/>
      <c r="N26" s="400"/>
      <c r="O26" s="400"/>
      <c r="P26" s="196"/>
      <c r="Q26" s="222"/>
      <c r="R26" s="379"/>
      <c r="S26" s="252"/>
      <c r="T26" s="197"/>
      <c r="U26" s="196"/>
      <c r="V26" s="222"/>
      <c r="W26" s="379"/>
      <c r="X26" s="252"/>
      <c r="Y26" s="197"/>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O26" s="252"/>
    </row>
    <row r="27" spans="1:119"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401"/>
      <c r="O27" s="401"/>
      <c r="P27" s="268"/>
      <c r="S27" s="269"/>
      <c r="T27" s="272"/>
      <c r="U27" s="268"/>
      <c r="X27" s="269"/>
      <c r="Y27" s="272"/>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row>
    <row r="28" spans="1:119"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402"/>
      <c r="O28" s="402"/>
      <c r="P28" s="277"/>
      <c r="Q28" s="275"/>
      <c r="R28" s="275"/>
      <c r="S28" s="278"/>
      <c r="T28" s="279"/>
      <c r="U28" s="277"/>
      <c r="V28" s="275"/>
      <c r="W28" s="275"/>
      <c r="X28" s="278"/>
      <c r="Y28" s="279"/>
      <c r="Z28" s="278"/>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row>
    <row r="29" spans="1:119" s="282" customFormat="1" ht="12.95" customHeight="1" outlineLevel="1" x14ac:dyDescent="0.2">
      <c r="A29" s="280"/>
      <c r="B29" s="280"/>
      <c r="C29" s="281"/>
      <c r="D29" s="281"/>
      <c r="E29" s="281"/>
      <c r="F29" s="281"/>
      <c r="G29" s="281"/>
      <c r="H29" s="281"/>
      <c r="M29" s="284"/>
      <c r="N29" s="403"/>
      <c r="O29" s="403"/>
      <c r="P29" s="283"/>
      <c r="T29" s="284"/>
      <c r="U29" s="283"/>
      <c r="Y29" s="284"/>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c r="DO29" s="285"/>
    </row>
    <row r="30" spans="1:119"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403"/>
      <c r="O30" s="403"/>
      <c r="P30" s="283"/>
      <c r="T30" s="284"/>
      <c r="U30" s="283"/>
      <c r="Y30" s="284"/>
    </row>
    <row r="31" spans="1:119" s="282" customFormat="1" ht="12.95" customHeight="1" outlineLevel="1" x14ac:dyDescent="0.2">
      <c r="A31" s="286"/>
      <c r="B31" s="280" t="s">
        <v>199</v>
      </c>
      <c r="C31" s="281"/>
      <c r="D31" s="281"/>
      <c r="E31" s="281"/>
      <c r="F31" s="281"/>
      <c r="G31" s="281"/>
      <c r="H31" s="266"/>
      <c r="M31" s="284"/>
      <c r="N31" s="421">
        <f>M30</f>
        <v>100</v>
      </c>
      <c r="O31" s="403"/>
      <c r="P31" s="390"/>
      <c r="T31" s="284"/>
      <c r="U31" s="283"/>
      <c r="Y31" s="284"/>
    </row>
    <row r="32" spans="1:119" s="282" customFormat="1" ht="12.95" customHeight="1" outlineLevel="1" x14ac:dyDescent="0.2">
      <c r="A32" s="286"/>
      <c r="B32" s="280" t="s">
        <v>200</v>
      </c>
      <c r="C32" s="281"/>
      <c r="D32" s="281"/>
      <c r="E32" s="281"/>
      <c r="F32" s="281"/>
      <c r="G32" s="281"/>
      <c r="H32" s="281"/>
      <c r="M32" s="284"/>
      <c r="N32" s="403"/>
      <c r="O32" s="421">
        <f>N31</f>
        <v>100</v>
      </c>
      <c r="P32" s="347">
        <f>P13</f>
        <v>100</v>
      </c>
      <c r="Q32" s="348">
        <f>Q13</f>
        <v>100</v>
      </c>
      <c r="R32" s="348">
        <f>R13</f>
        <v>100</v>
      </c>
      <c r="S32" s="348">
        <f>S13</f>
        <v>100</v>
      </c>
      <c r="T32" s="380">
        <f>T13</f>
        <v>100</v>
      </c>
      <c r="U32" s="297">
        <f>S33</f>
        <v>100</v>
      </c>
      <c r="V32" s="282">
        <f>$U$32</f>
        <v>100</v>
      </c>
      <c r="W32" s="282">
        <f t="shared" ref="W32:Y32" si="6">$U$32</f>
        <v>100</v>
      </c>
      <c r="X32" s="282">
        <f t="shared" si="6"/>
        <v>100</v>
      </c>
      <c r="Y32" s="284">
        <f t="shared" si="6"/>
        <v>100</v>
      </c>
      <c r="Z32" s="358">
        <f>X33</f>
        <v>100</v>
      </c>
    </row>
    <row r="33" spans="1:26" s="282" customFormat="1" ht="12.95" customHeight="1" outlineLevel="1" x14ac:dyDescent="0.2">
      <c r="A33" s="286"/>
      <c r="B33" s="280" t="s">
        <v>195</v>
      </c>
      <c r="C33" s="281"/>
      <c r="D33" s="281"/>
      <c r="E33" s="281"/>
      <c r="F33" s="281"/>
      <c r="G33" s="281"/>
      <c r="H33" s="281"/>
      <c r="I33" s="282">
        <f>SUM(I30:I32)</f>
        <v>100</v>
      </c>
      <c r="J33" s="282">
        <f t="shared" ref="J33:Z33" si="7">SUM(J30:J32)</f>
        <v>100</v>
      </c>
      <c r="K33" s="282">
        <f t="shared" si="7"/>
        <v>100</v>
      </c>
      <c r="L33" s="282">
        <f t="shared" si="7"/>
        <v>100</v>
      </c>
      <c r="M33" s="284">
        <f t="shared" si="7"/>
        <v>100</v>
      </c>
      <c r="N33" s="403">
        <f t="shared" si="7"/>
        <v>100</v>
      </c>
      <c r="O33" s="403">
        <f t="shared" si="7"/>
        <v>100</v>
      </c>
      <c r="P33" s="283">
        <f t="shared" si="7"/>
        <v>100</v>
      </c>
      <c r="Q33" s="282">
        <f t="shared" si="7"/>
        <v>100</v>
      </c>
      <c r="R33" s="282">
        <f t="shared" si="7"/>
        <v>100</v>
      </c>
      <c r="S33" s="282">
        <f t="shared" si="7"/>
        <v>100</v>
      </c>
      <c r="T33" s="284">
        <f>SUM(T30:T32)</f>
        <v>100</v>
      </c>
      <c r="U33" s="283">
        <f t="shared" si="7"/>
        <v>100</v>
      </c>
      <c r="V33" s="282">
        <f t="shared" si="7"/>
        <v>100</v>
      </c>
      <c r="W33" s="282">
        <f t="shared" si="7"/>
        <v>100</v>
      </c>
      <c r="X33" s="282">
        <f t="shared" si="7"/>
        <v>100</v>
      </c>
      <c r="Y33" s="284">
        <f t="shared" si="7"/>
        <v>100</v>
      </c>
      <c r="Z33" s="282">
        <f t="shared" si="7"/>
        <v>100</v>
      </c>
    </row>
    <row r="34" spans="1:26"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405"/>
      <c r="O34" s="405"/>
      <c r="P34" s="291"/>
      <c r="Q34" s="290"/>
      <c r="R34" s="290"/>
      <c r="S34" s="290"/>
      <c r="T34" s="292"/>
      <c r="U34" s="291"/>
      <c r="V34" s="290"/>
      <c r="W34" s="290"/>
      <c r="X34" s="290"/>
      <c r="Y34" s="292"/>
      <c r="Z34" s="290"/>
    </row>
    <row r="35" spans="1:26" s="282" customFormat="1" ht="12.95" customHeight="1" outlineLevel="1" x14ac:dyDescent="0.2">
      <c r="A35" s="280"/>
      <c r="B35" s="288" t="s">
        <v>14</v>
      </c>
      <c r="C35" s="289"/>
      <c r="D35" s="289"/>
      <c r="E35" s="289"/>
      <c r="F35" s="289"/>
      <c r="G35" s="289"/>
      <c r="H35" s="289"/>
      <c r="I35" s="290"/>
      <c r="J35" s="290"/>
      <c r="K35" s="290"/>
      <c r="L35" s="290"/>
      <c r="M35" s="292"/>
      <c r="N35" s="405">
        <f>N$31</f>
        <v>100</v>
      </c>
      <c r="O35" s="405"/>
      <c r="P35" s="291"/>
      <c r="Q35" s="290"/>
      <c r="R35" s="290"/>
      <c r="S35" s="290"/>
      <c r="T35" s="292"/>
      <c r="U35" s="291"/>
      <c r="V35" s="290"/>
      <c r="W35" s="290"/>
      <c r="X35" s="290"/>
      <c r="Y35" s="292"/>
      <c r="Z35" s="290"/>
    </row>
    <row r="36" spans="1:26" s="282" customFormat="1" ht="12.95" customHeight="1" outlineLevel="1" x14ac:dyDescent="0.2">
      <c r="A36" s="280"/>
      <c r="B36" s="288" t="s">
        <v>15</v>
      </c>
      <c r="C36" s="289"/>
      <c r="D36" s="289"/>
      <c r="E36" s="289"/>
      <c r="F36" s="289"/>
      <c r="G36" s="289"/>
      <c r="H36" s="289"/>
      <c r="I36" s="290"/>
      <c r="J36" s="290"/>
      <c r="K36" s="290"/>
      <c r="L36" s="290"/>
      <c r="M36" s="292"/>
      <c r="N36" s="405"/>
      <c r="O36" s="405">
        <f t="shared" ref="O36:Z36" si="9">O$32</f>
        <v>100</v>
      </c>
      <c r="P36" s="291">
        <f t="shared" si="9"/>
        <v>100</v>
      </c>
      <c r="Q36" s="290">
        <f t="shared" si="9"/>
        <v>100</v>
      </c>
      <c r="R36" s="290">
        <f t="shared" si="9"/>
        <v>100</v>
      </c>
      <c r="S36" s="290">
        <f t="shared" si="9"/>
        <v>100</v>
      </c>
      <c r="T36" s="292">
        <f t="shared" si="9"/>
        <v>100</v>
      </c>
      <c r="U36" s="291">
        <f t="shared" si="9"/>
        <v>100</v>
      </c>
      <c r="V36" s="290">
        <f t="shared" si="9"/>
        <v>100</v>
      </c>
      <c r="W36" s="290">
        <f t="shared" si="9"/>
        <v>100</v>
      </c>
      <c r="X36" s="290">
        <f t="shared" si="9"/>
        <v>100</v>
      </c>
      <c r="Y36" s="292">
        <f t="shared" si="9"/>
        <v>100</v>
      </c>
      <c r="Z36" s="290">
        <f t="shared" si="9"/>
        <v>100</v>
      </c>
    </row>
    <row r="37" spans="1:26" s="282" customFormat="1" ht="12.75" customHeight="1" outlineLevel="1" x14ac:dyDescent="0.3">
      <c r="A37" s="280"/>
      <c r="B37" s="288" t="s">
        <v>262</v>
      </c>
      <c r="C37" s="289"/>
      <c r="D37" s="289"/>
      <c r="E37" s="289"/>
      <c r="F37" s="289"/>
      <c r="G37" s="289"/>
      <c r="H37" s="289"/>
      <c r="I37" s="290">
        <f t="shared" ref="I37:Z37" si="10">SUM(I34:I36)</f>
        <v>100</v>
      </c>
      <c r="J37" s="290">
        <f t="shared" si="10"/>
        <v>100</v>
      </c>
      <c r="K37" s="290">
        <f t="shared" si="10"/>
        <v>100</v>
      </c>
      <c r="L37" s="290">
        <f t="shared" si="10"/>
        <v>100</v>
      </c>
      <c r="M37" s="292">
        <f t="shared" si="10"/>
        <v>100</v>
      </c>
      <c r="N37" s="405">
        <f t="shared" si="10"/>
        <v>100</v>
      </c>
      <c r="O37" s="405">
        <f t="shared" si="10"/>
        <v>100</v>
      </c>
      <c r="P37" s="291">
        <f t="shared" si="10"/>
        <v>100</v>
      </c>
      <c r="Q37" s="290">
        <f t="shared" si="10"/>
        <v>100</v>
      </c>
      <c r="R37" s="290">
        <f t="shared" si="10"/>
        <v>100</v>
      </c>
      <c r="S37" s="290">
        <f t="shared" si="10"/>
        <v>100</v>
      </c>
      <c r="T37" s="292">
        <f t="shared" si="10"/>
        <v>100</v>
      </c>
      <c r="U37" s="291">
        <f t="shared" si="10"/>
        <v>100</v>
      </c>
      <c r="V37" s="290">
        <f t="shared" si="10"/>
        <v>100</v>
      </c>
      <c r="W37" s="290">
        <f t="shared" si="10"/>
        <v>100</v>
      </c>
      <c r="X37" s="290">
        <f t="shared" si="10"/>
        <v>100</v>
      </c>
      <c r="Y37" s="292">
        <f t="shared" si="10"/>
        <v>100</v>
      </c>
      <c r="Z37" s="290">
        <f t="shared" si="10"/>
        <v>100</v>
      </c>
    </row>
    <row r="38" spans="1:26" s="282" customFormat="1" ht="12.95" customHeight="1" outlineLevel="1" x14ac:dyDescent="0.3">
      <c r="A38" s="286"/>
      <c r="B38" s="280"/>
      <c r="C38" s="281"/>
      <c r="D38" s="281"/>
      <c r="E38" s="281"/>
      <c r="F38" s="281"/>
      <c r="G38" s="281"/>
      <c r="H38" s="281"/>
      <c r="M38" s="284"/>
      <c r="N38" s="403"/>
      <c r="O38" s="403"/>
      <c r="P38" s="283"/>
      <c r="T38" s="284"/>
      <c r="U38" s="283"/>
      <c r="Y38" s="284"/>
    </row>
    <row r="39" spans="1:26" s="267" customFormat="1" ht="12.95" customHeight="1" outlineLevel="1" x14ac:dyDescent="0.3">
      <c r="A39" s="293" t="s">
        <v>16</v>
      </c>
      <c r="B39" s="265" t="s">
        <v>201</v>
      </c>
      <c r="C39" s="266"/>
      <c r="D39" s="266"/>
      <c r="E39" s="266"/>
      <c r="F39" s="266"/>
      <c r="G39" s="266"/>
      <c r="H39" s="266"/>
      <c r="I39" s="267">
        <f>I13</f>
        <v>100</v>
      </c>
      <c r="J39" s="267">
        <f t="shared" ref="J39:M39" si="11">J13</f>
        <v>100</v>
      </c>
      <c r="K39" s="267">
        <f t="shared" si="11"/>
        <v>100</v>
      </c>
      <c r="L39" s="267">
        <f t="shared" si="11"/>
        <v>100</v>
      </c>
      <c r="M39" s="299">
        <f t="shared" si="11"/>
        <v>100</v>
      </c>
      <c r="N39" s="406"/>
      <c r="O39" s="406"/>
      <c r="P39" s="294"/>
      <c r="Q39" s="295"/>
      <c r="R39" s="295"/>
      <c r="S39" s="295"/>
      <c r="T39" s="296"/>
      <c r="U39" s="294"/>
      <c r="V39" s="295"/>
      <c r="W39" s="295"/>
      <c r="X39" s="295"/>
      <c r="Y39" s="296"/>
      <c r="Z39" s="295"/>
    </row>
    <row r="40" spans="1:26" s="267" customFormat="1" ht="12.95" customHeight="1" outlineLevel="1" x14ac:dyDescent="0.3">
      <c r="A40" s="293"/>
      <c r="B40" s="265" t="s">
        <v>202</v>
      </c>
      <c r="C40" s="266"/>
      <c r="D40" s="266"/>
      <c r="E40" s="266"/>
      <c r="F40" s="266"/>
      <c r="G40" s="266"/>
      <c r="H40" s="266"/>
      <c r="M40" s="299"/>
      <c r="N40" s="421">
        <f>M39</f>
        <v>100</v>
      </c>
      <c r="O40" s="403"/>
      <c r="P40" s="390"/>
      <c r="Q40" s="282"/>
      <c r="R40" s="282"/>
      <c r="S40" s="282"/>
      <c r="T40" s="284"/>
      <c r="U40" s="298"/>
      <c r="Y40" s="284"/>
    </row>
    <row r="41" spans="1:26" s="267" customFormat="1" ht="12.95" customHeight="1" outlineLevel="1" x14ac:dyDescent="0.3">
      <c r="A41" s="293"/>
      <c r="B41" s="265" t="s">
        <v>203</v>
      </c>
      <c r="C41" s="266"/>
      <c r="D41" s="266"/>
      <c r="E41" s="266"/>
      <c r="F41" s="266"/>
      <c r="G41" s="266"/>
      <c r="H41" s="266"/>
      <c r="M41" s="299"/>
      <c r="N41" s="403"/>
      <c r="O41" s="421">
        <f>N40</f>
        <v>100</v>
      </c>
      <c r="P41" s="347">
        <f>P13</f>
        <v>100</v>
      </c>
      <c r="Q41" s="348">
        <f>Q13</f>
        <v>100</v>
      </c>
      <c r="R41" s="348">
        <f>R13</f>
        <v>100</v>
      </c>
      <c r="S41" s="348">
        <f>S13</f>
        <v>100</v>
      </c>
      <c r="T41" s="380">
        <f>T13</f>
        <v>100</v>
      </c>
      <c r="U41" s="297">
        <f ca="1">S42</f>
        <v>100</v>
      </c>
      <c r="V41" s="267">
        <f ca="1">$U$41</f>
        <v>100</v>
      </c>
      <c r="W41" s="267">
        <f t="shared" ref="W41:Y41" ca="1" si="12">$U$41</f>
        <v>100</v>
      </c>
      <c r="X41" s="267">
        <f t="shared" ca="1" si="12"/>
        <v>100</v>
      </c>
      <c r="Y41" s="299">
        <f t="shared" ca="1" si="12"/>
        <v>100</v>
      </c>
      <c r="Z41" s="358">
        <f ca="1">X42</f>
        <v>87</v>
      </c>
    </row>
    <row r="42" spans="1:26" s="267" customFormat="1" ht="12.95" customHeight="1" x14ac:dyDescent="0.3">
      <c r="A42" s="293"/>
      <c r="B42" s="265" t="s">
        <v>196</v>
      </c>
      <c r="C42" s="266"/>
      <c r="D42" s="266"/>
      <c r="E42" s="266"/>
      <c r="F42" s="266"/>
      <c r="G42" s="266"/>
      <c r="H42" s="266"/>
      <c r="I42" s="267">
        <f ca="1">I13-SUM($I14:I14)-I15</f>
        <v>95</v>
      </c>
      <c r="J42" s="267">
        <f ca="1">J13-SUM($I14:J14)-J15</f>
        <v>117</v>
      </c>
      <c r="K42" s="267">
        <f ca="1">K13-SUM($I14:K14)-K15</f>
        <v>142</v>
      </c>
      <c r="L42" s="267">
        <f ca="1">L13-SUM($I14:L14)-L15</f>
        <v>102</v>
      </c>
      <c r="M42" s="299">
        <f ca="1">M13-SUM($I14:M14)-M15</f>
        <v>85</v>
      </c>
      <c r="N42" s="408">
        <f ca="1">L42+L15-N15-SUM($M14:N14)</f>
        <v>137</v>
      </c>
      <c r="O42" s="408">
        <f ca="1">M42+M15-O15-SUM($N14:O14)</f>
        <v>110</v>
      </c>
      <c r="P42" s="298">
        <f ca="1">P13-P15-SUM($O14:P14)</f>
        <v>93</v>
      </c>
      <c r="Q42" s="267">
        <f ca="1">Q13-Q15-SUM($O14:Q14)</f>
        <v>79</v>
      </c>
      <c r="R42" s="267">
        <f ca="1">R13-R15-SUM($O14:R14)</f>
        <v>95</v>
      </c>
      <c r="S42" s="267">
        <f ca="1">S13-S15-SUM($O14:S14)</f>
        <v>100</v>
      </c>
      <c r="T42" s="299">
        <f ca="1">T13-T15-SUM($O14:T14)</f>
        <v>92</v>
      </c>
      <c r="U42" s="298">
        <f ca="1">$S$42+$S$15-U15-SUM($T14:U14)</f>
        <v>87</v>
      </c>
      <c r="V42" s="267">
        <f ca="1">$S$42+$S$15-V15-SUM($T14:V14)</f>
        <v>87</v>
      </c>
      <c r="W42" s="267">
        <f ca="1">$S$42+$S$15-W15-SUM($T14:W14)</f>
        <v>87</v>
      </c>
      <c r="X42" s="267">
        <f ca="1">$S$42+$S$15-X15-SUM($T14:X14)</f>
        <v>87</v>
      </c>
      <c r="Y42" s="299">
        <f ca="1">$S$42+$S$15-Y15-SUM($T14:Y14)</f>
        <v>87</v>
      </c>
      <c r="Z42" s="267">
        <f ca="1">$X$42+$X$15-Z15-SUM($Y14:Z14)</f>
        <v>87</v>
      </c>
    </row>
    <row r="43" spans="1:26" s="267" customFormat="1" ht="12.95" customHeight="1" outlineLevel="1" x14ac:dyDescent="0.3">
      <c r="A43" s="265"/>
      <c r="B43" s="273" t="s">
        <v>17</v>
      </c>
      <c r="C43" s="274"/>
      <c r="D43" s="274"/>
      <c r="E43" s="274"/>
      <c r="F43" s="274"/>
      <c r="G43" s="274"/>
      <c r="H43" s="274"/>
      <c r="I43" s="275">
        <f>I$39</f>
        <v>100</v>
      </c>
      <c r="J43" s="275">
        <f t="shared" ref="J43:M43" si="13">J$39</f>
        <v>100</v>
      </c>
      <c r="K43" s="275">
        <f t="shared" si="13"/>
        <v>100</v>
      </c>
      <c r="L43" s="275">
        <f t="shared" si="13"/>
        <v>100</v>
      </c>
      <c r="M43" s="276">
        <f t="shared" si="13"/>
        <v>100</v>
      </c>
      <c r="N43" s="409"/>
      <c r="O43" s="409"/>
      <c r="P43" s="303"/>
      <c r="Q43" s="275"/>
      <c r="R43" s="275"/>
      <c r="S43" s="275"/>
      <c r="T43" s="276"/>
      <c r="U43" s="303"/>
      <c r="V43" s="275"/>
      <c r="W43" s="275"/>
      <c r="X43" s="275"/>
      <c r="Y43" s="276"/>
      <c r="Z43" s="275"/>
    </row>
    <row r="44" spans="1:26" s="267" customFormat="1" ht="12.95" customHeight="1" outlineLevel="1" x14ac:dyDescent="0.3">
      <c r="A44" s="265"/>
      <c r="B44" s="273" t="s">
        <v>18</v>
      </c>
      <c r="C44" s="274"/>
      <c r="D44" s="274"/>
      <c r="E44" s="274"/>
      <c r="F44" s="274"/>
      <c r="G44" s="274"/>
      <c r="H44" s="274"/>
      <c r="I44" s="275"/>
      <c r="J44" s="275"/>
      <c r="K44" s="275"/>
      <c r="L44" s="275"/>
      <c r="M44" s="276"/>
      <c r="N44" s="409">
        <f>N$40</f>
        <v>100</v>
      </c>
      <c r="O44" s="409"/>
      <c r="P44" s="303"/>
      <c r="Q44" s="275"/>
      <c r="R44" s="275"/>
      <c r="S44" s="275"/>
      <c r="T44" s="276"/>
      <c r="U44" s="303"/>
      <c r="V44" s="275"/>
      <c r="W44" s="275"/>
      <c r="X44" s="275"/>
      <c r="Y44" s="276"/>
      <c r="Z44" s="275"/>
    </row>
    <row r="45" spans="1:26" s="267" customFormat="1" ht="12.95" customHeight="1" outlineLevel="1" x14ac:dyDescent="0.3">
      <c r="A45" s="265"/>
      <c r="B45" s="273" t="s">
        <v>19</v>
      </c>
      <c r="C45" s="274"/>
      <c r="D45" s="274"/>
      <c r="E45" s="274"/>
      <c r="F45" s="274"/>
      <c r="G45" s="274"/>
      <c r="H45" s="274"/>
      <c r="I45" s="275"/>
      <c r="J45" s="275"/>
      <c r="K45" s="275"/>
      <c r="L45" s="275"/>
      <c r="M45" s="276"/>
      <c r="N45" s="409"/>
      <c r="O45" s="409">
        <f>O$41</f>
        <v>100</v>
      </c>
      <c r="P45" s="303">
        <f t="shared" ref="P45:Z45" si="14">P$41</f>
        <v>100</v>
      </c>
      <c r="Q45" s="275">
        <f t="shared" si="14"/>
        <v>100</v>
      </c>
      <c r="R45" s="275">
        <f t="shared" si="14"/>
        <v>100</v>
      </c>
      <c r="S45" s="275">
        <f t="shared" si="14"/>
        <v>100</v>
      </c>
      <c r="T45" s="276">
        <f t="shared" si="14"/>
        <v>100</v>
      </c>
      <c r="U45" s="303">
        <f t="shared" ca="1" si="14"/>
        <v>100</v>
      </c>
      <c r="V45" s="275">
        <f t="shared" ca="1" si="14"/>
        <v>100</v>
      </c>
      <c r="W45" s="275">
        <f t="shared" ca="1" si="14"/>
        <v>100</v>
      </c>
      <c r="X45" s="275">
        <f t="shared" ca="1" si="14"/>
        <v>100</v>
      </c>
      <c r="Y45" s="276">
        <f t="shared" ca="1" si="14"/>
        <v>100</v>
      </c>
      <c r="Z45" s="275">
        <f t="shared" ca="1" si="14"/>
        <v>87</v>
      </c>
    </row>
    <row r="46" spans="1:26" s="267" customFormat="1" ht="12.75" customHeight="1" x14ac:dyDescent="0.3">
      <c r="A46" s="265"/>
      <c r="B46" s="273" t="s">
        <v>263</v>
      </c>
      <c r="C46" s="274"/>
      <c r="D46" s="274"/>
      <c r="E46" s="274"/>
      <c r="F46" s="274"/>
      <c r="G46" s="274"/>
      <c r="H46" s="274"/>
      <c r="I46" s="275">
        <f t="shared" ref="I46:Z46" si="15">SUM(I43:I45)</f>
        <v>100</v>
      </c>
      <c r="J46" s="275">
        <f t="shared" si="15"/>
        <v>100</v>
      </c>
      <c r="K46" s="275">
        <f t="shared" si="15"/>
        <v>100</v>
      </c>
      <c r="L46" s="275">
        <f t="shared" si="15"/>
        <v>100</v>
      </c>
      <c r="M46" s="276">
        <f t="shared" si="15"/>
        <v>100</v>
      </c>
      <c r="N46" s="409">
        <f t="shared" si="15"/>
        <v>100</v>
      </c>
      <c r="O46" s="409">
        <f t="shared" si="15"/>
        <v>100</v>
      </c>
      <c r="P46" s="303">
        <f t="shared" si="15"/>
        <v>100</v>
      </c>
      <c r="Q46" s="275">
        <f t="shared" si="15"/>
        <v>100</v>
      </c>
      <c r="R46" s="275">
        <f t="shared" si="15"/>
        <v>100</v>
      </c>
      <c r="S46" s="275">
        <f t="shared" si="15"/>
        <v>100</v>
      </c>
      <c r="T46" s="276">
        <f t="shared" si="15"/>
        <v>100</v>
      </c>
      <c r="U46" s="303">
        <f t="shared" ca="1" si="15"/>
        <v>100</v>
      </c>
      <c r="V46" s="275">
        <f t="shared" ca="1" si="15"/>
        <v>100</v>
      </c>
      <c r="W46" s="275">
        <f t="shared" ca="1" si="15"/>
        <v>100</v>
      </c>
      <c r="X46" s="275">
        <f t="shared" ca="1" si="15"/>
        <v>100</v>
      </c>
      <c r="Y46" s="276">
        <f t="shared" ca="1" si="15"/>
        <v>100</v>
      </c>
      <c r="Z46" s="275">
        <f t="shared" ca="1" si="15"/>
        <v>87</v>
      </c>
    </row>
    <row r="47" spans="1:26" s="267" customFormat="1" ht="12.95" customHeight="1" outlineLevel="1" x14ac:dyDescent="0.3">
      <c r="A47" s="293"/>
      <c r="B47" s="265"/>
      <c r="C47" s="266"/>
      <c r="D47" s="266"/>
      <c r="E47" s="266"/>
      <c r="F47" s="266"/>
      <c r="G47" s="266"/>
      <c r="H47" s="266"/>
      <c r="M47" s="299"/>
      <c r="N47" s="406"/>
      <c r="O47" s="406"/>
      <c r="P47" s="294"/>
      <c r="Q47" s="295"/>
      <c r="R47" s="295"/>
      <c r="S47" s="295"/>
      <c r="T47" s="296"/>
      <c r="U47" s="294"/>
      <c r="V47" s="295"/>
      <c r="W47" s="295"/>
      <c r="X47" s="295"/>
      <c r="Y47" s="296"/>
      <c r="Z47" s="295"/>
    </row>
    <row r="48" spans="1:26" s="267" customFormat="1" ht="12.95" customHeight="1" outlineLevel="1" x14ac:dyDescent="0.3">
      <c r="A48" s="293"/>
      <c r="B48" s="265" t="s">
        <v>20</v>
      </c>
      <c r="C48" s="266"/>
      <c r="D48" s="266"/>
      <c r="E48" s="266"/>
      <c r="F48" s="266"/>
      <c r="G48" s="266"/>
      <c r="H48" s="266"/>
      <c r="I48" s="307">
        <f t="shared" ref="I48:M48" ca="1" si="16">(SUM(I39:I41)-I42)-(SUM(H39:H41)-H42)</f>
        <v>5</v>
      </c>
      <c r="J48" s="307">
        <f t="shared" ca="1" si="16"/>
        <v>-22</v>
      </c>
      <c r="K48" s="307">
        <f t="shared" ca="1" si="16"/>
        <v>-25</v>
      </c>
      <c r="L48" s="307">
        <f t="shared" ca="1" si="16"/>
        <v>40</v>
      </c>
      <c r="M48" s="310">
        <f t="shared" ca="1" si="16"/>
        <v>17</v>
      </c>
      <c r="N48" s="410">
        <f ca="1">(SUM(N39:N41)-N42)-(SUM(M39:M41)-M42)</f>
        <v>-52</v>
      </c>
      <c r="O48" s="410">
        <f ca="1">(SUM(O39:O41)-O42)-(SUM(N39:N41)-N42)</f>
        <v>27</v>
      </c>
      <c r="P48" s="309">
        <f t="shared" ref="P48:Z48" ca="1" si="17">(SUM(P39:P41)-P42)-(SUM(O39:O41)-O42)</f>
        <v>17</v>
      </c>
      <c r="Q48" s="307">
        <f t="shared" ca="1" si="17"/>
        <v>14</v>
      </c>
      <c r="R48" s="307">
        <f t="shared" ca="1" si="17"/>
        <v>-16</v>
      </c>
      <c r="S48" s="307">
        <f t="shared" ca="1" si="17"/>
        <v>-5</v>
      </c>
      <c r="T48" s="310">
        <f t="shared" ca="1" si="17"/>
        <v>8</v>
      </c>
      <c r="U48" s="309">
        <f t="shared" ca="1" si="17"/>
        <v>5</v>
      </c>
      <c r="V48" s="307">
        <f t="shared" ca="1" si="17"/>
        <v>0</v>
      </c>
      <c r="W48" s="307">
        <f t="shared" ca="1" si="17"/>
        <v>0</v>
      </c>
      <c r="X48" s="307">
        <f t="shared" ca="1" si="17"/>
        <v>0</v>
      </c>
      <c r="Y48" s="310">
        <f t="shared" ca="1" si="17"/>
        <v>0</v>
      </c>
      <c r="Z48" s="307">
        <f t="shared" ca="1" si="17"/>
        <v>-13</v>
      </c>
    </row>
    <row r="49" spans="1:26" s="267" customFormat="1" ht="12.95" customHeight="1" x14ac:dyDescent="0.3">
      <c r="A49" s="293"/>
      <c r="B49" s="280"/>
      <c r="C49" s="266"/>
      <c r="D49" s="266"/>
      <c r="E49" s="266"/>
      <c r="F49" s="266"/>
      <c r="G49" s="266"/>
      <c r="H49" s="266"/>
      <c r="M49" s="299"/>
      <c r="N49" s="406"/>
      <c r="O49" s="406"/>
      <c r="P49" s="294"/>
      <c r="T49" s="296"/>
      <c r="U49" s="294"/>
      <c r="Y49" s="296"/>
      <c r="Z49" s="295"/>
    </row>
    <row r="50" spans="1:26" s="267" customFormat="1" ht="12.95" customHeight="1" x14ac:dyDescent="0.3">
      <c r="A50" s="293"/>
      <c r="B50" s="265" t="s">
        <v>204</v>
      </c>
      <c r="C50" s="266"/>
      <c r="D50" s="266"/>
      <c r="E50" s="266"/>
      <c r="F50" s="266"/>
      <c r="G50" s="266"/>
      <c r="H50" s="266"/>
      <c r="M50" s="299"/>
      <c r="N50" s="406"/>
      <c r="O50" s="406"/>
      <c r="P50" s="294"/>
      <c r="Q50" s="295"/>
      <c r="R50" s="295"/>
      <c r="S50" s="295"/>
      <c r="T50" s="296"/>
      <c r="U50" s="294"/>
      <c r="V50" s="295"/>
      <c r="W50" s="295"/>
      <c r="X50" s="295"/>
      <c r="Y50" s="296"/>
      <c r="Z50" s="295"/>
    </row>
    <row r="51" spans="1:26" s="267" customFormat="1" ht="12.95" customHeight="1" x14ac:dyDescent="0.3">
      <c r="A51" s="293"/>
      <c r="B51" s="305" t="s">
        <v>256</v>
      </c>
      <c r="C51" s="306"/>
      <c r="D51" s="306"/>
      <c r="E51" s="306"/>
      <c r="F51" s="306"/>
      <c r="G51" s="306"/>
      <c r="H51" s="306"/>
      <c r="I51" s="307">
        <f ca="1">SUM(I39:I41)-I42</f>
        <v>5</v>
      </c>
      <c r="J51" s="307"/>
      <c r="K51" s="307"/>
      <c r="L51" s="307"/>
      <c r="M51" s="310"/>
      <c r="N51" s="410"/>
      <c r="O51" s="410"/>
      <c r="P51" s="309">
        <f ca="1">SUM(P39:P41)-P42</f>
        <v>7</v>
      </c>
      <c r="Q51" s="307"/>
      <c r="R51" s="307"/>
      <c r="S51" s="307"/>
      <c r="T51" s="310"/>
      <c r="U51" s="309">
        <f ca="1">SUM(U39:U41)-U42</f>
        <v>13</v>
      </c>
      <c r="V51" s="307"/>
      <c r="W51" s="307"/>
      <c r="X51" s="307"/>
      <c r="Y51" s="310"/>
      <c r="Z51" s="307">
        <f ca="1">SUM(Z39:Z41)-Z42</f>
        <v>0</v>
      </c>
    </row>
    <row r="52" spans="1:26" s="267" customFormat="1" ht="12.95" customHeight="1" x14ac:dyDescent="0.3">
      <c r="A52" s="293"/>
      <c r="B52" s="305" t="s">
        <v>257</v>
      </c>
      <c r="C52" s="306"/>
      <c r="D52" s="306"/>
      <c r="E52" s="306"/>
      <c r="F52" s="306"/>
      <c r="G52" s="306"/>
      <c r="H52" s="306"/>
      <c r="I52" s="307"/>
      <c r="J52" s="311">
        <f ca="1">(SUM(J39:J41)-J42)-(SUM(I39:I41)-I42)</f>
        <v>-22</v>
      </c>
      <c r="K52" s="311">
        <f ca="1">(SUM(K39:K41)-K42)-(SUM(J39:J41)-J42)</f>
        <v>-25</v>
      </c>
      <c r="L52" s="311">
        <f ca="1">(SUM(L39:L41)-L42)-(SUM(K39:K41)-K42)</f>
        <v>40</v>
      </c>
      <c r="M52" s="310"/>
      <c r="N52" s="410"/>
      <c r="O52" s="410"/>
      <c r="P52" s="309"/>
      <c r="Q52" s="311">
        <f ca="1">(SUM(Q39:Q41)-Q42)-(SUM(P39:P41)-P42)</f>
        <v>14</v>
      </c>
      <c r="R52" s="311">
        <f ca="1">(SUM(R39:R41)-R42)-(SUM(Q39:Q41)-Q42)</f>
        <v>-16</v>
      </c>
      <c r="S52" s="311">
        <f ca="1">(SUM(S39:S41)-S42)-(SUM(R39:R41)-R42)</f>
        <v>-5</v>
      </c>
      <c r="T52" s="310"/>
      <c r="U52" s="321"/>
      <c r="V52" s="311">
        <f ca="1">(SUM(V39:V41)-V42)-(SUM(U39:U41)-U42)</f>
        <v>0</v>
      </c>
      <c r="W52" s="311">
        <f t="shared" ref="W52:X52" ca="1" si="18">(SUM(W39:W41)-W42)-(SUM(V39:V41)-V42)</f>
        <v>0</v>
      </c>
      <c r="X52" s="311">
        <f t="shared" ca="1" si="18"/>
        <v>0</v>
      </c>
      <c r="Y52" s="310"/>
      <c r="Z52" s="307"/>
    </row>
    <row r="53" spans="1:26" s="267" customFormat="1" ht="12.95" customHeight="1" x14ac:dyDescent="0.3">
      <c r="A53" s="293"/>
      <c r="B53" s="305" t="s">
        <v>258</v>
      </c>
      <c r="C53" s="306"/>
      <c r="D53" s="306"/>
      <c r="E53" s="306"/>
      <c r="F53" s="306"/>
      <c r="G53" s="306"/>
      <c r="H53" s="306"/>
      <c r="I53" s="311"/>
      <c r="J53" s="311"/>
      <c r="K53" s="311"/>
      <c r="L53" s="311"/>
      <c r="M53" s="312">
        <v>0</v>
      </c>
      <c r="N53" s="411">
        <v>0</v>
      </c>
      <c r="O53" s="410">
        <v>0</v>
      </c>
      <c r="P53" s="309"/>
      <c r="Q53" s="307"/>
      <c r="R53" s="307"/>
      <c r="S53" s="311"/>
      <c r="T53" s="312">
        <v>0</v>
      </c>
      <c r="U53" s="309"/>
      <c r="V53" s="307"/>
      <c r="W53" s="307"/>
      <c r="X53" s="311"/>
      <c r="Y53" s="312">
        <v>0</v>
      </c>
      <c r="Z53" s="307"/>
    </row>
    <row r="54" spans="1:26" s="267" customFormat="1" ht="12.95" customHeight="1" x14ac:dyDescent="0.3">
      <c r="A54" s="293"/>
      <c r="B54" s="265" t="s">
        <v>286</v>
      </c>
      <c r="C54" s="306"/>
      <c r="D54" s="306"/>
      <c r="E54" s="306"/>
      <c r="F54" s="306"/>
      <c r="G54" s="306"/>
      <c r="H54" s="306"/>
      <c r="I54" s="311"/>
      <c r="J54" s="311"/>
      <c r="K54" s="311"/>
      <c r="L54" s="311"/>
      <c r="M54" s="312"/>
      <c r="N54" s="410"/>
      <c r="O54" s="410"/>
      <c r="P54" s="309"/>
      <c r="Q54" s="307"/>
      <c r="R54" s="307"/>
      <c r="S54" s="307"/>
      <c r="T54" s="310"/>
      <c r="U54" s="309"/>
      <c r="V54" s="307"/>
      <c r="W54" s="307"/>
      <c r="X54" s="311"/>
      <c r="Y54" s="310"/>
      <c r="Z54" s="307"/>
    </row>
    <row r="55" spans="1:26" s="267" customFormat="1" ht="12.95" customHeight="1" x14ac:dyDescent="0.3">
      <c r="A55" s="293"/>
      <c r="B55" s="305" t="s">
        <v>267</v>
      </c>
      <c r="C55" s="306"/>
      <c r="D55" s="306"/>
      <c r="E55" s="306"/>
      <c r="F55" s="306"/>
      <c r="G55" s="306"/>
      <c r="H55" s="306"/>
      <c r="I55" s="311"/>
      <c r="J55" s="311"/>
      <c r="K55" s="311"/>
      <c r="L55" s="311"/>
      <c r="M55" s="312"/>
      <c r="N55" s="410"/>
      <c r="O55" s="410"/>
      <c r="P55" s="309"/>
      <c r="Q55" s="307"/>
      <c r="R55" s="307"/>
      <c r="S55" s="307"/>
      <c r="T55" s="310"/>
      <c r="U55" s="309">
        <f ca="1">-((SUM(T39:T41)-T42)-(SUM(S39:S41)-S42))</f>
        <v>-8</v>
      </c>
      <c r="V55" s="307"/>
      <c r="W55" s="307"/>
      <c r="X55" s="311"/>
      <c r="Y55" s="310"/>
      <c r="Z55" s="307"/>
    </row>
    <row r="56" spans="1:26" s="267" customFormat="1" ht="12.95" customHeight="1" x14ac:dyDescent="0.3">
      <c r="A56" s="293"/>
      <c r="B56" s="305" t="s">
        <v>281</v>
      </c>
      <c r="C56" s="306"/>
      <c r="D56" s="306"/>
      <c r="E56" s="306"/>
      <c r="F56" s="306"/>
      <c r="G56" s="306"/>
      <c r="H56" s="306"/>
      <c r="I56" s="311"/>
      <c r="J56" s="311"/>
      <c r="K56" s="311"/>
      <c r="L56" s="311"/>
      <c r="M56" s="312"/>
      <c r="N56" s="410"/>
      <c r="O56" s="410">
        <f ca="1">-(L39-N42)</f>
        <v>37</v>
      </c>
      <c r="P56" s="309">
        <f ca="1">-(L39-N42)</f>
        <v>37</v>
      </c>
      <c r="Q56" s="307"/>
      <c r="R56" s="307"/>
      <c r="S56" s="307"/>
      <c r="T56" s="310"/>
      <c r="U56" s="309"/>
      <c r="V56" s="307"/>
      <c r="W56" s="307"/>
      <c r="X56" s="311"/>
      <c r="Y56" s="310"/>
      <c r="Z56" s="307"/>
    </row>
    <row r="57" spans="1:26" s="267" customFormat="1" ht="12.95" customHeight="1" x14ac:dyDescent="0.3">
      <c r="A57" s="293"/>
      <c r="B57" s="305" t="s">
        <v>360</v>
      </c>
      <c r="C57" s="306"/>
      <c r="D57" s="306"/>
      <c r="E57" s="306"/>
      <c r="F57" s="306"/>
      <c r="G57" s="306"/>
      <c r="H57" s="306"/>
      <c r="I57" s="311"/>
      <c r="J57" s="311"/>
      <c r="K57" s="311"/>
      <c r="L57" s="311"/>
      <c r="M57" s="312"/>
      <c r="N57" s="410"/>
      <c r="O57" s="410"/>
      <c r="P57" s="309"/>
      <c r="Q57" s="311"/>
      <c r="R57" s="311"/>
      <c r="S57" s="311"/>
      <c r="T57" s="310"/>
      <c r="U57" s="321"/>
      <c r="V57" s="311"/>
      <c r="W57" s="311"/>
      <c r="X57" s="311"/>
      <c r="Y57" s="310"/>
      <c r="Z57" s="307"/>
    </row>
    <row r="58" spans="1:26" s="267" customFormat="1" ht="12.95" customHeight="1" x14ac:dyDescent="0.3">
      <c r="A58" s="293"/>
      <c r="B58" s="305" t="s">
        <v>362</v>
      </c>
      <c r="C58" s="306"/>
      <c r="D58" s="306"/>
      <c r="E58" s="306"/>
      <c r="F58" s="306"/>
      <c r="G58" s="306"/>
      <c r="H58" s="306"/>
      <c r="I58" s="311"/>
      <c r="J58" s="311"/>
      <c r="K58" s="311"/>
      <c r="L58" s="311"/>
      <c r="M58" s="312"/>
      <c r="N58" s="410"/>
      <c r="O58" s="410"/>
      <c r="P58" s="309"/>
      <c r="Q58" s="311"/>
      <c r="R58" s="311"/>
      <c r="S58" s="311"/>
      <c r="T58" s="310"/>
      <c r="U58" s="321"/>
      <c r="V58" s="311"/>
      <c r="W58" s="311"/>
      <c r="X58" s="311"/>
      <c r="Y58" s="310"/>
      <c r="Z58" s="307"/>
    </row>
    <row r="59" spans="1:26" s="267" customFormat="1" ht="12.95" customHeight="1" x14ac:dyDescent="0.3">
      <c r="A59" s="293"/>
      <c r="B59" s="305" t="s">
        <v>369</v>
      </c>
      <c r="C59" s="306"/>
      <c r="D59" s="306"/>
      <c r="E59" s="306"/>
      <c r="F59" s="306"/>
      <c r="G59" s="306"/>
      <c r="H59" s="306"/>
      <c r="I59" s="311"/>
      <c r="J59" s="311"/>
      <c r="K59" s="311"/>
      <c r="L59" s="311"/>
      <c r="M59" s="312"/>
      <c r="N59" s="410">
        <f ca="1">L42-M42</f>
        <v>17</v>
      </c>
      <c r="O59" s="410"/>
      <c r="P59" s="309"/>
      <c r="Q59" s="311"/>
      <c r="R59" s="311"/>
      <c r="S59" s="311"/>
      <c r="T59" s="310"/>
      <c r="U59" s="321"/>
      <c r="V59" s="311"/>
      <c r="W59" s="311"/>
      <c r="X59" s="311"/>
      <c r="Y59" s="310"/>
      <c r="Z59" s="307"/>
    </row>
    <row r="60" spans="1:26" s="267" customFormat="1" ht="12.95" customHeight="1" x14ac:dyDescent="0.3">
      <c r="A60" s="293"/>
      <c r="B60" s="305" t="s">
        <v>374</v>
      </c>
      <c r="C60" s="306"/>
      <c r="D60" s="306"/>
      <c r="E60" s="306"/>
      <c r="F60" s="306"/>
      <c r="G60" s="306"/>
      <c r="H60" s="306"/>
      <c r="I60" s="311"/>
      <c r="J60" s="311"/>
      <c r="K60" s="311"/>
      <c r="L60" s="311"/>
      <c r="M60" s="312"/>
      <c r="N60" s="410"/>
      <c r="O60" s="410">
        <f ca="1">M42-N42</f>
        <v>-52</v>
      </c>
      <c r="P60" s="309"/>
      <c r="Q60" s="311"/>
      <c r="R60" s="311"/>
      <c r="S60" s="311"/>
      <c r="T60" s="310"/>
      <c r="U60" s="321"/>
      <c r="V60" s="311"/>
      <c r="W60" s="311"/>
      <c r="X60" s="311"/>
      <c r="Y60" s="310"/>
      <c r="Z60" s="307"/>
    </row>
    <row r="61" spans="1:26" s="267" customFormat="1" ht="12.95" customHeight="1" x14ac:dyDescent="0.3">
      <c r="A61" s="293"/>
      <c r="B61" s="305" t="s">
        <v>375</v>
      </c>
      <c r="C61" s="306"/>
      <c r="D61" s="306"/>
      <c r="E61" s="306"/>
      <c r="F61" s="306"/>
      <c r="G61" s="306"/>
      <c r="H61" s="306"/>
      <c r="I61" s="311"/>
      <c r="J61" s="311"/>
      <c r="K61" s="311"/>
      <c r="L61" s="311"/>
      <c r="M61" s="312"/>
      <c r="N61" s="410"/>
      <c r="O61" s="410"/>
      <c r="P61" s="321">
        <f ca="1">O42-N42</f>
        <v>-27</v>
      </c>
      <c r="Q61" s="311"/>
      <c r="R61" s="311"/>
      <c r="S61" s="311"/>
      <c r="T61" s="310"/>
      <c r="U61" s="321"/>
      <c r="V61" s="311"/>
      <c r="W61" s="311"/>
      <c r="X61" s="311"/>
      <c r="Y61" s="310"/>
      <c r="Z61" s="307"/>
    </row>
    <row r="62" spans="1:26" s="267" customFormat="1" ht="12.95" customHeight="1" x14ac:dyDescent="0.3">
      <c r="A62" s="293"/>
      <c r="B62" s="305" t="s">
        <v>379</v>
      </c>
      <c r="C62" s="306"/>
      <c r="D62" s="306"/>
      <c r="E62" s="306"/>
      <c r="F62" s="306"/>
      <c r="G62" s="306"/>
      <c r="H62" s="306"/>
      <c r="I62" s="311"/>
      <c r="J62" s="311"/>
      <c r="K62" s="311"/>
      <c r="L62" s="311"/>
      <c r="M62" s="312"/>
      <c r="N62" s="410"/>
      <c r="O62" s="410"/>
      <c r="P62" s="309">
        <f>SUM(L39:L41)-SUM(M39:M41)</f>
        <v>0</v>
      </c>
      <c r="Q62" s="311"/>
      <c r="R62" s="311"/>
      <c r="S62" s="311"/>
      <c r="T62" s="310"/>
      <c r="U62" s="321"/>
      <c r="V62" s="311"/>
      <c r="W62" s="311"/>
      <c r="X62" s="311"/>
      <c r="Y62" s="310"/>
      <c r="Z62" s="307"/>
    </row>
    <row r="63" spans="1:26" s="267" customFormat="1" ht="12.95" customHeight="1" x14ac:dyDescent="0.3">
      <c r="A63" s="293"/>
      <c r="B63" s="305" t="s">
        <v>22</v>
      </c>
      <c r="C63" s="306"/>
      <c r="D63" s="306"/>
      <c r="E63" s="306"/>
      <c r="F63" s="306"/>
      <c r="G63" s="306"/>
      <c r="H63" s="306"/>
      <c r="I63" s="318">
        <f ca="1">SUM(I51:I62)</f>
        <v>5</v>
      </c>
      <c r="J63" s="318">
        <f t="shared" ref="J63:Z63" ca="1" si="19">SUM(J51:J62)</f>
        <v>-22</v>
      </c>
      <c r="K63" s="318">
        <f t="shared" ca="1" si="19"/>
        <v>-25</v>
      </c>
      <c r="L63" s="318">
        <f t="shared" ca="1" si="19"/>
        <v>40</v>
      </c>
      <c r="M63" s="320">
        <f t="shared" si="19"/>
        <v>0</v>
      </c>
      <c r="N63" s="413">
        <f t="shared" ca="1" si="19"/>
        <v>17</v>
      </c>
      <c r="O63" s="413">
        <f t="shared" ca="1" si="19"/>
        <v>-15</v>
      </c>
      <c r="P63" s="319">
        <f t="shared" ca="1" si="19"/>
        <v>17</v>
      </c>
      <c r="Q63" s="318">
        <f t="shared" ca="1" si="19"/>
        <v>14</v>
      </c>
      <c r="R63" s="318">
        <f t="shared" ca="1" si="19"/>
        <v>-16</v>
      </c>
      <c r="S63" s="318">
        <f t="shared" ca="1" si="19"/>
        <v>-5</v>
      </c>
      <c r="T63" s="320">
        <f t="shared" si="19"/>
        <v>0</v>
      </c>
      <c r="U63" s="319">
        <f t="shared" ca="1" si="19"/>
        <v>5</v>
      </c>
      <c r="V63" s="318">
        <f t="shared" ca="1" si="19"/>
        <v>0</v>
      </c>
      <c r="W63" s="318">
        <f t="shared" ca="1" si="19"/>
        <v>0</v>
      </c>
      <c r="X63" s="318">
        <f t="shared" ca="1" si="19"/>
        <v>0</v>
      </c>
      <c r="Y63" s="320">
        <f t="shared" si="19"/>
        <v>0</v>
      </c>
      <c r="Z63" s="318">
        <f t="shared" ca="1" si="19"/>
        <v>0</v>
      </c>
    </row>
    <row r="64" spans="1:26" s="267" customFormat="1" ht="12.95" customHeight="1" x14ac:dyDescent="0.3">
      <c r="A64" s="293"/>
      <c r="B64" s="305"/>
      <c r="C64" s="306"/>
      <c r="D64" s="306"/>
      <c r="E64" s="306"/>
      <c r="F64" s="306"/>
      <c r="G64" s="306"/>
      <c r="H64" s="306"/>
      <c r="I64" s="311"/>
      <c r="J64" s="311"/>
      <c r="K64" s="311"/>
      <c r="L64" s="311"/>
      <c r="M64" s="312"/>
      <c r="N64" s="411"/>
      <c r="O64" s="411"/>
      <c r="P64" s="321"/>
      <c r="Q64" s="311"/>
      <c r="R64" s="311"/>
      <c r="S64" s="311"/>
      <c r="T64" s="312"/>
      <c r="U64" s="321"/>
      <c r="V64" s="311"/>
      <c r="W64" s="311"/>
      <c r="X64" s="311"/>
      <c r="Y64" s="312"/>
      <c r="Z64" s="311"/>
    </row>
    <row r="65" spans="1:26" s="267" customFormat="1" ht="12.95" customHeight="1" outlineLevel="1" x14ac:dyDescent="0.3">
      <c r="A65" s="293"/>
      <c r="B65" s="265" t="s">
        <v>230</v>
      </c>
      <c r="C65" s="306"/>
      <c r="D65" s="306"/>
      <c r="E65" s="306"/>
      <c r="F65" s="306"/>
      <c r="G65" s="306"/>
      <c r="H65" s="306"/>
      <c r="I65" s="311"/>
      <c r="J65" s="311"/>
      <c r="K65" s="311"/>
      <c r="L65" s="311"/>
      <c r="M65" s="312"/>
      <c r="N65" s="410"/>
      <c r="O65" s="410"/>
      <c r="P65" s="309"/>
      <c r="Q65" s="307"/>
      <c r="R65" s="307"/>
      <c r="S65" s="307"/>
      <c r="T65" s="310"/>
      <c r="U65" s="309"/>
      <c r="V65" s="307"/>
      <c r="W65" s="307"/>
      <c r="X65" s="307"/>
      <c r="Y65" s="310"/>
      <c r="Z65" s="307"/>
    </row>
    <row r="66" spans="1:26"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414">
        <f ca="1">M66</f>
        <v>5</v>
      </c>
      <c r="O66" s="414"/>
      <c r="P66" s="325"/>
      <c r="Q66" s="324"/>
      <c r="R66" s="324"/>
      <c r="S66" s="324"/>
      <c r="T66" s="326"/>
      <c r="U66" s="325"/>
      <c r="V66" s="324"/>
      <c r="W66" s="324"/>
      <c r="X66" s="324"/>
      <c r="Y66" s="326"/>
      <c r="Z66" s="324"/>
    </row>
    <row r="67" spans="1:26" s="267" customFormat="1" ht="12.95" customHeight="1" outlineLevel="1" x14ac:dyDescent="0.3">
      <c r="A67" s="293"/>
      <c r="B67" s="305" t="s">
        <v>205</v>
      </c>
      <c r="C67" s="306"/>
      <c r="D67" s="306"/>
      <c r="E67" s="306"/>
      <c r="F67" s="306"/>
      <c r="G67" s="306"/>
      <c r="H67" s="306"/>
      <c r="I67" s="311"/>
      <c r="J67" s="311"/>
      <c r="K67" s="311">
        <f ca="1">J$63</f>
        <v>-22</v>
      </c>
      <c r="L67" s="311">
        <f ca="1">K67</f>
        <v>-22</v>
      </c>
      <c r="M67" s="312">
        <f ca="1">L67</f>
        <v>-22</v>
      </c>
      <c r="N67" s="410">
        <f ca="1">M67</f>
        <v>-22</v>
      </c>
      <c r="O67" s="410">
        <f ca="1">N67</f>
        <v>-22</v>
      </c>
      <c r="P67" s="309"/>
      <c r="Q67" s="307"/>
      <c r="R67" s="307"/>
      <c r="S67" s="307"/>
      <c r="T67" s="310"/>
      <c r="U67" s="309"/>
      <c r="V67" s="307"/>
      <c r="W67" s="307"/>
      <c r="X67" s="307"/>
      <c r="Y67" s="310"/>
      <c r="Z67" s="307"/>
    </row>
    <row r="68" spans="1:26" s="267" customFormat="1" ht="12.95" customHeight="1" outlineLevel="1" x14ac:dyDescent="0.3">
      <c r="A68" s="293"/>
      <c r="B68" s="305" t="s">
        <v>206</v>
      </c>
      <c r="C68" s="306"/>
      <c r="D68" s="306"/>
      <c r="E68" s="306"/>
      <c r="F68" s="306"/>
      <c r="G68" s="306"/>
      <c r="H68" s="306"/>
      <c r="I68" s="311"/>
      <c r="J68" s="311"/>
      <c r="K68" s="311"/>
      <c r="L68" s="311">
        <f ca="1">K$63</f>
        <v>-25</v>
      </c>
      <c r="M68" s="312">
        <f ca="1">L68</f>
        <v>-25</v>
      </c>
      <c r="N68" s="410">
        <f ca="1">M68</f>
        <v>-25</v>
      </c>
      <c r="O68" s="410">
        <f ca="1">N68</f>
        <v>-25</v>
      </c>
      <c r="P68" s="309">
        <f ca="1">O68</f>
        <v>-25</v>
      </c>
      <c r="Q68" s="307"/>
      <c r="R68" s="307"/>
      <c r="S68" s="307"/>
      <c r="T68" s="310"/>
      <c r="U68" s="309"/>
      <c r="V68" s="307"/>
      <c r="W68" s="307"/>
      <c r="X68" s="307"/>
      <c r="Y68" s="310"/>
      <c r="Z68" s="307"/>
    </row>
    <row r="69" spans="1:26" s="267" customFormat="1" ht="12.95" customHeight="1" outlineLevel="1" x14ac:dyDescent="0.3">
      <c r="A69" s="293"/>
      <c r="B69" s="305" t="s">
        <v>207</v>
      </c>
      <c r="C69" s="306"/>
      <c r="D69" s="306"/>
      <c r="E69" s="306"/>
      <c r="F69" s="306"/>
      <c r="G69" s="306"/>
      <c r="H69" s="306"/>
      <c r="I69" s="311"/>
      <c r="J69" s="311"/>
      <c r="K69" s="311"/>
      <c r="L69" s="311"/>
      <c r="M69" s="312">
        <f ca="1">L$63</f>
        <v>40</v>
      </c>
      <c r="N69" s="410">
        <f ca="1">M69</f>
        <v>40</v>
      </c>
      <c r="O69" s="410">
        <f ca="1">N69</f>
        <v>40</v>
      </c>
      <c r="P69" s="309">
        <f ca="1">O69</f>
        <v>40</v>
      </c>
      <c r="Q69" s="307">
        <f ca="1">P69</f>
        <v>40</v>
      </c>
      <c r="R69" s="307"/>
      <c r="S69" s="307"/>
      <c r="T69" s="310"/>
      <c r="U69" s="309"/>
      <c r="V69" s="307"/>
      <c r="W69" s="307"/>
      <c r="X69" s="307"/>
      <c r="Y69" s="310"/>
      <c r="Z69" s="307"/>
    </row>
    <row r="70" spans="1:26" s="267" customFormat="1" ht="12.95" customHeight="1" outlineLevel="1" x14ac:dyDescent="0.3">
      <c r="A70" s="293"/>
      <c r="B70" s="327" t="s">
        <v>208</v>
      </c>
      <c r="C70" s="306"/>
      <c r="D70" s="306"/>
      <c r="E70" s="306"/>
      <c r="F70" s="306"/>
      <c r="G70" s="306"/>
      <c r="H70" s="306"/>
      <c r="I70" s="311"/>
      <c r="J70" s="311"/>
      <c r="K70" s="311"/>
      <c r="L70" s="311"/>
      <c r="M70" s="312"/>
      <c r="N70" s="410">
        <f>M$63</f>
        <v>0</v>
      </c>
      <c r="O70" s="410">
        <f>N70</f>
        <v>0</v>
      </c>
      <c r="P70" s="309">
        <f>O70</f>
        <v>0</v>
      </c>
      <c r="Q70" s="307">
        <f>P70</f>
        <v>0</v>
      </c>
      <c r="R70" s="307">
        <f>Q70</f>
        <v>0</v>
      </c>
      <c r="S70" s="307"/>
      <c r="T70" s="310"/>
      <c r="U70" s="309"/>
      <c r="V70" s="307"/>
      <c r="W70" s="307"/>
      <c r="X70" s="307"/>
      <c r="Y70" s="310"/>
      <c r="Z70" s="307"/>
    </row>
    <row r="71" spans="1:26" s="267" customFormat="1" ht="12.95" customHeight="1" outlineLevel="1" x14ac:dyDescent="0.3">
      <c r="A71" s="293"/>
      <c r="B71" s="322" t="s">
        <v>209</v>
      </c>
      <c r="C71" s="323"/>
      <c r="D71" s="323"/>
      <c r="E71" s="323"/>
      <c r="F71" s="323"/>
      <c r="G71" s="323"/>
      <c r="H71" s="359"/>
      <c r="I71" s="360"/>
      <c r="J71" s="360"/>
      <c r="K71" s="360"/>
      <c r="L71" s="360"/>
      <c r="M71" s="385"/>
      <c r="N71" s="415"/>
      <c r="O71" s="415">
        <f ca="1">N$63</f>
        <v>17</v>
      </c>
      <c r="P71" s="391">
        <f ca="1">O71</f>
        <v>17</v>
      </c>
      <c r="Q71" s="360">
        <f ca="1">P71</f>
        <v>17</v>
      </c>
      <c r="R71" s="360">
        <f ca="1">Q71</f>
        <v>17</v>
      </c>
      <c r="S71" s="360">
        <f ca="1">R71</f>
        <v>17</v>
      </c>
      <c r="T71" s="385"/>
      <c r="U71" s="391"/>
      <c r="V71" s="360"/>
      <c r="W71" s="360"/>
      <c r="X71" s="360"/>
      <c r="Y71" s="385"/>
      <c r="Z71" s="360"/>
    </row>
    <row r="72" spans="1:26" s="267" customFormat="1" ht="12.95" customHeight="1" outlineLevel="1" x14ac:dyDescent="0.3">
      <c r="A72" s="293"/>
      <c r="B72" s="305" t="s">
        <v>210</v>
      </c>
      <c r="C72" s="306"/>
      <c r="D72" s="306"/>
      <c r="E72" s="306"/>
      <c r="F72" s="306"/>
      <c r="G72" s="306"/>
      <c r="H72" s="359"/>
      <c r="I72" s="360"/>
      <c r="J72" s="360"/>
      <c r="K72" s="360"/>
      <c r="L72" s="360"/>
      <c r="M72" s="385"/>
      <c r="N72" s="415"/>
      <c r="O72" s="415"/>
      <c r="P72" s="391">
        <f ca="1">O$63</f>
        <v>-15</v>
      </c>
      <c r="Q72" s="360">
        <f ca="1">P72</f>
        <v>-15</v>
      </c>
      <c r="R72" s="360">
        <f ca="1">Q72</f>
        <v>-15</v>
      </c>
      <c r="S72" s="360">
        <f ca="1">R72</f>
        <v>-15</v>
      </c>
      <c r="T72" s="385">
        <f ca="1">S72</f>
        <v>-15</v>
      </c>
      <c r="U72" s="391"/>
      <c r="V72" s="360"/>
      <c r="W72" s="360"/>
      <c r="X72" s="360"/>
      <c r="Y72" s="385"/>
      <c r="Z72" s="360"/>
    </row>
    <row r="73" spans="1:26" s="267" customFormat="1" ht="12.95" customHeight="1" outlineLevel="1" x14ac:dyDescent="0.3">
      <c r="A73" s="293"/>
      <c r="B73" s="305" t="s">
        <v>211</v>
      </c>
      <c r="C73" s="306"/>
      <c r="D73" s="306"/>
      <c r="E73" s="306"/>
      <c r="F73" s="306"/>
      <c r="G73" s="306"/>
      <c r="H73" s="306"/>
      <c r="I73" s="311"/>
      <c r="J73" s="311"/>
      <c r="K73" s="311"/>
      <c r="L73" s="311"/>
      <c r="M73" s="312"/>
      <c r="N73" s="411"/>
      <c r="O73" s="411"/>
      <c r="P73" s="321"/>
      <c r="Q73" s="311">
        <f ca="1">P$63</f>
        <v>17</v>
      </c>
      <c r="R73" s="311">
        <f ca="1">Q73</f>
        <v>17</v>
      </c>
      <c r="S73" s="311">
        <f ca="1">R73</f>
        <v>17</v>
      </c>
      <c r="T73" s="312">
        <f ca="1">S73</f>
        <v>17</v>
      </c>
      <c r="U73" s="321">
        <f ca="1">T73</f>
        <v>17</v>
      </c>
      <c r="V73" s="311"/>
      <c r="W73" s="311"/>
      <c r="X73" s="311"/>
      <c r="Y73" s="312"/>
      <c r="Z73" s="311"/>
    </row>
    <row r="74" spans="1:26" s="267" customFormat="1" ht="12.95" customHeight="1" outlineLevel="1" x14ac:dyDescent="0.3">
      <c r="A74" s="293"/>
      <c r="B74" s="305" t="s">
        <v>212</v>
      </c>
      <c r="C74" s="306"/>
      <c r="D74" s="306"/>
      <c r="E74" s="306"/>
      <c r="F74" s="306"/>
      <c r="G74" s="306"/>
      <c r="H74" s="306"/>
      <c r="I74" s="311"/>
      <c r="J74" s="311"/>
      <c r="K74" s="311"/>
      <c r="L74" s="311"/>
      <c r="M74" s="312"/>
      <c r="N74" s="411"/>
      <c r="O74" s="411"/>
      <c r="P74" s="321"/>
      <c r="Q74" s="311"/>
      <c r="R74" s="311">
        <f ca="1">Q$63</f>
        <v>14</v>
      </c>
      <c r="S74" s="311">
        <f ca="1">R74</f>
        <v>14</v>
      </c>
      <c r="T74" s="312">
        <f ca="1">S74</f>
        <v>14</v>
      </c>
      <c r="U74" s="321">
        <f ca="1">T74</f>
        <v>14</v>
      </c>
      <c r="V74" s="311">
        <f ca="1">U74</f>
        <v>14</v>
      </c>
      <c r="W74" s="311"/>
      <c r="X74" s="311"/>
      <c r="Y74" s="312"/>
      <c r="Z74" s="311"/>
    </row>
    <row r="75" spans="1:26" s="267" customFormat="1" ht="12.95" customHeight="1" outlineLevel="1" x14ac:dyDescent="0.3">
      <c r="A75" s="293"/>
      <c r="B75" s="327" t="s">
        <v>213</v>
      </c>
      <c r="C75" s="328"/>
      <c r="D75" s="328"/>
      <c r="E75" s="306"/>
      <c r="F75" s="306"/>
      <c r="G75" s="306"/>
      <c r="H75" s="306"/>
      <c r="I75" s="311"/>
      <c r="J75" s="311"/>
      <c r="K75" s="311"/>
      <c r="L75" s="311"/>
      <c r="M75" s="312"/>
      <c r="N75" s="411"/>
      <c r="O75" s="411"/>
      <c r="P75" s="321"/>
      <c r="Q75" s="311"/>
      <c r="R75" s="311"/>
      <c r="S75" s="311">
        <f ca="1">R$63</f>
        <v>-16</v>
      </c>
      <c r="T75" s="312">
        <f ca="1">S75</f>
        <v>-16</v>
      </c>
      <c r="U75" s="321">
        <f ca="1">T75</f>
        <v>-16</v>
      </c>
      <c r="V75" s="311">
        <f ca="1">U75</f>
        <v>-16</v>
      </c>
      <c r="W75" s="311">
        <f ca="1">V75</f>
        <v>-16</v>
      </c>
      <c r="X75" s="311"/>
      <c r="Y75" s="312"/>
      <c r="Z75" s="311"/>
    </row>
    <row r="76" spans="1:26" s="267" customFormat="1" ht="12.95" customHeight="1" outlineLevel="1" x14ac:dyDescent="0.3">
      <c r="A76" s="293"/>
      <c r="B76" s="305" t="s">
        <v>214</v>
      </c>
      <c r="C76" s="306"/>
      <c r="D76" s="306"/>
      <c r="E76" s="323"/>
      <c r="F76" s="323"/>
      <c r="G76" s="323"/>
      <c r="H76" s="306"/>
      <c r="I76" s="311"/>
      <c r="J76" s="311"/>
      <c r="K76" s="311"/>
      <c r="L76" s="311"/>
      <c r="M76" s="312"/>
      <c r="N76" s="411"/>
      <c r="O76" s="411"/>
      <c r="P76" s="321"/>
      <c r="Q76" s="311"/>
      <c r="R76" s="311"/>
      <c r="S76" s="311"/>
      <c r="T76" s="312">
        <f ca="1">S$63</f>
        <v>-5</v>
      </c>
      <c r="U76" s="321">
        <f ca="1">T76</f>
        <v>-5</v>
      </c>
      <c r="V76" s="311">
        <f ca="1">U76</f>
        <v>-5</v>
      </c>
      <c r="W76" s="311">
        <f ca="1">V76</f>
        <v>-5</v>
      </c>
      <c r="X76" s="311">
        <f ca="1">W76</f>
        <v>-5</v>
      </c>
      <c r="Y76" s="312"/>
      <c r="Z76" s="311"/>
    </row>
    <row r="77" spans="1:26" s="267" customFormat="1" ht="12.95" customHeight="1" outlineLevel="1" x14ac:dyDescent="0.3">
      <c r="A77" s="293"/>
      <c r="B77" s="305" t="s">
        <v>285</v>
      </c>
      <c r="C77" s="306"/>
      <c r="D77" s="306"/>
      <c r="E77" s="306"/>
      <c r="F77" s="306"/>
      <c r="G77" s="306"/>
      <c r="H77" s="328"/>
      <c r="I77" s="361"/>
      <c r="J77" s="361"/>
      <c r="K77" s="361"/>
      <c r="L77" s="361"/>
      <c r="M77" s="386"/>
      <c r="N77" s="416"/>
      <c r="O77" s="416"/>
      <c r="P77" s="422"/>
      <c r="Q77" s="362"/>
      <c r="R77" s="362"/>
      <c r="S77" s="362"/>
      <c r="T77" s="423"/>
      <c r="U77" s="422">
        <f>T$63</f>
        <v>0</v>
      </c>
      <c r="V77" s="362">
        <f>U77</f>
        <v>0</v>
      </c>
      <c r="W77" s="362">
        <f>V77</f>
        <v>0</v>
      </c>
      <c r="X77" s="362">
        <f>W77</f>
        <v>0</v>
      </c>
      <c r="Y77" s="423">
        <f>X77</f>
        <v>0</v>
      </c>
      <c r="Z77" s="362">
        <f>Y77</f>
        <v>0</v>
      </c>
    </row>
    <row r="78" spans="1:26" s="267" customFormat="1" ht="12.95" customHeight="1" outlineLevel="1" x14ac:dyDescent="0.3">
      <c r="A78" s="293"/>
      <c r="B78" s="305" t="s">
        <v>304</v>
      </c>
      <c r="C78" s="306"/>
      <c r="D78" s="306"/>
      <c r="E78" s="306"/>
      <c r="F78" s="306"/>
      <c r="G78" s="306"/>
      <c r="H78" s="306"/>
      <c r="I78" s="311"/>
      <c r="J78" s="311"/>
      <c r="K78" s="311"/>
      <c r="L78" s="311"/>
      <c r="M78" s="312"/>
      <c r="N78" s="411"/>
      <c r="O78" s="411"/>
      <c r="P78" s="321"/>
      <c r="Q78" s="311"/>
      <c r="R78" s="311"/>
      <c r="S78" s="311"/>
      <c r="T78" s="312"/>
      <c r="U78" s="321"/>
      <c r="V78" s="311">
        <f ca="1">U$63</f>
        <v>5</v>
      </c>
      <c r="W78" s="311">
        <f ca="1">V78</f>
        <v>5</v>
      </c>
      <c r="X78" s="311">
        <f ca="1">W78</f>
        <v>5</v>
      </c>
      <c r="Y78" s="312">
        <f ca="1">X78</f>
        <v>5</v>
      </c>
      <c r="Z78" s="311">
        <f ca="1">Y78</f>
        <v>5</v>
      </c>
    </row>
    <row r="79" spans="1:26" s="267" customFormat="1" ht="12.95" customHeight="1" x14ac:dyDescent="0.3">
      <c r="A79" s="293"/>
      <c r="B79" s="305" t="s">
        <v>259</v>
      </c>
      <c r="C79" s="306"/>
      <c r="D79" s="306"/>
      <c r="E79" s="306"/>
      <c r="F79" s="306"/>
      <c r="G79" s="306"/>
      <c r="H79" s="306"/>
      <c r="I79" s="318"/>
      <c r="J79" s="318"/>
      <c r="K79" s="318"/>
      <c r="L79" s="318"/>
      <c r="M79" s="320"/>
      <c r="N79" s="413">
        <f ca="1">SUM(N66:N70)</f>
        <v>-2</v>
      </c>
      <c r="O79" s="413">
        <f ca="1">SUM(O66:O71)</f>
        <v>10</v>
      </c>
      <c r="P79" s="319">
        <f ca="1">SUM(P66:P72)</f>
        <v>17</v>
      </c>
      <c r="Q79" s="318">
        <f t="shared" ref="Q79:T79" ca="1" si="20">SUM(Q66:Q72)</f>
        <v>42</v>
      </c>
      <c r="R79" s="318">
        <f t="shared" ca="1" si="20"/>
        <v>2</v>
      </c>
      <c r="S79" s="318">
        <f t="shared" ca="1" si="20"/>
        <v>2</v>
      </c>
      <c r="T79" s="320">
        <f t="shared" ca="1" si="20"/>
        <v>-15</v>
      </c>
      <c r="U79" s="319">
        <f ca="1">SUM(U66:U77)</f>
        <v>10</v>
      </c>
      <c r="V79" s="318">
        <f t="shared" ref="V79:Y79" ca="1" si="21">SUM(V66:V77)</f>
        <v>-7</v>
      </c>
      <c r="W79" s="318">
        <f t="shared" ca="1" si="21"/>
        <v>-21</v>
      </c>
      <c r="X79" s="318">
        <f t="shared" ca="1" si="21"/>
        <v>-5</v>
      </c>
      <c r="Y79" s="320">
        <f t="shared" si="21"/>
        <v>0</v>
      </c>
      <c r="Z79" s="318">
        <f ca="1">SUM(Z66:Z78)</f>
        <v>5</v>
      </c>
    </row>
    <row r="80" spans="1:26" s="267" customFormat="1" ht="12.95" customHeight="1" x14ac:dyDescent="0.3">
      <c r="A80" s="293"/>
      <c r="B80" s="305"/>
      <c r="C80" s="306"/>
      <c r="D80" s="306"/>
      <c r="E80" s="306"/>
      <c r="F80" s="306"/>
      <c r="G80" s="306"/>
      <c r="H80" s="306"/>
      <c r="I80" s="311"/>
      <c r="J80" s="311"/>
      <c r="K80" s="311"/>
      <c r="L80" s="311"/>
      <c r="M80" s="312"/>
      <c r="N80" s="411"/>
      <c r="O80" s="411"/>
      <c r="P80" s="321"/>
      <c r="Q80" s="311"/>
      <c r="R80" s="311"/>
      <c r="S80" s="311"/>
      <c r="T80" s="312"/>
      <c r="U80" s="321"/>
      <c r="V80" s="311"/>
      <c r="W80" s="311"/>
      <c r="X80" s="311"/>
      <c r="Y80" s="312"/>
      <c r="Z80" s="311"/>
    </row>
    <row r="81" spans="1:26" s="267" customFormat="1" ht="12.95" customHeight="1" x14ac:dyDescent="0.3">
      <c r="A81" s="293"/>
      <c r="B81" s="265" t="s">
        <v>346</v>
      </c>
      <c r="C81" s="306"/>
      <c r="D81" s="306"/>
      <c r="E81" s="306"/>
      <c r="F81" s="306"/>
      <c r="G81" s="306"/>
      <c r="H81" s="306"/>
      <c r="I81" s="311"/>
      <c r="J81" s="311"/>
      <c r="K81" s="311"/>
      <c r="L81" s="311"/>
      <c r="M81" s="312"/>
      <c r="N81" s="411"/>
      <c r="O81" s="411"/>
      <c r="P81" s="321"/>
      <c r="Q81" s="311"/>
      <c r="R81" s="311"/>
      <c r="S81" s="311"/>
      <c r="T81" s="312"/>
      <c r="U81" s="321"/>
      <c r="V81" s="311"/>
      <c r="W81" s="311"/>
      <c r="X81" s="311"/>
      <c r="Y81" s="312"/>
      <c r="Z81" s="311"/>
    </row>
    <row r="82" spans="1:26" s="267" customFormat="1" ht="12.95" customHeight="1" x14ac:dyDescent="0.3">
      <c r="A82" s="293"/>
      <c r="B82" s="305" t="s">
        <v>347</v>
      </c>
      <c r="C82" s="306"/>
      <c r="D82" s="306"/>
      <c r="E82" s="306"/>
      <c r="F82" s="306"/>
      <c r="G82" s="306"/>
      <c r="H82" s="306"/>
      <c r="I82" s="313"/>
      <c r="J82" s="313"/>
      <c r="K82" s="313"/>
      <c r="L82" s="313"/>
      <c r="M82" s="317"/>
      <c r="N82" s="412"/>
      <c r="O82" s="412"/>
      <c r="P82" s="314"/>
      <c r="Q82" s="315"/>
      <c r="R82" s="315"/>
      <c r="S82" s="315"/>
      <c r="T82" s="353"/>
      <c r="U82" s="314"/>
      <c r="V82" s="315"/>
      <c r="W82" s="315"/>
      <c r="X82" s="315"/>
      <c r="Y82" s="353"/>
      <c r="Z82" s="315"/>
    </row>
    <row r="83" spans="1:26" s="267" customFormat="1" ht="12.95" customHeight="1" x14ac:dyDescent="0.3">
      <c r="A83" s="293"/>
      <c r="B83" s="305" t="s">
        <v>348</v>
      </c>
      <c r="C83" s="306"/>
      <c r="D83" s="306"/>
      <c r="E83" s="266"/>
      <c r="F83" s="266"/>
      <c r="G83" s="266"/>
      <c r="H83" s="306"/>
      <c r="I83" s="313"/>
      <c r="J83" s="313"/>
      <c r="K83" s="313"/>
      <c r="L83" s="313"/>
      <c r="M83" s="317"/>
      <c r="N83" s="412"/>
      <c r="O83" s="412"/>
      <c r="P83" s="314"/>
      <c r="Q83" s="315"/>
      <c r="R83" s="315"/>
      <c r="S83" s="315"/>
      <c r="T83" s="353"/>
      <c r="U83" s="395"/>
      <c r="V83" s="315"/>
      <c r="W83" s="315"/>
      <c r="X83" s="315"/>
      <c r="Y83" s="353"/>
      <c r="Z83" s="315"/>
    </row>
    <row r="84" spans="1:26" s="267" customFormat="1" ht="12.95" customHeight="1" x14ac:dyDescent="0.3">
      <c r="A84" s="293"/>
      <c r="B84" s="305" t="s">
        <v>351</v>
      </c>
      <c r="C84" s="266"/>
      <c r="D84" s="266"/>
      <c r="E84" s="266"/>
      <c r="F84" s="266"/>
      <c r="G84" s="266"/>
      <c r="H84" s="266"/>
      <c r="I84" s="330"/>
      <c r="J84" s="330"/>
      <c r="K84" s="330"/>
      <c r="L84" s="330"/>
      <c r="M84" s="332"/>
      <c r="N84" s="417"/>
      <c r="O84" s="417"/>
      <c r="P84" s="331"/>
      <c r="Q84" s="330"/>
      <c r="R84" s="330"/>
      <c r="S84" s="330"/>
      <c r="T84" s="332"/>
      <c r="U84" s="331"/>
      <c r="V84" s="330"/>
      <c r="W84" s="330"/>
      <c r="X84" s="330"/>
      <c r="Y84" s="332"/>
      <c r="Z84" s="330"/>
    </row>
    <row r="85" spans="1:26" s="267" customFormat="1" ht="12.95" customHeight="1" x14ac:dyDescent="0.3">
      <c r="A85" s="293"/>
      <c r="B85" s="305" t="s">
        <v>358</v>
      </c>
      <c r="C85" s="329"/>
      <c r="D85" s="329"/>
      <c r="E85" s="266"/>
      <c r="F85" s="266"/>
      <c r="G85" s="266"/>
      <c r="H85" s="329"/>
      <c r="I85" s="330"/>
      <c r="J85" s="330"/>
      <c r="K85" s="330"/>
      <c r="L85" s="330"/>
      <c r="M85" s="332"/>
      <c r="N85" s="417"/>
      <c r="O85" s="417"/>
      <c r="P85" s="331"/>
      <c r="Q85" s="330"/>
      <c r="R85" s="330"/>
      <c r="S85" s="330"/>
      <c r="T85" s="332"/>
      <c r="U85" s="331"/>
      <c r="V85" s="330"/>
      <c r="W85" s="330"/>
      <c r="X85" s="330"/>
      <c r="Y85" s="332"/>
      <c r="Z85" s="330"/>
    </row>
    <row r="86" spans="1:26" s="267" customFormat="1" ht="12.95" customHeight="1" x14ac:dyDescent="0.3">
      <c r="A86" s="293"/>
      <c r="B86" s="305" t="s">
        <v>367</v>
      </c>
      <c r="C86" s="329"/>
      <c r="D86" s="329"/>
      <c r="E86" s="266"/>
      <c r="F86" s="266"/>
      <c r="G86" s="266"/>
      <c r="H86" s="329"/>
      <c r="I86" s="330"/>
      <c r="J86" s="330"/>
      <c r="K86" s="330"/>
      <c r="L86" s="330"/>
      <c r="M86" s="332"/>
      <c r="N86" s="417"/>
      <c r="O86" s="417"/>
      <c r="P86" s="331"/>
      <c r="Q86" s="330"/>
      <c r="R86" s="330"/>
      <c r="S86" s="330"/>
      <c r="T86" s="332"/>
      <c r="U86" s="331"/>
      <c r="V86" s="330"/>
      <c r="W86" s="330"/>
      <c r="X86" s="330"/>
      <c r="Y86" s="332"/>
      <c r="Z86" s="330"/>
    </row>
    <row r="87" spans="1:26" s="267" customFormat="1" ht="12.95" customHeight="1" x14ac:dyDescent="0.3">
      <c r="A87" s="293"/>
      <c r="B87" s="305" t="s">
        <v>366</v>
      </c>
      <c r="C87" s="329"/>
      <c r="D87" s="329"/>
      <c r="E87" s="266"/>
      <c r="F87" s="266"/>
      <c r="G87" s="266"/>
      <c r="H87" s="329"/>
      <c r="I87" s="330"/>
      <c r="J87" s="330"/>
      <c r="K87" s="330"/>
      <c r="L87" s="330"/>
      <c r="M87" s="332"/>
      <c r="N87" s="417"/>
      <c r="O87" s="417"/>
      <c r="P87" s="331"/>
      <c r="Q87" s="330"/>
      <c r="R87" s="330"/>
      <c r="S87" s="330"/>
      <c r="T87" s="332"/>
      <c r="U87" s="331"/>
      <c r="V87" s="330"/>
      <c r="W87" s="330"/>
      <c r="X87" s="330"/>
      <c r="Y87" s="332"/>
      <c r="Z87" s="330"/>
    </row>
    <row r="88" spans="1:26" s="267" customFormat="1" ht="12.95" customHeight="1" x14ac:dyDescent="0.3">
      <c r="A88" s="293"/>
      <c r="B88" s="305" t="s">
        <v>359</v>
      </c>
      <c r="C88" s="329"/>
      <c r="D88" s="329"/>
      <c r="E88" s="266"/>
      <c r="F88" s="266"/>
      <c r="G88" s="266"/>
      <c r="H88" s="329"/>
      <c r="I88" s="330"/>
      <c r="J88" s="330"/>
      <c r="K88" s="330"/>
      <c r="L88" s="330"/>
      <c r="M88" s="332"/>
      <c r="N88" s="417"/>
      <c r="O88" s="417"/>
      <c r="P88" s="331"/>
      <c r="Q88" s="315"/>
      <c r="R88" s="330"/>
      <c r="S88" s="330"/>
      <c r="T88" s="332"/>
      <c r="U88" s="396"/>
      <c r="V88" s="383"/>
      <c r="W88" s="383"/>
      <c r="X88" s="330"/>
      <c r="Y88" s="332"/>
      <c r="Z88" s="354"/>
    </row>
    <row r="89" spans="1:26" s="267" customFormat="1" ht="12.95" customHeight="1" x14ac:dyDescent="0.3">
      <c r="A89" s="293"/>
      <c r="B89" s="305" t="s">
        <v>363</v>
      </c>
      <c r="C89" s="329"/>
      <c r="D89" s="329"/>
      <c r="E89" s="266"/>
      <c r="F89" s="266"/>
      <c r="G89" s="266"/>
      <c r="H89" s="329"/>
      <c r="I89" s="355"/>
      <c r="J89" s="355"/>
      <c r="K89" s="330"/>
      <c r="L89" s="330"/>
      <c r="M89" s="332"/>
      <c r="N89" s="417"/>
      <c r="O89" s="417"/>
      <c r="P89" s="331"/>
      <c r="Q89" s="330"/>
      <c r="R89" s="330"/>
      <c r="S89" s="330"/>
      <c r="T89" s="332"/>
      <c r="U89" s="331"/>
      <c r="V89" s="330"/>
      <c r="W89" s="330"/>
      <c r="X89" s="330"/>
      <c r="Y89" s="332"/>
      <c r="Z89" s="330"/>
    </row>
    <row r="90" spans="1:26" s="267" customFormat="1" ht="12.95" customHeight="1" x14ac:dyDescent="0.3">
      <c r="A90" s="293"/>
      <c r="B90" s="305" t="s">
        <v>368</v>
      </c>
      <c r="C90" s="329"/>
      <c r="D90" s="329"/>
      <c r="E90" s="266"/>
      <c r="F90" s="266"/>
      <c r="G90" s="266"/>
      <c r="H90" s="329"/>
      <c r="I90" s="355"/>
      <c r="J90" s="355"/>
      <c r="K90" s="330"/>
      <c r="L90" s="330"/>
      <c r="M90" s="332"/>
      <c r="N90" s="417"/>
      <c r="O90" s="417"/>
      <c r="P90" s="331"/>
      <c r="Q90" s="330"/>
      <c r="R90" s="330"/>
      <c r="S90" s="330"/>
      <c r="T90" s="332"/>
      <c r="U90" s="331"/>
      <c r="V90" s="330"/>
      <c r="W90" s="330"/>
      <c r="X90" s="330"/>
      <c r="Y90" s="332"/>
      <c r="Z90" s="330"/>
    </row>
    <row r="91" spans="1:26" s="267" customFormat="1" ht="12.95" customHeight="1" x14ac:dyDescent="0.3">
      <c r="A91" s="293"/>
      <c r="B91" s="305" t="s">
        <v>371</v>
      </c>
      <c r="C91" s="329"/>
      <c r="D91" s="329"/>
      <c r="E91" s="266"/>
      <c r="F91" s="266"/>
      <c r="G91" s="266"/>
      <c r="H91" s="329"/>
      <c r="I91" s="355"/>
      <c r="J91" s="355"/>
      <c r="K91" s="330"/>
      <c r="L91" s="330"/>
      <c r="M91" s="332"/>
      <c r="N91" s="417"/>
      <c r="O91" s="417"/>
      <c r="P91" s="331"/>
      <c r="Q91" s="330"/>
      <c r="R91" s="330"/>
      <c r="S91" s="330"/>
      <c r="T91" s="332"/>
      <c r="U91" s="331"/>
      <c r="V91" s="330"/>
      <c r="W91" s="330"/>
      <c r="X91" s="330"/>
      <c r="Y91" s="332"/>
      <c r="Z91" s="330"/>
    </row>
    <row r="92" spans="1:26" s="267" customFormat="1" ht="12.95" customHeight="1" x14ac:dyDescent="0.3">
      <c r="A92" s="293"/>
      <c r="B92" s="305" t="s">
        <v>372</v>
      </c>
      <c r="C92" s="329"/>
      <c r="D92" s="329"/>
      <c r="E92" s="266"/>
      <c r="F92" s="266"/>
      <c r="G92" s="266"/>
      <c r="H92" s="329"/>
      <c r="I92" s="355"/>
      <c r="J92" s="355"/>
      <c r="K92" s="330"/>
      <c r="L92" s="330"/>
      <c r="M92" s="332"/>
      <c r="N92" s="417"/>
      <c r="O92" s="417"/>
      <c r="P92" s="331"/>
      <c r="Q92" s="330"/>
      <c r="R92" s="330"/>
      <c r="S92" s="330"/>
      <c r="T92" s="332"/>
      <c r="U92" s="331"/>
      <c r="V92" s="330"/>
      <c r="W92" s="330"/>
      <c r="X92" s="330"/>
      <c r="Y92" s="332"/>
      <c r="Z92" s="330"/>
    </row>
    <row r="93" spans="1:26" s="267" customFormat="1" ht="12.95" customHeight="1" x14ac:dyDescent="0.3">
      <c r="A93" s="293"/>
      <c r="B93" s="305" t="s">
        <v>376</v>
      </c>
      <c r="C93" s="329"/>
      <c r="D93" s="329"/>
      <c r="E93" s="266"/>
      <c r="F93" s="266"/>
      <c r="G93" s="266"/>
      <c r="H93" s="329"/>
      <c r="I93" s="355"/>
      <c r="J93" s="355"/>
      <c r="K93" s="330"/>
      <c r="L93" s="330"/>
      <c r="M93" s="332"/>
      <c r="N93" s="417"/>
      <c r="O93" s="417"/>
      <c r="P93" s="331"/>
      <c r="Q93" s="330"/>
      <c r="R93" s="330"/>
      <c r="S93" s="330"/>
      <c r="T93" s="332"/>
      <c r="U93" s="331"/>
      <c r="V93" s="330"/>
      <c r="W93" s="330"/>
      <c r="X93" s="330"/>
      <c r="Y93" s="332"/>
      <c r="Z93" s="330"/>
    </row>
    <row r="94" spans="1:26" s="267" customFormat="1" ht="12.95" customHeight="1" x14ac:dyDescent="0.3">
      <c r="A94" s="293"/>
      <c r="B94" s="329"/>
      <c r="C94" s="329"/>
      <c r="D94" s="329"/>
      <c r="E94" s="266"/>
      <c r="F94" s="266"/>
      <c r="G94" s="266"/>
      <c r="H94" s="329"/>
      <c r="M94" s="299"/>
      <c r="N94" s="407"/>
      <c r="O94" s="407"/>
      <c r="P94" s="298"/>
      <c r="T94" s="299"/>
      <c r="U94" s="397"/>
      <c r="V94" s="265"/>
      <c r="W94" s="265"/>
      <c r="Y94" s="299"/>
      <c r="Z94" s="293"/>
    </row>
    <row r="95" spans="1:26" s="267" customFormat="1" ht="12.95" customHeight="1" x14ac:dyDescent="0.3">
      <c r="A95" s="293"/>
      <c r="B95" s="265" t="s">
        <v>282</v>
      </c>
      <c r="C95" s="329"/>
      <c r="D95" s="329"/>
      <c r="E95" s="266"/>
      <c r="F95" s="266"/>
      <c r="G95" s="266"/>
      <c r="H95" s="329"/>
      <c r="M95" s="299"/>
      <c r="N95" s="407"/>
      <c r="O95" s="407"/>
      <c r="P95" s="298"/>
      <c r="T95" s="299"/>
      <c r="U95" s="397"/>
      <c r="V95" s="265"/>
      <c r="W95" s="265"/>
      <c r="Y95" s="299"/>
      <c r="Z95" s="293"/>
    </row>
    <row r="96" spans="1:26" s="267" customFormat="1" ht="12.95" customHeight="1" x14ac:dyDescent="0.3">
      <c r="A96" s="293"/>
      <c r="B96" s="305" t="s">
        <v>352</v>
      </c>
      <c r="C96" s="329"/>
      <c r="D96" s="329"/>
      <c r="E96" s="266"/>
      <c r="F96" s="266"/>
      <c r="G96" s="266"/>
      <c r="H96" s="329"/>
      <c r="M96" s="299"/>
      <c r="N96" s="407"/>
      <c r="O96" s="407"/>
      <c r="P96" s="298"/>
      <c r="T96" s="299"/>
      <c r="U96" s="397"/>
      <c r="V96" s="265"/>
      <c r="W96" s="265"/>
      <c r="Y96" s="299"/>
      <c r="Z96" s="293"/>
    </row>
    <row r="97" spans="1:26" s="267" customFormat="1" ht="12.95" customHeight="1" x14ac:dyDescent="0.3">
      <c r="A97" s="293"/>
      <c r="B97" s="305" t="s">
        <v>357</v>
      </c>
      <c r="C97" s="329"/>
      <c r="D97" s="329"/>
      <c r="E97" s="266"/>
      <c r="F97" s="266"/>
      <c r="G97" s="266"/>
      <c r="H97" s="329"/>
      <c r="M97" s="299"/>
      <c r="N97" s="407"/>
      <c r="O97" s="407"/>
      <c r="P97" s="298"/>
      <c r="T97" s="299"/>
      <c r="U97" s="397"/>
      <c r="V97" s="265"/>
      <c r="W97" s="265"/>
      <c r="Y97" s="299"/>
      <c r="Z97" s="293"/>
    </row>
    <row r="98" spans="1:26" s="267" customFormat="1" ht="12.95" customHeight="1" x14ac:dyDescent="0.3">
      <c r="A98" s="293"/>
      <c r="B98" s="305" t="s">
        <v>364</v>
      </c>
      <c r="C98" s="329"/>
      <c r="D98" s="329"/>
      <c r="E98" s="266"/>
      <c r="F98" s="266"/>
      <c r="G98" s="266"/>
      <c r="H98" s="329"/>
      <c r="M98" s="299"/>
      <c r="N98" s="407">
        <f ca="1">L42-SUM(N39:N41)</f>
        <v>2</v>
      </c>
      <c r="O98" s="407"/>
      <c r="P98" s="298"/>
      <c r="T98" s="299"/>
      <c r="U98" s="397"/>
      <c r="V98" s="265"/>
      <c r="W98" s="265"/>
      <c r="Y98" s="299"/>
      <c r="Z98" s="293"/>
    </row>
    <row r="99" spans="1:26" s="267" customFormat="1" ht="12.95" customHeight="1" x14ac:dyDescent="0.3">
      <c r="A99" s="293"/>
      <c r="B99" s="305" t="s">
        <v>365</v>
      </c>
      <c r="C99" s="329"/>
      <c r="D99" s="329"/>
      <c r="E99" s="266"/>
      <c r="F99" s="266"/>
      <c r="G99" s="266"/>
      <c r="H99" s="329"/>
      <c r="M99" s="299"/>
      <c r="N99" s="407"/>
      <c r="O99" s="407">
        <f ca="1">M42-SUM(O39:O41)</f>
        <v>-15</v>
      </c>
      <c r="P99" s="298"/>
      <c r="T99" s="299"/>
      <c r="U99" s="397"/>
      <c r="V99" s="265"/>
      <c r="W99" s="265"/>
      <c r="Y99" s="299"/>
      <c r="Z99" s="293"/>
    </row>
    <row r="100" spans="1:26" s="267" customFormat="1" ht="12.95" customHeight="1" x14ac:dyDescent="0.3">
      <c r="A100" s="293"/>
      <c r="B100" s="305" t="s">
        <v>361</v>
      </c>
      <c r="C100" s="329"/>
      <c r="D100" s="329"/>
      <c r="E100" s="266"/>
      <c r="F100" s="266"/>
      <c r="G100" s="266"/>
      <c r="H100" s="329"/>
      <c r="M100" s="299"/>
      <c r="N100" s="407"/>
      <c r="O100" s="407"/>
      <c r="P100" s="298"/>
      <c r="T100" s="299"/>
      <c r="U100" s="397"/>
      <c r="V100" s="265"/>
      <c r="W100" s="265"/>
      <c r="Y100" s="299"/>
      <c r="Z100" s="293"/>
    </row>
    <row r="101" spans="1:26" s="267" customFormat="1" ht="12.95" customHeight="1" x14ac:dyDescent="0.3">
      <c r="A101" s="293"/>
      <c r="B101" s="305" t="s">
        <v>377</v>
      </c>
      <c r="C101" s="329"/>
      <c r="D101" s="329"/>
      <c r="E101" s="266"/>
      <c r="F101" s="266"/>
      <c r="G101" s="266"/>
      <c r="H101" s="329"/>
      <c r="M101" s="299"/>
      <c r="N101" s="407"/>
      <c r="O101" s="407">
        <f>-P62</f>
        <v>0</v>
      </c>
      <c r="P101" s="298"/>
      <c r="T101" s="299"/>
      <c r="U101" s="397"/>
      <c r="V101" s="265"/>
      <c r="W101" s="265"/>
      <c r="Y101" s="299"/>
      <c r="Z101" s="293"/>
    </row>
    <row r="102" spans="1:26" s="267" customFormat="1" ht="12.95" customHeight="1" x14ac:dyDescent="0.3">
      <c r="A102" s="293"/>
      <c r="B102" s="305" t="s">
        <v>378</v>
      </c>
      <c r="C102" s="329"/>
      <c r="D102" s="329"/>
      <c r="E102" s="266"/>
      <c r="F102" s="266"/>
      <c r="G102" s="266"/>
      <c r="H102" s="329"/>
      <c r="M102" s="299"/>
      <c r="N102" s="407"/>
      <c r="O102" s="407"/>
      <c r="P102" s="298"/>
      <c r="S102" s="267">
        <f>P62</f>
        <v>0</v>
      </c>
      <c r="T102" s="299"/>
      <c r="U102" s="397"/>
      <c r="V102" s="265"/>
      <c r="W102" s="265"/>
      <c r="Y102" s="299"/>
      <c r="Z102" s="293"/>
    </row>
    <row r="103" spans="1:26" s="267" customFormat="1" ht="12.95" customHeight="1" x14ac:dyDescent="0.3">
      <c r="A103" s="293"/>
      <c r="B103" s="305" t="s">
        <v>370</v>
      </c>
      <c r="C103" s="329"/>
      <c r="D103" s="329"/>
      <c r="E103" s="266"/>
      <c r="F103" s="266"/>
      <c r="G103" s="266"/>
      <c r="H103" s="329"/>
      <c r="M103" s="299"/>
      <c r="N103" s="407"/>
      <c r="O103" s="407"/>
      <c r="P103" s="298"/>
      <c r="S103" s="267">
        <f ca="1">-N59</f>
        <v>-17</v>
      </c>
      <c r="T103" s="299"/>
      <c r="U103" s="397"/>
      <c r="V103" s="265"/>
      <c r="W103" s="265"/>
      <c r="Y103" s="299"/>
      <c r="Z103" s="293"/>
    </row>
    <row r="104" spans="1:26" s="267" customFormat="1" ht="12.95" customHeight="1" x14ac:dyDescent="0.3">
      <c r="A104" s="293"/>
      <c r="B104" s="305" t="s">
        <v>373</v>
      </c>
      <c r="C104" s="329"/>
      <c r="D104" s="329"/>
      <c r="E104" s="266"/>
      <c r="F104" s="266"/>
      <c r="G104" s="266"/>
      <c r="H104" s="329"/>
      <c r="M104" s="299"/>
      <c r="N104" s="407"/>
      <c r="O104" s="407"/>
      <c r="P104" s="298"/>
      <c r="T104" s="299">
        <f ca="1">-O60</f>
        <v>52</v>
      </c>
      <c r="U104" s="397"/>
      <c r="V104" s="265"/>
      <c r="W104" s="265"/>
      <c r="Y104" s="299"/>
      <c r="Z104" s="293"/>
    </row>
    <row r="105" spans="1:26" s="267" customFormat="1" ht="12.95" customHeight="1" x14ac:dyDescent="0.3">
      <c r="A105" s="293"/>
      <c r="B105" s="329"/>
      <c r="C105" s="266"/>
      <c r="D105" s="266"/>
      <c r="E105" s="266"/>
      <c r="F105" s="266"/>
      <c r="G105" s="266"/>
      <c r="H105" s="329"/>
      <c r="M105" s="299"/>
      <c r="N105" s="407"/>
      <c r="O105" s="407"/>
      <c r="P105" s="298"/>
      <c r="T105" s="299"/>
      <c r="U105" s="397"/>
      <c r="V105" s="265"/>
      <c r="W105" s="265"/>
      <c r="Y105" s="299"/>
      <c r="Z105" s="293"/>
    </row>
    <row r="106" spans="1:26" s="267" customFormat="1" ht="12.95" customHeight="1" x14ac:dyDescent="0.3">
      <c r="A106" s="265"/>
      <c r="B106" s="424" t="s">
        <v>265</v>
      </c>
      <c r="C106" s="425"/>
      <c r="D106" s="425"/>
      <c r="E106" s="425"/>
      <c r="F106" s="425"/>
      <c r="G106" s="425"/>
      <c r="H106" s="425"/>
      <c r="I106" s="426">
        <f t="shared" ref="I106:L106" si="22">SUM(I79:I105)</f>
        <v>0</v>
      </c>
      <c r="J106" s="426">
        <f t="shared" si="22"/>
        <v>0</v>
      </c>
      <c r="K106" s="426">
        <f t="shared" si="22"/>
        <v>0</v>
      </c>
      <c r="L106" s="426">
        <f t="shared" si="22"/>
        <v>0</v>
      </c>
      <c r="M106" s="427">
        <f>SUM(M79:M105)</f>
        <v>0</v>
      </c>
      <c r="N106" s="429">
        <f ca="1">SUM(N79:N105)</f>
        <v>0</v>
      </c>
      <c r="O106" s="429">
        <f ca="1">SUM(O79:O105)</f>
        <v>-5</v>
      </c>
      <c r="P106" s="393">
        <f ca="1">SUM(P79:P105)</f>
        <v>17</v>
      </c>
      <c r="Q106" s="363">
        <f t="shared" ref="Q106:Z106" ca="1" si="23">SUM(Q79:Q105)</f>
        <v>42</v>
      </c>
      <c r="R106" s="363">
        <f t="shared" ca="1" si="23"/>
        <v>2</v>
      </c>
      <c r="S106" s="363">
        <f t="shared" ca="1" si="23"/>
        <v>-15</v>
      </c>
      <c r="T106" s="387">
        <f t="shared" ca="1" si="23"/>
        <v>37</v>
      </c>
      <c r="U106" s="393">
        <f t="shared" ca="1" si="23"/>
        <v>10</v>
      </c>
      <c r="V106" s="363">
        <f t="shared" ca="1" si="23"/>
        <v>-7</v>
      </c>
      <c r="W106" s="363">
        <f t="shared" ca="1" si="23"/>
        <v>-21</v>
      </c>
      <c r="X106" s="363">
        <f t="shared" ca="1" si="23"/>
        <v>-5</v>
      </c>
      <c r="Y106" s="387">
        <f t="shared" si="23"/>
        <v>0</v>
      </c>
      <c r="Z106" s="363">
        <f t="shared" ca="1" si="23"/>
        <v>5</v>
      </c>
    </row>
    <row r="107" spans="1:26" s="267" customFormat="1" ht="12.95" customHeight="1" x14ac:dyDescent="0.3">
      <c r="A107" s="286"/>
      <c r="B107" s="265"/>
      <c r="C107" s="266"/>
      <c r="D107" s="266"/>
      <c r="E107" s="266"/>
      <c r="F107" s="266"/>
      <c r="G107" s="266"/>
      <c r="H107" s="266"/>
      <c r="M107" s="299"/>
      <c r="N107" s="418"/>
      <c r="O107" s="418"/>
      <c r="P107" s="333"/>
      <c r="Q107" s="334"/>
      <c r="R107" s="334"/>
      <c r="S107" s="334"/>
      <c r="T107" s="296"/>
      <c r="U107" s="294"/>
      <c r="V107" s="295"/>
      <c r="W107" s="295"/>
      <c r="X107" s="295"/>
      <c r="Y107" s="296"/>
      <c r="Z107" s="295"/>
    </row>
    <row r="108" spans="1:26" s="267" customFormat="1" ht="12.95" customHeight="1" x14ac:dyDescent="0.3">
      <c r="B108" s="265" t="s">
        <v>271</v>
      </c>
      <c r="C108" s="266"/>
      <c r="D108" s="266"/>
      <c r="E108" s="266"/>
      <c r="F108" s="266"/>
      <c r="G108" s="266"/>
      <c r="H108" s="266"/>
      <c r="M108" s="299"/>
      <c r="N108" s="418"/>
      <c r="O108" s="418"/>
      <c r="P108" s="333"/>
      <c r="Q108" s="334"/>
      <c r="R108" s="334"/>
      <c r="S108" s="334"/>
      <c r="T108" s="296"/>
      <c r="U108" s="294"/>
      <c r="V108" s="295"/>
      <c r="W108" s="295"/>
      <c r="X108" s="295"/>
      <c r="Y108" s="296"/>
      <c r="Z108" s="295"/>
    </row>
    <row r="109" spans="1:26" s="282" customFormat="1" ht="12.95" customHeight="1" x14ac:dyDescent="0.3">
      <c r="A109" s="336"/>
      <c r="B109" s="305" t="s">
        <v>272</v>
      </c>
      <c r="C109" s="281"/>
      <c r="D109" s="281"/>
      <c r="E109" s="281"/>
      <c r="F109" s="281"/>
      <c r="G109" s="281"/>
      <c r="H109" s="281"/>
      <c r="I109" s="337">
        <f t="shared" ref="I109:Z109" ca="1" si="24">I14+I14/$I$16</f>
        <v>-149.08205841446451</v>
      </c>
      <c r="J109" s="337">
        <f t="shared" ca="1" si="24"/>
        <v>-104.35744089012516</v>
      </c>
      <c r="K109" s="337">
        <f t="shared" ca="1" si="24"/>
        <v>-223.62308762169678</v>
      </c>
      <c r="L109" s="337">
        <f t="shared" ca="1" si="24"/>
        <v>223.62308762169678</v>
      </c>
      <c r="M109" s="377">
        <f t="shared" ca="1" si="24"/>
        <v>253.4394993045897</v>
      </c>
      <c r="N109" s="419">
        <f t="shared" ca="1" si="24"/>
        <v>-268.34770514603611</v>
      </c>
      <c r="O109" s="419">
        <f t="shared" ca="1" si="24"/>
        <v>29.816411682892905</v>
      </c>
      <c r="P109" s="338">
        <f t="shared" ca="1" si="24"/>
        <v>238.53129346314324</v>
      </c>
      <c r="Q109" s="339">
        <f t="shared" ca="1" si="24"/>
        <v>-149.08205841446451</v>
      </c>
      <c r="R109" s="339">
        <f t="shared" ca="1" si="24"/>
        <v>44.724617524339358</v>
      </c>
      <c r="S109" s="337">
        <f t="shared" ca="1" si="24"/>
        <v>134.17385257301805</v>
      </c>
      <c r="T109" s="340">
        <f t="shared" ca="1" si="24"/>
        <v>-104.35744089012516</v>
      </c>
      <c r="U109" s="338">
        <f t="shared" si="24"/>
        <v>0</v>
      </c>
      <c r="V109" s="339">
        <f t="shared" si="24"/>
        <v>0</v>
      </c>
      <c r="W109" s="339">
        <f t="shared" si="24"/>
        <v>0</v>
      </c>
      <c r="X109" s="339">
        <f t="shared" si="24"/>
        <v>0</v>
      </c>
      <c r="Y109" s="340">
        <f t="shared" si="24"/>
        <v>0</v>
      </c>
      <c r="Z109" s="339">
        <f t="shared" si="24"/>
        <v>0</v>
      </c>
    </row>
    <row r="110" spans="1:26" s="282" customFormat="1" ht="12.95" customHeight="1" x14ac:dyDescent="0.3">
      <c r="A110" s="336"/>
      <c r="B110" s="305" t="s">
        <v>273</v>
      </c>
      <c r="C110" s="281"/>
      <c r="D110" s="281"/>
      <c r="E110" s="281"/>
      <c r="F110" s="281"/>
      <c r="G110" s="281"/>
      <c r="H110" s="281"/>
      <c r="I110" s="341">
        <f t="shared" ref="I110:Z110" ca="1" si="25">I15</f>
        <v>15</v>
      </c>
      <c r="J110" s="341">
        <f t="shared" ca="1" si="25"/>
        <v>0</v>
      </c>
      <c r="K110" s="341">
        <f t="shared" ca="1" si="25"/>
        <v>-10</v>
      </c>
      <c r="L110" s="341">
        <f t="shared" ca="1" si="25"/>
        <v>15</v>
      </c>
      <c r="M110" s="378">
        <f t="shared" ca="1" si="25"/>
        <v>15</v>
      </c>
      <c r="N110" s="420">
        <f t="shared" ca="1" si="25"/>
        <v>-19</v>
      </c>
      <c r="O110" s="420">
        <f t="shared" ca="1" si="25"/>
        <v>6</v>
      </c>
      <c r="P110" s="342">
        <f t="shared" ca="1" si="25"/>
        <v>-11</v>
      </c>
      <c r="Q110" s="343">
        <f t="shared" ca="1" si="25"/>
        <v>13</v>
      </c>
      <c r="R110" s="343">
        <f t="shared" ca="1" si="25"/>
        <v>-6</v>
      </c>
      <c r="S110" s="341">
        <f t="shared" ca="1" si="25"/>
        <v>-20</v>
      </c>
      <c r="T110" s="344">
        <f t="shared" ca="1" si="25"/>
        <v>-5</v>
      </c>
      <c r="U110" s="342">
        <f t="shared" si="25"/>
        <v>0</v>
      </c>
      <c r="V110" s="343">
        <f t="shared" si="25"/>
        <v>0</v>
      </c>
      <c r="W110" s="343">
        <f t="shared" si="25"/>
        <v>0</v>
      </c>
      <c r="X110" s="343">
        <f t="shared" si="25"/>
        <v>0</v>
      </c>
      <c r="Y110" s="344">
        <f t="shared" si="25"/>
        <v>0</v>
      </c>
      <c r="Z110" s="343">
        <f t="shared" si="25"/>
        <v>0</v>
      </c>
    </row>
    <row r="111" spans="1:26" s="282" customFormat="1" ht="12.95" customHeight="1" x14ac:dyDescent="0.3">
      <c r="A111" s="336"/>
      <c r="B111" s="305" t="s">
        <v>255</v>
      </c>
      <c r="C111" s="281"/>
      <c r="D111" s="281"/>
      <c r="E111" s="281"/>
      <c r="F111" s="281"/>
      <c r="G111" s="281"/>
      <c r="H111" s="281"/>
      <c r="I111" s="337">
        <f ca="1">SUM(I109:I110)</f>
        <v>-134.08205841446451</v>
      </c>
      <c r="J111" s="337">
        <f t="shared" ref="J111:Z111" ca="1" si="26">SUM(J109:J110)</f>
        <v>-104.35744089012516</v>
      </c>
      <c r="K111" s="337">
        <f t="shared" ca="1" si="26"/>
        <v>-233.62308762169678</v>
      </c>
      <c r="L111" s="337">
        <f t="shared" ca="1" si="26"/>
        <v>238.62308762169678</v>
      </c>
      <c r="M111" s="377">
        <f t="shared" ca="1" si="26"/>
        <v>268.43949930458973</v>
      </c>
      <c r="N111" s="419">
        <f t="shared" ca="1" si="26"/>
        <v>-287.34770514603611</v>
      </c>
      <c r="O111" s="419">
        <f t="shared" ca="1" si="26"/>
        <v>35.816411682892905</v>
      </c>
      <c r="P111" s="338">
        <f t="shared" ca="1" si="26"/>
        <v>227.53129346314324</v>
      </c>
      <c r="Q111" s="339">
        <f t="shared" ca="1" si="26"/>
        <v>-136.08205841446451</v>
      </c>
      <c r="R111" s="339">
        <f t="shared" ca="1" si="26"/>
        <v>38.724617524339358</v>
      </c>
      <c r="S111" s="337">
        <f t="shared" ca="1" si="26"/>
        <v>114.17385257301805</v>
      </c>
      <c r="T111" s="340">
        <f t="shared" ca="1" si="26"/>
        <v>-109.35744089012516</v>
      </c>
      <c r="U111" s="338">
        <f t="shared" si="26"/>
        <v>0</v>
      </c>
      <c r="V111" s="339">
        <f t="shared" si="26"/>
        <v>0</v>
      </c>
      <c r="W111" s="339">
        <f t="shared" si="26"/>
        <v>0</v>
      </c>
      <c r="X111" s="339">
        <f t="shared" si="26"/>
        <v>0</v>
      </c>
      <c r="Y111" s="340">
        <f t="shared" si="26"/>
        <v>0</v>
      </c>
      <c r="Z111" s="339">
        <f t="shared" si="26"/>
        <v>0</v>
      </c>
    </row>
    <row r="112" spans="1:26" s="267" customFormat="1" ht="12.95" customHeight="1" x14ac:dyDescent="0.3">
      <c r="A112" s="265"/>
      <c r="B112" s="265"/>
      <c r="C112" s="265"/>
      <c r="D112" s="265"/>
      <c r="E112" s="265"/>
      <c r="F112" s="265"/>
      <c r="G112" s="265"/>
      <c r="H112" s="266"/>
      <c r="M112" s="299"/>
      <c r="N112" s="406"/>
      <c r="O112" s="406"/>
      <c r="P112" s="294"/>
      <c r="Q112" s="295"/>
      <c r="R112" s="295"/>
      <c r="S112" s="295"/>
      <c r="T112" s="296"/>
      <c r="U112" s="294"/>
      <c r="V112" s="295"/>
      <c r="W112" s="295"/>
      <c r="X112" s="295"/>
      <c r="Y112" s="296"/>
      <c r="Z112" s="295"/>
    </row>
    <row r="113" spans="1:41" s="267" customFormat="1" ht="12.95" customHeight="1" x14ac:dyDescent="0.3">
      <c r="A113" s="286" t="s">
        <v>23</v>
      </c>
      <c r="B113" s="265"/>
      <c r="C113" s="266"/>
      <c r="D113" s="266"/>
      <c r="E113" s="266"/>
      <c r="F113" s="266"/>
      <c r="G113" s="266"/>
      <c r="H113" s="266"/>
      <c r="M113" s="299"/>
      <c r="N113" s="406"/>
      <c r="O113" s="406"/>
      <c r="P113" s="294"/>
      <c r="Q113" s="295"/>
      <c r="R113" s="295"/>
      <c r="S113" s="295"/>
      <c r="T113" s="296"/>
      <c r="U113" s="294"/>
      <c r="V113" s="295"/>
      <c r="W113" s="295"/>
      <c r="X113" s="295"/>
      <c r="Y113" s="296"/>
      <c r="Z113" s="295"/>
    </row>
    <row r="114" spans="1:41" s="282" customFormat="1" ht="12.95" customHeight="1" x14ac:dyDescent="0.3">
      <c r="B114" s="281" t="s">
        <v>260</v>
      </c>
      <c r="C114" s="281"/>
      <c r="D114" s="281"/>
      <c r="E114" s="281"/>
      <c r="F114" s="281"/>
      <c r="G114" s="281"/>
      <c r="H114" s="281"/>
      <c r="I114" s="282">
        <f t="shared" ref="I114:Z114" ca="1" si="27">I33-I42</f>
        <v>5</v>
      </c>
      <c r="J114" s="282">
        <f t="shared" ca="1" si="27"/>
        <v>-17</v>
      </c>
      <c r="K114" s="282">
        <f t="shared" ca="1" si="27"/>
        <v>-42</v>
      </c>
      <c r="L114" s="282">
        <f t="shared" ca="1" si="27"/>
        <v>-2</v>
      </c>
      <c r="M114" s="284">
        <f t="shared" ca="1" si="27"/>
        <v>15</v>
      </c>
      <c r="N114" s="418">
        <f t="shared" ca="1" si="27"/>
        <v>-37</v>
      </c>
      <c r="O114" s="418">
        <f t="shared" ca="1" si="27"/>
        <v>-10</v>
      </c>
      <c r="P114" s="333">
        <f t="shared" ca="1" si="27"/>
        <v>7</v>
      </c>
      <c r="Q114" s="334">
        <f t="shared" ca="1" si="27"/>
        <v>21</v>
      </c>
      <c r="R114" s="334">
        <f t="shared" ca="1" si="27"/>
        <v>5</v>
      </c>
      <c r="S114" s="334">
        <f t="shared" ca="1" si="27"/>
        <v>0</v>
      </c>
      <c r="T114" s="346">
        <f t="shared" ca="1" si="27"/>
        <v>8</v>
      </c>
      <c r="U114" s="333">
        <f t="shared" ca="1" si="27"/>
        <v>13</v>
      </c>
      <c r="V114" s="334">
        <f t="shared" ca="1" si="27"/>
        <v>13</v>
      </c>
      <c r="W114" s="334">
        <f t="shared" ca="1" si="27"/>
        <v>13</v>
      </c>
      <c r="X114" s="334">
        <f t="shared" ca="1" si="27"/>
        <v>13</v>
      </c>
      <c r="Y114" s="346">
        <f t="shared" ca="1" si="27"/>
        <v>13</v>
      </c>
      <c r="Z114" s="334">
        <f t="shared" ca="1" si="27"/>
        <v>13</v>
      </c>
      <c r="AD114" s="333"/>
      <c r="AE114" s="334"/>
      <c r="AF114" s="334"/>
      <c r="AG114" s="334"/>
      <c r="AH114" s="334"/>
      <c r="AI114" s="333"/>
      <c r="AJ114" s="334"/>
      <c r="AK114" s="334"/>
      <c r="AL114" s="334"/>
      <c r="AM114" s="346"/>
      <c r="AN114" s="333"/>
    </row>
    <row r="115" spans="1:41" s="282" customFormat="1" ht="12.95" customHeight="1" x14ac:dyDescent="0.3">
      <c r="A115" s="336"/>
      <c r="B115" s="281" t="s">
        <v>25</v>
      </c>
      <c r="C115" s="281"/>
      <c r="D115" s="281"/>
      <c r="E115" s="281"/>
      <c r="F115" s="281"/>
      <c r="G115" s="281"/>
      <c r="H115" s="281"/>
      <c r="I115" s="282">
        <f t="shared" ref="I115:Z115" si="28">I37-I46-I106</f>
        <v>0</v>
      </c>
      <c r="J115" s="282">
        <f t="shared" si="28"/>
        <v>0</v>
      </c>
      <c r="K115" s="282">
        <f t="shared" si="28"/>
        <v>0</v>
      </c>
      <c r="L115" s="282">
        <f t="shared" si="28"/>
        <v>0</v>
      </c>
      <c r="M115" s="284">
        <f t="shared" si="28"/>
        <v>0</v>
      </c>
      <c r="N115" s="418">
        <f t="shared" ca="1" si="28"/>
        <v>0</v>
      </c>
      <c r="O115" s="418">
        <f t="shared" ca="1" si="28"/>
        <v>5</v>
      </c>
      <c r="P115" s="333">
        <f t="shared" ca="1" si="28"/>
        <v>-17</v>
      </c>
      <c r="Q115" s="282">
        <f t="shared" ca="1" si="28"/>
        <v>-42</v>
      </c>
      <c r="R115" s="282">
        <f t="shared" ca="1" si="28"/>
        <v>-2</v>
      </c>
      <c r="S115" s="282">
        <f t="shared" ca="1" si="28"/>
        <v>15</v>
      </c>
      <c r="T115" s="346">
        <f t="shared" ca="1" si="28"/>
        <v>-37</v>
      </c>
      <c r="U115" s="333">
        <f t="shared" ca="1" si="28"/>
        <v>-10</v>
      </c>
      <c r="V115" s="282">
        <f t="shared" ca="1" si="28"/>
        <v>7</v>
      </c>
      <c r="W115" s="334">
        <f t="shared" ca="1" si="28"/>
        <v>21</v>
      </c>
      <c r="X115" s="334">
        <f t="shared" ca="1" si="28"/>
        <v>5</v>
      </c>
      <c r="Y115" s="346">
        <f t="shared" ca="1" si="28"/>
        <v>0</v>
      </c>
      <c r="Z115" s="334">
        <f t="shared" ca="1" si="28"/>
        <v>8</v>
      </c>
    </row>
    <row r="116" spans="1:41" s="282" customFormat="1" ht="12.95" customHeight="1" x14ac:dyDescent="0.3">
      <c r="A116" s="336"/>
      <c r="B116" s="281" t="s">
        <v>24</v>
      </c>
      <c r="C116" s="281"/>
      <c r="D116" s="281"/>
      <c r="E116" s="281"/>
      <c r="F116" s="281"/>
      <c r="G116" s="281"/>
      <c r="H116" s="281"/>
      <c r="I116" s="282">
        <f t="shared" ref="I116:Z116" ca="1" si="29">I114-I115</f>
        <v>5</v>
      </c>
      <c r="J116" s="282">
        <f t="shared" ca="1" si="29"/>
        <v>-17</v>
      </c>
      <c r="K116" s="282">
        <f t="shared" ca="1" si="29"/>
        <v>-42</v>
      </c>
      <c r="L116" s="282">
        <f t="shared" ca="1" si="29"/>
        <v>-2</v>
      </c>
      <c r="M116" s="284">
        <f t="shared" ca="1" si="29"/>
        <v>15</v>
      </c>
      <c r="N116" s="418">
        <f t="shared" ca="1" si="29"/>
        <v>-37</v>
      </c>
      <c r="O116" s="418">
        <f t="shared" ca="1" si="29"/>
        <v>-15</v>
      </c>
      <c r="P116" s="333">
        <f t="shared" ca="1" si="29"/>
        <v>24</v>
      </c>
      <c r="Q116" s="334">
        <f t="shared" ca="1" si="29"/>
        <v>63</v>
      </c>
      <c r="R116" s="334">
        <f t="shared" ca="1" si="29"/>
        <v>7</v>
      </c>
      <c r="S116" s="334">
        <f t="shared" ca="1" si="29"/>
        <v>-15</v>
      </c>
      <c r="T116" s="284">
        <f t="shared" ca="1" si="29"/>
        <v>45</v>
      </c>
      <c r="U116" s="283">
        <f ca="1">U114-U115</f>
        <v>23</v>
      </c>
      <c r="V116" s="282">
        <f t="shared" ca="1" si="29"/>
        <v>6</v>
      </c>
      <c r="W116" s="282">
        <f t="shared" ca="1" si="29"/>
        <v>-8</v>
      </c>
      <c r="X116" s="282">
        <f t="shared" ca="1" si="29"/>
        <v>8</v>
      </c>
      <c r="Y116" s="284">
        <f t="shared" ca="1" si="29"/>
        <v>13</v>
      </c>
      <c r="Z116" s="334">
        <f t="shared" ca="1" si="29"/>
        <v>5</v>
      </c>
      <c r="AE116" s="333"/>
      <c r="AF116" s="334"/>
      <c r="AG116" s="334"/>
      <c r="AH116" s="334"/>
      <c r="AI116" s="334"/>
      <c r="AJ116" s="333"/>
      <c r="AK116" s="334"/>
      <c r="AL116" s="334"/>
      <c r="AM116" s="334"/>
      <c r="AN116" s="346"/>
      <c r="AO116" s="333"/>
    </row>
    <row r="117" spans="1:41" s="282" customFormat="1" ht="12.95" customHeight="1" x14ac:dyDescent="0.3">
      <c r="A117" s="336"/>
      <c r="B117" s="281"/>
      <c r="C117" s="281"/>
      <c r="D117" s="281"/>
      <c r="E117" s="281"/>
      <c r="F117" s="281"/>
      <c r="G117" s="281"/>
      <c r="H117" s="281"/>
      <c r="M117" s="284"/>
      <c r="N117" s="418"/>
      <c r="O117" s="418"/>
      <c r="P117" s="333"/>
      <c r="Q117" s="334"/>
      <c r="R117" s="334"/>
      <c r="S117" s="334"/>
      <c r="T117" s="284"/>
      <c r="U117" s="283"/>
      <c r="Y117" s="284"/>
      <c r="Z117" s="336"/>
    </row>
    <row r="118" spans="1:41" ht="12.95" customHeight="1" x14ac:dyDescent="0.3">
      <c r="A118" s="236" t="s">
        <v>26</v>
      </c>
      <c r="B118" s="237"/>
      <c r="C118" s="237"/>
      <c r="D118" s="237"/>
      <c r="E118" s="237"/>
      <c r="F118" s="237"/>
      <c r="G118" s="237"/>
      <c r="H118" s="237"/>
      <c r="I118" s="237"/>
      <c r="J118" s="237"/>
      <c r="K118" s="238"/>
      <c r="L118" s="225"/>
      <c r="M118" s="225"/>
      <c r="N118" s="225"/>
      <c r="O118" s="225"/>
      <c r="P118" s="225"/>
      <c r="Q118" s="226"/>
      <c r="R118" s="226"/>
      <c r="S118" s="226"/>
      <c r="T118" s="226"/>
      <c r="U118" s="226"/>
      <c r="V118" s="226"/>
      <c r="W118" s="226"/>
      <c r="X118" s="226"/>
      <c r="Y118" s="226"/>
      <c r="Z118" s="226"/>
    </row>
    <row r="119" spans="1:41" ht="12.95" customHeight="1" x14ac:dyDescent="0.3">
      <c r="A119" s="239"/>
      <c r="B119" s="239"/>
      <c r="C119" s="239"/>
      <c r="D119" s="239"/>
      <c r="E119" s="239"/>
      <c r="F119" s="239"/>
      <c r="G119" s="239"/>
      <c r="H119" s="239"/>
      <c r="I119" s="235"/>
      <c r="J119" s="235"/>
      <c r="K119" s="235"/>
      <c r="L119" s="235"/>
      <c r="M119" s="235"/>
      <c r="N119" s="256"/>
      <c r="O119" s="256"/>
      <c r="P119" s="256"/>
      <c r="Q119" s="256"/>
      <c r="R119" s="256"/>
      <c r="S119" s="256"/>
    </row>
    <row r="120" spans="1:41" ht="12.95" customHeight="1" x14ac:dyDescent="0.3">
      <c r="A120" s="239" t="s">
        <v>279</v>
      </c>
      <c r="B120" s="239"/>
      <c r="C120" s="239"/>
      <c r="D120" s="239"/>
      <c r="E120" s="239"/>
      <c r="F120" s="239"/>
      <c r="G120" s="239"/>
      <c r="H120" s="239"/>
      <c r="I120" s="370">
        <f ca="1">SUMPRODUCT(I109:Z109,$I$25:$Z$25)</f>
        <v>-133.99909382740182</v>
      </c>
      <c r="J120" s="239"/>
      <c r="K120" s="239"/>
      <c r="L120" s="239"/>
      <c r="M120" s="239"/>
      <c r="N120" s="239"/>
      <c r="O120" s="239"/>
      <c r="P120" s="239"/>
      <c r="Q120" s="239"/>
      <c r="R120" s="239"/>
      <c r="S120" s="239"/>
      <c r="T120" s="239"/>
      <c r="U120" s="239"/>
      <c r="V120" s="239"/>
      <c r="W120" s="239"/>
      <c r="X120" s="239"/>
      <c r="Y120" s="239"/>
      <c r="Z120" s="239"/>
    </row>
    <row r="121" spans="1:41" ht="12.95" customHeight="1" x14ac:dyDescent="0.3">
      <c r="A121" s="239" t="s">
        <v>278</v>
      </c>
      <c r="B121" s="239"/>
      <c r="C121" s="239"/>
      <c r="D121" s="239"/>
      <c r="E121" s="239"/>
      <c r="F121" s="239"/>
      <c r="G121" s="239"/>
      <c r="H121" s="239"/>
      <c r="I121" s="370">
        <f ca="1">SUMPRODUCT(I110:Z110,$I$25:$Z$25)</f>
        <v>5.5312760642482424</v>
      </c>
      <c r="J121" s="239"/>
      <c r="K121" s="239"/>
      <c r="L121" s="239"/>
      <c r="M121" s="239"/>
      <c r="N121" s="239"/>
      <c r="O121" s="239"/>
      <c r="P121" s="239"/>
      <c r="Q121" s="239"/>
      <c r="R121" s="239"/>
      <c r="S121" s="239"/>
      <c r="T121" s="239"/>
      <c r="U121" s="239"/>
      <c r="V121" s="239"/>
      <c r="W121" s="239"/>
      <c r="X121" s="239"/>
      <c r="Y121" s="239"/>
      <c r="Z121" s="239"/>
    </row>
    <row r="122" spans="1:41" ht="12.95" customHeight="1" x14ac:dyDescent="0.3">
      <c r="A122" s="239" t="s">
        <v>274</v>
      </c>
      <c r="B122" s="239"/>
      <c r="C122" s="239"/>
      <c r="D122" s="239"/>
      <c r="E122" s="239"/>
      <c r="F122" s="239"/>
      <c r="G122" s="239"/>
      <c r="H122" s="239"/>
      <c r="I122" s="370">
        <f ca="1">SUMPRODUCT(I111:Z111,$I$25:$Z$25)</f>
        <v>-128.46781776315362</v>
      </c>
      <c r="J122" s="235"/>
      <c r="K122" s="235"/>
      <c r="L122" s="235"/>
      <c r="M122" s="235"/>
      <c r="N122" s="256"/>
      <c r="O122" s="256"/>
      <c r="P122" s="256"/>
      <c r="Q122" s="256"/>
      <c r="R122" s="256"/>
      <c r="S122" s="256"/>
    </row>
    <row r="123" spans="1:41" ht="12.95" customHeight="1" x14ac:dyDescent="0.3">
      <c r="A123" s="239" t="s">
        <v>275</v>
      </c>
      <c r="B123" s="239"/>
      <c r="C123" s="239"/>
      <c r="D123" s="239"/>
      <c r="E123" s="239"/>
      <c r="F123" s="239"/>
      <c r="G123" s="239"/>
      <c r="H123" s="239"/>
      <c r="I123" s="370">
        <f ca="1">SUMPRODUCT($I$25:$Z$25,$I$116:$Z$116)</f>
        <v>12.464351312469915</v>
      </c>
      <c r="J123" s="235"/>
      <c r="K123" s="235"/>
      <c r="L123" s="235"/>
      <c r="M123" s="235"/>
      <c r="N123" s="256"/>
      <c r="O123" s="256"/>
      <c r="P123" s="256"/>
      <c r="Q123" s="256"/>
      <c r="R123" s="256"/>
      <c r="S123" s="256"/>
    </row>
    <row r="124" spans="1:41" ht="12.95" customHeight="1" x14ac:dyDescent="0.3">
      <c r="A124" s="239"/>
      <c r="B124" s="239"/>
      <c r="C124" s="239"/>
      <c r="D124" s="239"/>
      <c r="E124" s="239"/>
      <c r="F124" s="239"/>
      <c r="G124" s="239"/>
      <c r="H124" s="239"/>
      <c r="I124" s="235"/>
      <c r="J124" s="235"/>
      <c r="K124" s="235"/>
      <c r="L124" s="235"/>
      <c r="M124" s="235"/>
      <c r="N124" s="256"/>
      <c r="O124" s="256"/>
      <c r="P124" s="256"/>
      <c r="Q124" s="256"/>
      <c r="R124" s="256"/>
      <c r="S124" s="256"/>
    </row>
    <row r="125" spans="1:41" ht="12.95" customHeight="1" x14ac:dyDescent="0.3">
      <c r="A125" s="239"/>
      <c r="B125" s="239"/>
      <c r="C125" s="239"/>
      <c r="D125" s="239"/>
      <c r="E125" s="239"/>
      <c r="F125" s="239"/>
      <c r="G125" s="239"/>
      <c r="H125" s="239"/>
      <c r="I125" s="257"/>
      <c r="J125" s="232"/>
      <c r="K125" s="232"/>
      <c r="L125" s="232"/>
      <c r="M125" s="235"/>
      <c r="N125" s="235"/>
      <c r="O125" s="235"/>
      <c r="P125" s="235"/>
    </row>
    <row r="126" spans="1:41" ht="12.95" customHeight="1" x14ac:dyDescent="0.3">
      <c r="A126" s="239"/>
      <c r="B126" s="239"/>
      <c r="C126" s="239"/>
      <c r="D126" s="239"/>
      <c r="E126" s="239"/>
      <c r="F126" s="239"/>
      <c r="G126" s="239"/>
      <c r="H126" s="239"/>
      <c r="I126" s="1"/>
      <c r="J126" s="235"/>
      <c r="K126" s="235"/>
      <c r="L126" s="235"/>
      <c r="M126" s="235"/>
      <c r="N126" s="256"/>
      <c r="O126" s="256"/>
      <c r="P126" s="256"/>
      <c r="Q126" s="256"/>
      <c r="R126" s="256"/>
      <c r="S126" s="256"/>
    </row>
    <row r="127" spans="1:41" ht="12.95" customHeight="1" x14ac:dyDescent="0.3">
      <c r="A127" s="239"/>
      <c r="B127" s="239"/>
      <c r="C127" s="239"/>
      <c r="D127" s="239"/>
      <c r="E127" s="239"/>
      <c r="F127" s="239"/>
      <c r="G127" s="239"/>
      <c r="H127" s="239"/>
      <c r="I127" s="240"/>
      <c r="J127" s="232"/>
      <c r="K127" s="232"/>
      <c r="L127" s="232"/>
      <c r="M127" s="235"/>
      <c r="N127" s="235"/>
      <c r="O127" s="235"/>
      <c r="P127" s="235"/>
    </row>
    <row r="128" spans="1:41" ht="12.95" customHeight="1" x14ac:dyDescent="0.3">
      <c r="A128" s="228"/>
      <c r="B128" s="258"/>
      <c r="C128" s="258"/>
      <c r="D128" s="258"/>
    </row>
    <row r="129" spans="1:120" ht="12.95" customHeight="1" x14ac:dyDescent="0.3"/>
    <row r="130" spans="1:120" ht="12.95" customHeight="1" x14ac:dyDescent="0.3"/>
    <row r="131" spans="1:120" ht="12.95" customHeight="1" x14ac:dyDescent="0.3">
      <c r="T131" s="232"/>
    </row>
    <row r="132" spans="1:120" ht="12.95" customHeight="1" x14ac:dyDescent="0.3"/>
    <row r="133" spans="1:120" ht="12.95" customHeight="1" x14ac:dyDescent="0.3">
      <c r="H133" s="259"/>
    </row>
    <row r="134" spans="1:120" ht="12.95" customHeight="1" x14ac:dyDescent="0.3"/>
    <row r="135" spans="1:120"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row>
    <row r="136" spans="1:120"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row>
    <row r="137" spans="1:120"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row>
    <row r="138" spans="1:120"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row>
    <row r="139" spans="1:120"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row>
    <row r="140" spans="1:120"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row>
    <row r="141" spans="1:120"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row>
    <row r="142" spans="1:120"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row>
    <row r="143" spans="1:120"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row>
    <row r="144" spans="1:120"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row>
    <row r="145" spans="1:120"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row>
    <row r="146" spans="1:120"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row>
    <row r="147" spans="1:120"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row>
    <row r="148" spans="1:120"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row>
    <row r="149" spans="1:120"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row>
    <row r="150" spans="1:120"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row>
    <row r="151" spans="1:120"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row>
    <row r="152" spans="1:120"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row>
    <row r="153" spans="1:120"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row>
    <row r="154" spans="1:120"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row>
    <row r="155" spans="1:120"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row>
    <row r="156" spans="1:120"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row>
    <row r="157" spans="1:120"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row>
    <row r="158" spans="1:120"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row>
    <row r="159" spans="1:120"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row>
    <row r="160" spans="1:120"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tint="-0.249977111117893"/>
    <pageSetUpPr fitToPage="1"/>
  </sheetPr>
  <dimension ref="A1:DJ160"/>
  <sheetViews>
    <sheetView zoomScaleNormal="100" workbookViewId="0">
      <selection activeCell="E133" sqref="E133"/>
    </sheetView>
  </sheetViews>
  <sheetFormatPr defaultColWidth="9.140625" defaultRowHeight="12.75" outlineLevelRow="1" x14ac:dyDescent="0.2"/>
  <cols>
    <col min="1" max="24" width="9.7109375" style="221" customWidth="1"/>
    <col min="25" max="98" width="9.7109375" style="222" customWidth="1"/>
    <col min="99" max="16384" width="9.140625" style="222"/>
  </cols>
  <sheetData>
    <row r="1" spans="1:24" s="216" customFormat="1" ht="23.25" x14ac:dyDescent="0.35">
      <c r="A1" s="213" t="s">
        <v>0</v>
      </c>
      <c r="B1" s="214"/>
      <c r="C1" s="214"/>
      <c r="D1" s="214"/>
      <c r="E1" s="214"/>
      <c r="F1" s="214"/>
      <c r="G1" s="214"/>
      <c r="H1" s="214"/>
      <c r="I1" s="214"/>
      <c r="J1" s="215"/>
      <c r="K1" s="215"/>
      <c r="L1" s="215"/>
      <c r="M1" s="215"/>
      <c r="N1" s="215"/>
      <c r="O1" s="215"/>
      <c r="P1" s="215"/>
      <c r="Q1" s="215"/>
      <c r="R1" s="215"/>
      <c r="S1" s="215"/>
      <c r="T1" s="215"/>
      <c r="U1" s="215"/>
      <c r="V1" s="215"/>
      <c r="W1" s="215"/>
      <c r="X1" s="215"/>
    </row>
    <row r="2" spans="1:24" s="220" customFormat="1" ht="12.95" customHeight="1" x14ac:dyDescent="0.25">
      <c r="A2" s="217" t="s">
        <v>1</v>
      </c>
      <c r="B2" s="217"/>
      <c r="C2" s="217"/>
      <c r="D2" s="217"/>
      <c r="E2" s="217"/>
      <c r="F2" s="217"/>
      <c r="G2" s="217"/>
      <c r="H2" s="217"/>
      <c r="I2" s="217"/>
      <c r="J2" s="218"/>
      <c r="K2" s="218"/>
      <c r="L2" s="218"/>
      <c r="M2" s="219"/>
      <c r="N2" s="219"/>
      <c r="O2" s="219"/>
      <c r="P2" s="219"/>
      <c r="Q2" s="219"/>
      <c r="R2" s="219"/>
      <c r="S2" s="219"/>
      <c r="T2" s="219"/>
      <c r="U2" s="219"/>
      <c r="V2" s="219"/>
      <c r="W2" s="219"/>
      <c r="X2" s="219"/>
    </row>
    <row r="3" spans="1:24" ht="12.95" customHeight="1" x14ac:dyDescent="0.2">
      <c r="A3" s="221" t="s">
        <v>29</v>
      </c>
      <c r="Q3" s="221" t="s">
        <v>315</v>
      </c>
    </row>
    <row r="4" spans="1:24" ht="12.95" customHeight="1" x14ac:dyDescent="0.2">
      <c r="A4" s="221" t="s">
        <v>216</v>
      </c>
      <c r="R4" s="374"/>
      <c r="S4" s="221" t="s">
        <v>92</v>
      </c>
    </row>
    <row r="5" spans="1:24" ht="12.95" customHeight="1" x14ac:dyDescent="0.2">
      <c r="A5" s="221" t="s">
        <v>2</v>
      </c>
      <c r="R5" s="384"/>
      <c r="S5" s="221" t="s">
        <v>344</v>
      </c>
    </row>
    <row r="6" spans="1:24" s="220" customFormat="1" ht="12.95" customHeight="1" x14ac:dyDescent="0.25">
      <c r="A6" s="221" t="s">
        <v>290</v>
      </c>
      <c r="B6" s="223"/>
      <c r="C6" s="223"/>
      <c r="D6" s="223"/>
      <c r="E6" s="223"/>
      <c r="F6" s="223"/>
      <c r="G6" s="223"/>
      <c r="H6" s="223"/>
      <c r="I6" s="223"/>
      <c r="J6" s="223"/>
      <c r="K6" s="223"/>
      <c r="L6" s="223"/>
      <c r="M6" s="223"/>
      <c r="N6" s="223"/>
      <c r="O6" s="223"/>
      <c r="P6" s="223"/>
      <c r="Q6" s="223"/>
      <c r="R6" s="348"/>
      <c r="S6" s="221" t="s">
        <v>83</v>
      </c>
      <c r="T6" s="223"/>
      <c r="U6" s="223"/>
      <c r="V6" s="223"/>
      <c r="W6" s="223"/>
      <c r="X6" s="223"/>
    </row>
    <row r="7" spans="1:24"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row>
    <row r="8" spans="1:24" s="220" customFormat="1" ht="12.95" customHeight="1" x14ac:dyDescent="0.25">
      <c r="A8" s="223"/>
      <c r="B8" s="223"/>
      <c r="C8" s="223"/>
      <c r="D8" s="223"/>
      <c r="E8" s="223"/>
      <c r="F8" s="223"/>
      <c r="G8" s="223"/>
      <c r="H8" s="223"/>
      <c r="I8" s="223"/>
      <c r="J8" s="223"/>
      <c r="K8" s="223"/>
      <c r="L8" s="223"/>
      <c r="M8" s="223"/>
      <c r="N8" s="223"/>
      <c r="O8" s="223"/>
      <c r="P8" s="223"/>
      <c r="Q8" s="223"/>
      <c r="R8" s="223"/>
      <c r="S8" s="223"/>
      <c r="T8" s="223"/>
      <c r="U8" s="223"/>
      <c r="V8" s="223"/>
      <c r="W8" s="223"/>
      <c r="X8" s="223"/>
    </row>
    <row r="9" spans="1:24"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row>
    <row r="10" spans="1:24" ht="12.95" customHeight="1" x14ac:dyDescent="0.25">
      <c r="A10" s="217" t="s">
        <v>3</v>
      </c>
      <c r="B10" s="224"/>
      <c r="C10" s="224"/>
      <c r="D10" s="224"/>
      <c r="E10" s="224"/>
      <c r="F10" s="224"/>
      <c r="G10" s="224"/>
      <c r="H10" s="224"/>
      <c r="I10" s="224"/>
      <c r="J10" s="225"/>
      <c r="K10" s="225"/>
      <c r="L10" s="225"/>
      <c r="M10" s="226"/>
      <c r="N10" s="226"/>
      <c r="O10" s="226"/>
      <c r="P10" s="226"/>
      <c r="Q10" s="226"/>
      <c r="R10" s="226"/>
      <c r="S10" s="226"/>
      <c r="T10" s="226"/>
      <c r="U10" s="226"/>
      <c r="V10" s="226"/>
      <c r="W10" s="226"/>
      <c r="X10" s="226"/>
    </row>
    <row r="11" spans="1:24" ht="12.95" customHeight="1" x14ac:dyDescent="0.25">
      <c r="A11" s="227"/>
      <c r="B11" s="228"/>
      <c r="C11" s="228"/>
      <c r="D11" s="228"/>
      <c r="E11" s="228"/>
      <c r="F11" s="228"/>
      <c r="G11" s="228"/>
      <c r="H11" s="228"/>
      <c r="I11" s="228"/>
      <c r="J11" s="229"/>
      <c r="K11" s="229"/>
      <c r="L11" s="229"/>
    </row>
    <row r="12" spans="1:24" ht="12.95" customHeight="1" x14ac:dyDescent="0.25">
      <c r="A12" s="227"/>
      <c r="B12" s="228"/>
      <c r="C12" s="228"/>
      <c r="D12" s="228"/>
      <c r="E12" s="228"/>
      <c r="F12" s="228"/>
      <c r="G12" s="228"/>
      <c r="H12" s="228"/>
      <c r="I12" s="431">
        <v>1</v>
      </c>
      <c r="J12" s="431">
        <v>2</v>
      </c>
      <c r="K12" s="431">
        <v>3</v>
      </c>
      <c r="L12" s="431">
        <v>4</v>
      </c>
      <c r="M12" s="431">
        <v>5</v>
      </c>
      <c r="N12" s="431">
        <v>6</v>
      </c>
      <c r="O12" s="431">
        <v>7</v>
      </c>
      <c r="P12" s="431"/>
      <c r="Q12" s="431"/>
      <c r="R12" s="431"/>
      <c r="S12" s="431"/>
      <c r="T12" s="431"/>
    </row>
    <row r="13" spans="1:24" ht="12.95" customHeight="1" x14ac:dyDescent="0.2">
      <c r="A13" s="230" t="s">
        <v>276</v>
      </c>
      <c r="B13" s="230"/>
      <c r="C13" s="230"/>
      <c r="D13" s="230"/>
      <c r="E13" s="230"/>
      <c r="F13" s="230"/>
      <c r="I13" s="231">
        <v>100</v>
      </c>
      <c r="J13" s="231">
        <v>100</v>
      </c>
      <c r="K13" s="231">
        <v>100</v>
      </c>
      <c r="L13" s="231">
        <v>100</v>
      </c>
      <c r="M13" s="231">
        <v>100</v>
      </c>
      <c r="N13" s="231">
        <v>100</v>
      </c>
      <c r="O13" s="231">
        <v>100</v>
      </c>
    </row>
    <row r="14" spans="1:24" ht="12.95" customHeight="1" x14ac:dyDescent="0.2">
      <c r="A14" s="230" t="s">
        <v>280</v>
      </c>
      <c r="B14" s="230"/>
      <c r="C14" s="230"/>
      <c r="D14" s="230"/>
      <c r="E14" s="230"/>
      <c r="F14" s="230"/>
      <c r="I14" s="231">
        <f t="shared" ref="I14:O15" ca="1" si="0">RANDBETWEEN(-20,20)</f>
        <v>-10</v>
      </c>
      <c r="J14" s="231">
        <f t="shared" ca="1" si="0"/>
        <v>-7</v>
      </c>
      <c r="K14" s="231">
        <f t="shared" ca="1" si="0"/>
        <v>14</v>
      </c>
      <c r="L14" s="231">
        <f t="shared" ca="1" si="0"/>
        <v>8</v>
      </c>
      <c r="M14" s="231">
        <f t="shared" ca="1" si="0"/>
        <v>-3</v>
      </c>
      <c r="N14" s="231">
        <f t="shared" ca="1" si="0"/>
        <v>-10</v>
      </c>
      <c r="O14" s="231">
        <f t="shared" ca="1" si="0"/>
        <v>-6</v>
      </c>
    </row>
    <row r="15" spans="1:24" ht="12.95" customHeight="1" x14ac:dyDescent="0.2">
      <c r="A15" s="230" t="s">
        <v>277</v>
      </c>
      <c r="B15" s="230"/>
      <c r="C15" s="230"/>
      <c r="D15" s="230"/>
      <c r="E15" s="230"/>
      <c r="F15" s="230"/>
      <c r="I15" s="231">
        <f t="shared" ca="1" si="0"/>
        <v>13</v>
      </c>
      <c r="J15" s="231">
        <f t="shared" ca="1" si="0"/>
        <v>14</v>
      </c>
      <c r="K15" s="231">
        <f t="shared" ca="1" si="0"/>
        <v>5</v>
      </c>
      <c r="L15" s="231">
        <f t="shared" ca="1" si="0"/>
        <v>0</v>
      </c>
      <c r="M15" s="231">
        <f t="shared" ca="1" si="0"/>
        <v>20</v>
      </c>
      <c r="N15" s="231">
        <f t="shared" ca="1" si="0"/>
        <v>-6</v>
      </c>
      <c r="O15" s="231">
        <f t="shared" ca="1" si="0"/>
        <v>-1</v>
      </c>
    </row>
    <row r="16" spans="1:24" ht="12.95" customHeight="1" x14ac:dyDescent="0.2">
      <c r="A16" s="230" t="s">
        <v>4</v>
      </c>
      <c r="B16" s="230"/>
      <c r="C16" s="230"/>
      <c r="D16" s="230"/>
      <c r="E16" s="230"/>
      <c r="F16" s="230"/>
      <c r="I16" s="233">
        <v>7.1900000000000006E-2</v>
      </c>
      <c r="J16" s="234"/>
      <c r="K16" s="234"/>
      <c r="L16" s="234"/>
    </row>
    <row r="17" spans="1:113" ht="12.95" customHeight="1" x14ac:dyDescent="0.3">
      <c r="A17" s="230"/>
      <c r="B17" s="230"/>
      <c r="C17" s="230"/>
      <c r="D17" s="230"/>
      <c r="E17" s="230"/>
      <c r="F17" s="230"/>
      <c r="J17" s="234"/>
      <c r="K17" s="234"/>
      <c r="L17" s="234"/>
    </row>
    <row r="18" spans="1:113" ht="12.95" customHeight="1" x14ac:dyDescent="0.3">
      <c r="A18" s="234"/>
      <c r="B18" s="234"/>
      <c r="C18" s="234"/>
      <c r="D18" s="234"/>
      <c r="E18" s="234"/>
      <c r="F18" s="234"/>
      <c r="G18" s="234"/>
      <c r="H18" s="234"/>
      <c r="I18" s="234"/>
      <c r="J18" s="234"/>
      <c r="K18" s="234"/>
      <c r="L18" s="234"/>
    </row>
    <row r="19" spans="1:113" ht="12.95" customHeight="1" x14ac:dyDescent="0.3">
      <c r="A19" s="230"/>
      <c r="B19" s="230"/>
      <c r="C19" s="230"/>
      <c r="D19" s="230"/>
      <c r="E19" s="230"/>
      <c r="F19" s="230"/>
      <c r="G19" s="230"/>
      <c r="H19" s="230"/>
      <c r="I19" s="230"/>
      <c r="J19" s="222"/>
      <c r="K19" s="234"/>
      <c r="L19" s="234"/>
    </row>
    <row r="20" spans="1:113" ht="12.95" customHeight="1" x14ac:dyDescent="0.25">
      <c r="A20" s="236" t="s">
        <v>5</v>
      </c>
      <c r="B20" s="237"/>
      <c r="C20" s="237"/>
      <c r="D20" s="237"/>
      <c r="E20" s="237"/>
      <c r="F20" s="237"/>
      <c r="G20" s="237"/>
      <c r="H20" s="237"/>
      <c r="I20" s="237"/>
      <c r="J20" s="225"/>
      <c r="K20" s="225"/>
      <c r="L20" s="225"/>
      <c r="M20" s="226"/>
      <c r="N20" s="226"/>
      <c r="O20" s="226"/>
      <c r="P20" s="226"/>
      <c r="Q20" s="226"/>
      <c r="R20" s="226"/>
      <c r="S20" s="226"/>
      <c r="T20" s="226"/>
      <c r="U20" s="226"/>
      <c r="V20" s="226"/>
      <c r="W20" s="226"/>
      <c r="X20" s="226"/>
    </row>
    <row r="21" spans="1:113" ht="12.95" customHeight="1" x14ac:dyDescent="0.2">
      <c r="A21" s="239"/>
      <c r="B21" s="239"/>
      <c r="C21" s="239"/>
      <c r="D21" s="239"/>
      <c r="E21" s="239"/>
      <c r="F21" s="239"/>
      <c r="G21" s="239"/>
      <c r="H21" s="239"/>
      <c r="I21" s="240"/>
      <c r="J21" s="235"/>
      <c r="K21" s="235"/>
      <c r="L21" s="235"/>
    </row>
    <row r="22" spans="1:113" ht="12.95" customHeight="1" x14ac:dyDescent="0.2">
      <c r="A22" s="222"/>
      <c r="B22" s="222"/>
      <c r="C22" s="222"/>
      <c r="D22" s="222"/>
      <c r="E22" s="222"/>
      <c r="F22" s="222"/>
      <c r="G22" s="222"/>
      <c r="H22" s="222"/>
      <c r="I22" s="255" t="s">
        <v>28</v>
      </c>
      <c r="J22" s="222"/>
      <c r="M22" s="241" t="s">
        <v>54</v>
      </c>
      <c r="O22" s="222"/>
      <c r="P22" s="222"/>
      <c r="Q22" s="241" t="s">
        <v>7</v>
      </c>
      <c r="S22" s="222"/>
      <c r="U22" s="241" t="s">
        <v>287</v>
      </c>
      <c r="X22" s="222"/>
    </row>
    <row r="23" spans="1:113" ht="12.95" customHeight="1" x14ac:dyDescent="0.2">
      <c r="A23" s="222"/>
      <c r="B23" s="222"/>
      <c r="C23" s="222"/>
      <c r="D23" s="222"/>
      <c r="E23" s="222"/>
      <c r="F23" s="222"/>
      <c r="G23" s="222"/>
      <c r="H23" s="222"/>
      <c r="I23" s="242">
        <v>1</v>
      </c>
      <c r="J23" s="244">
        <f>I23+1</f>
        <v>2</v>
      </c>
      <c r="K23" s="242">
        <f t="shared" ref="K23:X23" si="1">J23+1</f>
        <v>3</v>
      </c>
      <c r="L23" s="243">
        <f t="shared" si="1"/>
        <v>4</v>
      </c>
      <c r="M23" s="243">
        <f t="shared" si="1"/>
        <v>5</v>
      </c>
      <c r="N23" s="243">
        <f t="shared" si="1"/>
        <v>6</v>
      </c>
      <c r="O23" s="244">
        <f t="shared" si="1"/>
        <v>7</v>
      </c>
      <c r="P23" s="242">
        <f t="shared" si="1"/>
        <v>8</v>
      </c>
      <c r="Q23" s="243">
        <f t="shared" si="1"/>
        <v>9</v>
      </c>
      <c r="R23" s="244">
        <f t="shared" si="1"/>
        <v>10</v>
      </c>
      <c r="S23" s="242">
        <f t="shared" si="1"/>
        <v>11</v>
      </c>
      <c r="T23" s="243">
        <f t="shared" si="1"/>
        <v>12</v>
      </c>
      <c r="U23" s="243">
        <f t="shared" si="1"/>
        <v>13</v>
      </c>
      <c r="V23" s="243">
        <f t="shared" si="1"/>
        <v>14</v>
      </c>
      <c r="W23" s="244">
        <f t="shared" si="1"/>
        <v>15</v>
      </c>
      <c r="X23" s="242">
        <f t="shared" si="1"/>
        <v>16</v>
      </c>
    </row>
    <row r="24" spans="1:113" s="249" customFormat="1" ht="12.95" customHeight="1" x14ac:dyDescent="0.2">
      <c r="A24" s="245" t="s">
        <v>8</v>
      </c>
      <c r="B24" s="245"/>
      <c r="C24" s="245"/>
      <c r="D24" s="245"/>
      <c r="E24" s="245"/>
      <c r="F24" s="245"/>
      <c r="G24" s="245"/>
      <c r="H24" s="245"/>
      <c r="I24" s="246">
        <v>0</v>
      </c>
      <c r="J24" s="246">
        <f>I24+1</f>
        <v>1</v>
      </c>
      <c r="K24" s="58">
        <f t="shared" ref="K24:R24" si="2">J24+1</f>
        <v>2</v>
      </c>
      <c r="L24" s="247">
        <f t="shared" si="2"/>
        <v>3</v>
      </c>
      <c r="M24" s="247">
        <f t="shared" si="2"/>
        <v>4</v>
      </c>
      <c r="N24" s="247">
        <f t="shared" si="2"/>
        <v>5</v>
      </c>
      <c r="O24" s="207">
        <f t="shared" si="2"/>
        <v>6</v>
      </c>
      <c r="P24" s="73">
        <f t="shared" si="2"/>
        <v>7</v>
      </c>
      <c r="Q24" s="247">
        <f t="shared" si="2"/>
        <v>8</v>
      </c>
      <c r="R24" s="207">
        <f t="shared" si="2"/>
        <v>9</v>
      </c>
      <c r="S24" s="73">
        <f t="shared" ref="S24" si="3">R24+1</f>
        <v>10</v>
      </c>
      <c r="T24" s="247">
        <f t="shared" ref="T24" si="4">S24+1</f>
        <v>11</v>
      </c>
      <c r="U24" s="247">
        <f t="shared" ref="U24" si="5">T24+1</f>
        <v>12</v>
      </c>
      <c r="V24" s="247">
        <f t="shared" ref="V24" si="6">U24+1</f>
        <v>13</v>
      </c>
      <c r="W24" s="207">
        <f t="shared" ref="W24:X24" si="7">V24+1</f>
        <v>14</v>
      </c>
      <c r="X24" s="73">
        <f t="shared" si="7"/>
        <v>15</v>
      </c>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row>
    <row r="25" spans="1:113" s="249" customFormat="1" ht="12.95" customHeight="1" x14ac:dyDescent="0.2">
      <c r="A25" s="245" t="s">
        <v>9</v>
      </c>
      <c r="B25" s="245"/>
      <c r="C25" s="245"/>
      <c r="D25" s="245"/>
      <c r="E25" s="245"/>
      <c r="F25" s="245"/>
      <c r="G25" s="245"/>
      <c r="H25" s="245"/>
      <c r="I25" s="250">
        <f t="shared" ref="I25:R25" si="8">1/(1+$I$16)^I24</f>
        <v>1</v>
      </c>
      <c r="J25" s="250">
        <f t="shared" si="8"/>
        <v>0.93292284728052988</v>
      </c>
      <c r="K25" s="191">
        <f t="shared" si="8"/>
        <v>0.87034503897801074</v>
      </c>
      <c r="L25" s="250">
        <f t="shared" si="8"/>
        <v>0.8119647718798495</v>
      </c>
      <c r="M25" s="250">
        <f t="shared" si="8"/>
        <v>0.75750048687363514</v>
      </c>
      <c r="N25" s="250">
        <f t="shared" si="8"/>
        <v>0.70668951103053923</v>
      </c>
      <c r="O25" s="192">
        <f t="shared" si="8"/>
        <v>0.65928679077389607</v>
      </c>
      <c r="P25" s="193">
        <f t="shared" si="8"/>
        <v>0.61506371002322602</v>
      </c>
      <c r="Q25" s="250">
        <f t="shared" si="8"/>
        <v>0.57380698761379423</v>
      </c>
      <c r="R25" s="192">
        <f t="shared" si="8"/>
        <v>0.53531764867412457</v>
      </c>
      <c r="S25" s="193">
        <f t="shared" ref="S25:W25" si="9">1/(1+$I$16)^S24</f>
        <v>0.49941006500058266</v>
      </c>
      <c r="T25" s="250">
        <f t="shared" si="9"/>
        <v>0.46591105980089798</v>
      </c>
      <c r="U25" s="250">
        <f t="shared" si="9"/>
        <v>0.43465907248894298</v>
      </c>
      <c r="V25" s="250">
        <f t="shared" si="9"/>
        <v>0.40550337950269894</v>
      </c>
      <c r="W25" s="192">
        <f t="shared" si="9"/>
        <v>0.37830336738753512</v>
      </c>
      <c r="X25" s="193">
        <f t="shared" ref="X25" si="10">1/(1+$I$16)^X24</f>
        <v>0.35292785463899157</v>
      </c>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row>
    <row r="26" spans="1:113" ht="12.95" customHeight="1" x14ac:dyDescent="0.2">
      <c r="A26" s="239"/>
      <c r="B26" s="239"/>
      <c r="C26" s="239"/>
      <c r="D26" s="239"/>
      <c r="E26" s="239"/>
      <c r="F26" s="239"/>
      <c r="G26" s="239"/>
      <c r="H26" s="239"/>
      <c r="I26" s="252"/>
      <c r="J26" s="252"/>
      <c r="K26" s="196"/>
      <c r="L26" s="252"/>
      <c r="N26" s="253"/>
      <c r="O26" s="254"/>
      <c r="P26" s="196"/>
      <c r="Q26" s="253"/>
      <c r="R26" s="197"/>
      <c r="S26" s="196"/>
      <c r="T26" s="252"/>
      <c r="V26" s="253"/>
      <c r="W26" s="197"/>
      <c r="X26" s="196"/>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row>
    <row r="27" spans="1:113" s="267" customFormat="1" ht="12.95" customHeight="1" outlineLevel="1" x14ac:dyDescent="0.2">
      <c r="A27" s="265" t="s">
        <v>10</v>
      </c>
      <c r="B27" s="265" t="s">
        <v>197</v>
      </c>
      <c r="C27" s="266"/>
      <c r="D27" s="266"/>
      <c r="E27" s="266"/>
      <c r="F27" s="266"/>
      <c r="G27" s="266"/>
      <c r="H27" s="266"/>
      <c r="I27" s="267">
        <f>I13</f>
        <v>100</v>
      </c>
      <c r="J27" s="267">
        <f t="shared" ref="J27" si="11">J13</f>
        <v>100</v>
      </c>
      <c r="K27" s="268"/>
      <c r="L27" s="269"/>
      <c r="M27" s="270"/>
      <c r="N27" s="270"/>
      <c r="O27" s="271"/>
      <c r="P27" s="268"/>
      <c r="Q27" s="270"/>
      <c r="R27" s="272"/>
      <c r="S27" s="268"/>
      <c r="T27" s="269"/>
      <c r="U27" s="270"/>
      <c r="V27" s="270"/>
      <c r="W27" s="272"/>
      <c r="X27" s="268"/>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row>
    <row r="28" spans="1:113" s="267" customFormat="1" ht="12.95" customHeight="1" outlineLevel="1" x14ac:dyDescent="0.2">
      <c r="A28" s="265" t="s">
        <v>11</v>
      </c>
      <c r="B28" s="273" t="s">
        <v>261</v>
      </c>
      <c r="C28" s="274"/>
      <c r="D28" s="274"/>
      <c r="E28" s="274"/>
      <c r="F28" s="274"/>
      <c r="G28" s="274"/>
      <c r="H28" s="274"/>
      <c r="I28" s="275">
        <f>I27</f>
        <v>100</v>
      </c>
      <c r="J28" s="276">
        <f>J27</f>
        <v>100</v>
      </c>
      <c r="K28" s="277"/>
      <c r="L28" s="278"/>
      <c r="M28" s="275"/>
      <c r="N28" s="275"/>
      <c r="O28" s="278"/>
      <c r="P28" s="277"/>
      <c r="Q28" s="275"/>
      <c r="R28" s="279"/>
      <c r="S28" s="277"/>
      <c r="T28" s="278"/>
      <c r="U28" s="275"/>
      <c r="V28" s="275"/>
      <c r="W28" s="279"/>
      <c r="X28" s="277"/>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row>
    <row r="29" spans="1:113" s="282" customFormat="1" ht="12.95" customHeight="1" outlineLevel="1" x14ac:dyDescent="0.2">
      <c r="A29" s="280"/>
      <c r="B29" s="280"/>
      <c r="C29" s="281"/>
      <c r="D29" s="281"/>
      <c r="E29" s="281"/>
      <c r="F29" s="281"/>
      <c r="G29" s="281"/>
      <c r="H29" s="281"/>
      <c r="K29" s="283"/>
      <c r="P29" s="283"/>
      <c r="R29" s="284"/>
      <c r="S29" s="283"/>
      <c r="W29" s="284"/>
      <c r="X29" s="283"/>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row>
    <row r="30" spans="1:113" s="282" customFormat="1" ht="12.95" customHeight="1" outlineLevel="1" x14ac:dyDescent="0.2">
      <c r="A30" s="286" t="s">
        <v>12</v>
      </c>
      <c r="B30" s="280" t="s">
        <v>198</v>
      </c>
      <c r="C30" s="281"/>
      <c r="D30" s="281"/>
      <c r="E30" s="281"/>
      <c r="F30" s="281"/>
      <c r="G30" s="281"/>
      <c r="H30" s="266"/>
      <c r="I30" s="282">
        <f>I13</f>
        <v>100</v>
      </c>
      <c r="J30" s="282">
        <f t="shared" ref="J30" si="12">J13</f>
        <v>100</v>
      </c>
      <c r="K30" s="283"/>
      <c r="P30" s="283"/>
      <c r="R30" s="284"/>
      <c r="S30" s="283"/>
      <c r="W30" s="284"/>
      <c r="X30" s="283"/>
    </row>
    <row r="31" spans="1:113" s="282" customFormat="1" ht="12.95" customHeight="1" outlineLevel="1" x14ac:dyDescent="0.2">
      <c r="A31" s="286"/>
      <c r="B31" s="280" t="s">
        <v>199</v>
      </c>
      <c r="C31" s="281"/>
      <c r="D31" s="281"/>
      <c r="E31" s="281"/>
      <c r="F31" s="281"/>
      <c r="G31" s="281"/>
      <c r="H31" s="266"/>
      <c r="K31" s="347">
        <f>K13</f>
        <v>100</v>
      </c>
      <c r="L31" s="348">
        <f t="shared" ref="L31:O31" si="13">L13</f>
        <v>100</v>
      </c>
      <c r="M31" s="348">
        <f t="shared" si="13"/>
        <v>100</v>
      </c>
      <c r="N31" s="348">
        <f t="shared" si="13"/>
        <v>100</v>
      </c>
      <c r="O31" s="349">
        <f t="shared" si="13"/>
        <v>100</v>
      </c>
      <c r="P31" s="283"/>
      <c r="R31" s="284"/>
      <c r="S31" s="283"/>
      <c r="W31" s="284"/>
      <c r="X31" s="283"/>
    </row>
    <row r="32" spans="1:113" s="282" customFormat="1" ht="12.95" customHeight="1" outlineLevel="1" x14ac:dyDescent="0.2">
      <c r="A32" s="286"/>
      <c r="B32" s="280" t="s">
        <v>200</v>
      </c>
      <c r="C32" s="281"/>
      <c r="D32" s="281"/>
      <c r="E32" s="281"/>
      <c r="F32" s="281"/>
      <c r="G32" s="281"/>
      <c r="H32" s="281"/>
      <c r="K32" s="283"/>
      <c r="P32" s="287">
        <f>N33</f>
        <v>100</v>
      </c>
      <c r="Q32" s="282">
        <f>$P$32</f>
        <v>100</v>
      </c>
      <c r="R32" s="284">
        <f>$P$32</f>
        <v>100</v>
      </c>
      <c r="S32" s="287">
        <f>Q33</f>
        <v>100</v>
      </c>
      <c r="T32" s="282">
        <f>$P$32</f>
        <v>100</v>
      </c>
      <c r="U32" s="282">
        <f>$P$32</f>
        <v>100</v>
      </c>
      <c r="V32" s="282">
        <f>$P$32</f>
        <v>100</v>
      </c>
      <c r="W32" s="284">
        <f>$P$32</f>
        <v>100</v>
      </c>
      <c r="X32" s="287">
        <f>V33</f>
        <v>100</v>
      </c>
    </row>
    <row r="33" spans="1:24" s="282" customFormat="1" ht="12.95" customHeight="1" outlineLevel="1" x14ac:dyDescent="0.2">
      <c r="A33" s="286"/>
      <c r="B33" s="280" t="s">
        <v>195</v>
      </c>
      <c r="C33" s="281"/>
      <c r="D33" s="281"/>
      <c r="E33" s="281"/>
      <c r="F33" s="281"/>
      <c r="G33" s="281"/>
      <c r="H33" s="281"/>
      <c r="I33" s="282">
        <f>SUM(I30:I32)</f>
        <v>100</v>
      </c>
      <c r="J33" s="282">
        <f t="shared" ref="J33:R33" si="14">SUM(J30:J32)</f>
        <v>100</v>
      </c>
      <c r="K33" s="283">
        <f t="shared" si="14"/>
        <v>100</v>
      </c>
      <c r="L33" s="282">
        <f t="shared" si="14"/>
        <v>100</v>
      </c>
      <c r="M33" s="282">
        <f t="shared" si="14"/>
        <v>100</v>
      </c>
      <c r="N33" s="282">
        <f t="shared" si="14"/>
        <v>100</v>
      </c>
      <c r="O33" s="282">
        <f t="shared" si="14"/>
        <v>100</v>
      </c>
      <c r="P33" s="283">
        <f>SUM(P30:P32)</f>
        <v>100</v>
      </c>
      <c r="Q33" s="282">
        <f t="shared" si="14"/>
        <v>100</v>
      </c>
      <c r="R33" s="284">
        <f t="shared" si="14"/>
        <v>100</v>
      </c>
      <c r="S33" s="283">
        <f>SUM(S30:S32)</f>
        <v>100</v>
      </c>
      <c r="T33" s="282">
        <f t="shared" ref="T33:W33" si="15">SUM(T30:T32)</f>
        <v>100</v>
      </c>
      <c r="U33" s="282">
        <f t="shared" si="15"/>
        <v>100</v>
      </c>
      <c r="V33" s="282">
        <f t="shared" si="15"/>
        <v>100</v>
      </c>
      <c r="W33" s="284">
        <f t="shared" si="15"/>
        <v>100</v>
      </c>
      <c r="X33" s="283">
        <f>SUM(X30:X32)</f>
        <v>100</v>
      </c>
    </row>
    <row r="34" spans="1:24" s="282" customFormat="1" ht="12.95" customHeight="1" outlineLevel="1" x14ac:dyDescent="0.2">
      <c r="A34" s="280"/>
      <c r="B34" s="288" t="s">
        <v>13</v>
      </c>
      <c r="C34" s="289"/>
      <c r="D34" s="289"/>
      <c r="E34" s="289"/>
      <c r="F34" s="289"/>
      <c r="G34" s="289"/>
      <c r="H34" s="289"/>
      <c r="I34" s="290">
        <f>I$30</f>
        <v>100</v>
      </c>
      <c r="J34" s="290">
        <f t="shared" ref="J34:M34" si="16">J$30</f>
        <v>100</v>
      </c>
      <c r="K34" s="291">
        <f t="shared" si="16"/>
        <v>0</v>
      </c>
      <c r="L34" s="290">
        <f t="shared" si="16"/>
        <v>0</v>
      </c>
      <c r="M34" s="290">
        <f t="shared" si="16"/>
        <v>0</v>
      </c>
      <c r="N34" s="290"/>
      <c r="O34" s="290"/>
      <c r="P34" s="291"/>
      <c r="Q34" s="290"/>
      <c r="R34" s="292"/>
      <c r="S34" s="291"/>
      <c r="T34" s="290"/>
      <c r="U34" s="290"/>
      <c r="V34" s="290"/>
      <c r="W34" s="292"/>
      <c r="X34" s="291"/>
    </row>
    <row r="35" spans="1:24" s="282" customFormat="1" ht="12.95" customHeight="1" outlineLevel="1" x14ac:dyDescent="0.2">
      <c r="A35" s="280"/>
      <c r="B35" s="288" t="s">
        <v>14</v>
      </c>
      <c r="C35" s="289"/>
      <c r="D35" s="289"/>
      <c r="E35" s="289"/>
      <c r="F35" s="289"/>
      <c r="G35" s="289"/>
      <c r="H35" s="289"/>
      <c r="I35" s="290"/>
      <c r="J35" s="290"/>
      <c r="K35" s="291">
        <f>K$31</f>
        <v>100</v>
      </c>
      <c r="L35" s="290">
        <f t="shared" ref="L35:O35" si="17">L$31</f>
        <v>100</v>
      </c>
      <c r="M35" s="290">
        <f t="shared" si="17"/>
        <v>100</v>
      </c>
      <c r="N35" s="290">
        <f t="shared" si="17"/>
        <v>100</v>
      </c>
      <c r="O35" s="290">
        <f t="shared" si="17"/>
        <v>100</v>
      </c>
      <c r="P35" s="291"/>
      <c r="Q35" s="290"/>
      <c r="R35" s="292"/>
      <c r="S35" s="291"/>
      <c r="T35" s="290"/>
      <c r="U35" s="290"/>
      <c r="V35" s="290"/>
      <c r="W35" s="292"/>
      <c r="X35" s="291"/>
    </row>
    <row r="36" spans="1:24" s="282" customFormat="1" ht="12.95" customHeight="1" outlineLevel="1" x14ac:dyDescent="0.2">
      <c r="A36" s="280"/>
      <c r="B36" s="288" t="s">
        <v>15</v>
      </c>
      <c r="C36" s="289"/>
      <c r="D36" s="289"/>
      <c r="E36" s="289"/>
      <c r="F36" s="289"/>
      <c r="G36" s="289"/>
      <c r="H36" s="289"/>
      <c r="I36" s="290"/>
      <c r="J36" s="290"/>
      <c r="K36" s="291"/>
      <c r="L36" s="290"/>
      <c r="M36" s="290"/>
      <c r="N36" s="290"/>
      <c r="O36" s="290"/>
      <c r="P36" s="291">
        <f t="shared" ref="P36:X36" si="18">P$32</f>
        <v>100</v>
      </c>
      <c r="Q36" s="290">
        <f t="shared" si="18"/>
        <v>100</v>
      </c>
      <c r="R36" s="292">
        <f t="shared" si="18"/>
        <v>100</v>
      </c>
      <c r="S36" s="291">
        <f t="shared" si="18"/>
        <v>100</v>
      </c>
      <c r="T36" s="290">
        <f t="shared" si="18"/>
        <v>100</v>
      </c>
      <c r="U36" s="290">
        <f t="shared" si="18"/>
        <v>100</v>
      </c>
      <c r="V36" s="290">
        <f t="shared" si="18"/>
        <v>100</v>
      </c>
      <c r="W36" s="292">
        <f t="shared" si="18"/>
        <v>100</v>
      </c>
      <c r="X36" s="291">
        <f t="shared" si="18"/>
        <v>100</v>
      </c>
    </row>
    <row r="37" spans="1:24" s="282" customFormat="1" ht="12.75" customHeight="1" outlineLevel="1" x14ac:dyDescent="0.3">
      <c r="A37" s="280"/>
      <c r="B37" s="288" t="s">
        <v>262</v>
      </c>
      <c r="C37" s="289"/>
      <c r="D37" s="289"/>
      <c r="E37" s="289"/>
      <c r="F37" s="289"/>
      <c r="G37" s="289"/>
      <c r="H37" s="289"/>
      <c r="I37" s="290">
        <f t="shared" ref="I37:R37" si="19">SUM(I34:I36)</f>
        <v>100</v>
      </c>
      <c r="J37" s="290">
        <f t="shared" si="19"/>
        <v>100</v>
      </c>
      <c r="K37" s="291">
        <f t="shared" si="19"/>
        <v>100</v>
      </c>
      <c r="L37" s="290">
        <f t="shared" si="19"/>
        <v>100</v>
      </c>
      <c r="M37" s="290">
        <f t="shared" si="19"/>
        <v>100</v>
      </c>
      <c r="N37" s="290">
        <f t="shared" si="19"/>
        <v>100</v>
      </c>
      <c r="O37" s="290">
        <f t="shared" si="19"/>
        <v>100</v>
      </c>
      <c r="P37" s="291">
        <f t="shared" si="19"/>
        <v>100</v>
      </c>
      <c r="Q37" s="290">
        <f t="shared" si="19"/>
        <v>100</v>
      </c>
      <c r="R37" s="292">
        <f t="shared" si="19"/>
        <v>100</v>
      </c>
      <c r="S37" s="291">
        <f t="shared" ref="S37:W37" si="20">SUM(S34:S36)</f>
        <v>100</v>
      </c>
      <c r="T37" s="290">
        <f t="shared" si="20"/>
        <v>100</v>
      </c>
      <c r="U37" s="290">
        <f t="shared" si="20"/>
        <v>100</v>
      </c>
      <c r="V37" s="290">
        <f t="shared" si="20"/>
        <v>100</v>
      </c>
      <c r="W37" s="292">
        <f t="shared" si="20"/>
        <v>100</v>
      </c>
      <c r="X37" s="291">
        <f t="shared" ref="X37" si="21">SUM(X34:X36)</f>
        <v>100</v>
      </c>
    </row>
    <row r="38" spans="1:24" s="282" customFormat="1" ht="12.95" customHeight="1" outlineLevel="1" x14ac:dyDescent="0.3">
      <c r="A38" s="286"/>
      <c r="B38" s="280"/>
      <c r="C38" s="281"/>
      <c r="D38" s="281"/>
      <c r="E38" s="281"/>
      <c r="F38" s="281"/>
      <c r="G38" s="281"/>
      <c r="H38" s="281"/>
      <c r="K38" s="283"/>
      <c r="P38" s="283"/>
      <c r="R38" s="284"/>
      <c r="S38" s="283"/>
      <c r="W38" s="284"/>
      <c r="X38" s="283"/>
    </row>
    <row r="39" spans="1:24" s="267" customFormat="1" ht="12.95" customHeight="1" outlineLevel="1" x14ac:dyDescent="0.3">
      <c r="A39" s="293" t="s">
        <v>16</v>
      </c>
      <c r="B39" s="265" t="s">
        <v>201</v>
      </c>
      <c r="C39" s="266"/>
      <c r="D39" s="266"/>
      <c r="E39" s="266"/>
      <c r="F39" s="266"/>
      <c r="G39" s="266"/>
      <c r="H39" s="266"/>
      <c r="I39" s="267">
        <f>I13</f>
        <v>100</v>
      </c>
      <c r="J39" s="267">
        <f t="shared" ref="J39" si="22">J13</f>
        <v>100</v>
      </c>
      <c r="K39" s="294"/>
      <c r="L39" s="295"/>
      <c r="M39" s="295"/>
      <c r="N39" s="295"/>
      <c r="O39" s="295"/>
      <c r="P39" s="294"/>
      <c r="Q39" s="295"/>
      <c r="R39" s="296"/>
      <c r="S39" s="294"/>
      <c r="T39" s="295"/>
      <c r="U39" s="295"/>
      <c r="V39" s="295"/>
      <c r="W39" s="296"/>
      <c r="X39" s="294"/>
    </row>
    <row r="40" spans="1:24" s="267" customFormat="1" ht="12.95" customHeight="1" outlineLevel="1" x14ac:dyDescent="0.3">
      <c r="A40" s="293"/>
      <c r="B40" s="265" t="s">
        <v>202</v>
      </c>
      <c r="C40" s="266"/>
      <c r="D40" s="266"/>
      <c r="E40" s="266"/>
      <c r="F40" s="266"/>
      <c r="G40" s="266"/>
      <c r="H40" s="266"/>
      <c r="K40" s="347">
        <f>K13</f>
        <v>100</v>
      </c>
      <c r="L40" s="348">
        <f t="shared" ref="L40:O40" si="23">L13</f>
        <v>100</v>
      </c>
      <c r="M40" s="348">
        <f t="shared" si="23"/>
        <v>100</v>
      </c>
      <c r="N40" s="348">
        <f t="shared" si="23"/>
        <v>100</v>
      </c>
      <c r="O40" s="349">
        <f t="shared" si="23"/>
        <v>100</v>
      </c>
      <c r="P40" s="298"/>
      <c r="R40" s="299"/>
      <c r="S40" s="298"/>
      <c r="W40" s="299"/>
      <c r="X40" s="298"/>
    </row>
    <row r="41" spans="1:24" s="267" customFormat="1" ht="12.95" customHeight="1" outlineLevel="1" x14ac:dyDescent="0.3">
      <c r="A41" s="293"/>
      <c r="B41" s="265" t="s">
        <v>203</v>
      </c>
      <c r="C41" s="266"/>
      <c r="D41" s="266"/>
      <c r="E41" s="266"/>
      <c r="F41" s="266"/>
      <c r="G41" s="266"/>
      <c r="H41" s="266"/>
      <c r="K41" s="294"/>
      <c r="L41" s="295"/>
      <c r="M41" s="295"/>
      <c r="N41" s="295"/>
      <c r="O41" s="295"/>
      <c r="P41" s="297">
        <f ca="1">N42</f>
        <v>104</v>
      </c>
      <c r="Q41" s="295">
        <f ca="1">$P$41</f>
        <v>104</v>
      </c>
      <c r="R41" s="295">
        <f t="shared" ref="R41" ca="1" si="24">$P$41</f>
        <v>104</v>
      </c>
      <c r="S41" s="297">
        <f ca="1">Q42</f>
        <v>104</v>
      </c>
      <c r="T41" s="295">
        <f ca="1">$S$41</f>
        <v>104</v>
      </c>
      <c r="U41" s="295">
        <f t="shared" ref="U41:W41" ca="1" si="25">$S$41</f>
        <v>104</v>
      </c>
      <c r="V41" s="295">
        <f t="shared" ca="1" si="25"/>
        <v>104</v>
      </c>
      <c r="W41" s="295">
        <f t="shared" ca="1" si="25"/>
        <v>104</v>
      </c>
      <c r="X41" s="297">
        <f ca="1">V42</f>
        <v>104</v>
      </c>
    </row>
    <row r="42" spans="1:24" s="267" customFormat="1" ht="12.95" customHeight="1" x14ac:dyDescent="0.3">
      <c r="A42" s="293"/>
      <c r="B42" s="265" t="s">
        <v>196</v>
      </c>
      <c r="C42" s="266"/>
      <c r="D42" s="266"/>
      <c r="E42" s="266"/>
      <c r="F42" s="266"/>
      <c r="G42" s="266"/>
      <c r="H42" s="266"/>
      <c r="I42" s="267">
        <f ca="1">I13-SUM($I14:I14)-I15</f>
        <v>97</v>
      </c>
      <c r="J42" s="267">
        <f ca="1">J13-SUM($I14:J14)-J15</f>
        <v>103</v>
      </c>
      <c r="K42" s="300">
        <f ca="1">K13-SUM($J14:K14)-K15</f>
        <v>88</v>
      </c>
      <c r="L42" s="301">
        <f ca="1">L13-SUM($J14:L14)-L15</f>
        <v>85</v>
      </c>
      <c r="M42" s="301">
        <f ca="1">M13-SUM($J14:M14)-M15</f>
        <v>68</v>
      </c>
      <c r="N42" s="301">
        <f ca="1">N13-SUM($J14:N14)-N15</f>
        <v>104</v>
      </c>
      <c r="O42" s="302">
        <f ca="1">O13-SUM($J14:O14)-O15</f>
        <v>105</v>
      </c>
      <c r="P42" s="301">
        <f ca="1">$N$42+$N$15-P15-SUM($O14:P14)</f>
        <v>104</v>
      </c>
      <c r="Q42" s="301">
        <f ca="1">$N$42+$N$15-Q15-SUM($O14:Q14)</f>
        <v>104</v>
      </c>
      <c r="R42" s="302">
        <f ca="1">$N$42+$N$15-R15-SUM($O14:R14)</f>
        <v>104</v>
      </c>
      <c r="S42" s="301">
        <f ca="1">$Q$42+$Q$15-S15-SUM($R14:S14)</f>
        <v>104</v>
      </c>
      <c r="T42" s="301">
        <f ca="1">$Q$42+$Q$15-T15-SUM($R14:T14)</f>
        <v>104</v>
      </c>
      <c r="U42" s="301">
        <f ca="1">$Q$42+$Q$15-U15-SUM($R14:U14)</f>
        <v>104</v>
      </c>
      <c r="V42" s="301">
        <f ca="1">$Q$42+$Q$15-V15-SUM($R14:V14)</f>
        <v>104</v>
      </c>
      <c r="W42" s="302">
        <f ca="1">$Q$42+$Q$15-W15-SUM($R14:W14)</f>
        <v>104</v>
      </c>
      <c r="X42" s="301">
        <f ca="1">$V$42+$V$15-X15-SUM($W14:X14)</f>
        <v>104</v>
      </c>
    </row>
    <row r="43" spans="1:24" s="267" customFormat="1" ht="12.95" customHeight="1" outlineLevel="1" x14ac:dyDescent="0.3">
      <c r="A43" s="265"/>
      <c r="B43" s="273" t="s">
        <v>17</v>
      </c>
      <c r="C43" s="274"/>
      <c r="D43" s="274"/>
      <c r="E43" s="274"/>
      <c r="F43" s="274"/>
      <c r="G43" s="274"/>
      <c r="H43" s="274"/>
      <c r="I43" s="275">
        <f>I$39</f>
        <v>100</v>
      </c>
      <c r="J43" s="275">
        <f t="shared" ref="J43" si="26">J$39</f>
        <v>100</v>
      </c>
      <c r="K43" s="303"/>
      <c r="L43" s="275"/>
      <c r="M43" s="275"/>
      <c r="N43" s="275"/>
      <c r="O43" s="275"/>
      <c r="P43" s="303"/>
      <c r="Q43" s="275"/>
      <c r="R43" s="276"/>
      <c r="S43" s="303"/>
      <c r="T43" s="275"/>
      <c r="U43" s="275"/>
      <c r="V43" s="275"/>
      <c r="W43" s="276"/>
      <c r="X43" s="303"/>
    </row>
    <row r="44" spans="1:24" s="267" customFormat="1" ht="12.95" customHeight="1" outlineLevel="1" x14ac:dyDescent="0.3">
      <c r="A44" s="265"/>
      <c r="B44" s="273" t="s">
        <v>18</v>
      </c>
      <c r="C44" s="274"/>
      <c r="D44" s="274"/>
      <c r="E44" s="274"/>
      <c r="F44" s="274"/>
      <c r="G44" s="274"/>
      <c r="H44" s="274"/>
      <c r="I44" s="275"/>
      <c r="J44" s="275"/>
      <c r="K44" s="303">
        <f>K$40</f>
        <v>100</v>
      </c>
      <c r="L44" s="275">
        <f t="shared" ref="L44:O44" si="27">L$40</f>
        <v>100</v>
      </c>
      <c r="M44" s="275">
        <f t="shared" si="27"/>
        <v>100</v>
      </c>
      <c r="N44" s="275">
        <f t="shared" si="27"/>
        <v>100</v>
      </c>
      <c r="O44" s="275">
        <f t="shared" si="27"/>
        <v>100</v>
      </c>
      <c r="P44" s="303"/>
      <c r="Q44" s="275"/>
      <c r="R44" s="276"/>
      <c r="S44" s="303"/>
      <c r="T44" s="275"/>
      <c r="U44" s="275"/>
      <c r="V44" s="275"/>
      <c r="W44" s="276"/>
      <c r="X44" s="303"/>
    </row>
    <row r="45" spans="1:24" s="267" customFormat="1" ht="12.95" customHeight="1" outlineLevel="1" x14ac:dyDescent="0.3">
      <c r="A45" s="265"/>
      <c r="B45" s="273" t="s">
        <v>19</v>
      </c>
      <c r="C45" s="274"/>
      <c r="D45" s="274"/>
      <c r="E45" s="274"/>
      <c r="F45" s="274"/>
      <c r="G45" s="274"/>
      <c r="H45" s="274"/>
      <c r="I45" s="275"/>
      <c r="J45" s="275"/>
      <c r="K45" s="303"/>
      <c r="L45" s="275"/>
      <c r="M45" s="275"/>
      <c r="N45" s="275"/>
      <c r="O45" s="275"/>
      <c r="P45" s="303">
        <f ca="1">P$41</f>
        <v>104</v>
      </c>
      <c r="Q45" s="275">
        <f t="shared" ref="Q45:X45" ca="1" si="28">Q$41</f>
        <v>104</v>
      </c>
      <c r="R45" s="276">
        <f t="shared" ca="1" si="28"/>
        <v>104</v>
      </c>
      <c r="S45" s="303">
        <f t="shared" ca="1" si="28"/>
        <v>104</v>
      </c>
      <c r="T45" s="275">
        <f t="shared" ca="1" si="28"/>
        <v>104</v>
      </c>
      <c r="U45" s="275">
        <f t="shared" ca="1" si="28"/>
        <v>104</v>
      </c>
      <c r="V45" s="275">
        <f t="shared" ca="1" si="28"/>
        <v>104</v>
      </c>
      <c r="W45" s="276">
        <f t="shared" ca="1" si="28"/>
        <v>104</v>
      </c>
      <c r="X45" s="303">
        <f t="shared" ca="1" si="28"/>
        <v>104</v>
      </c>
    </row>
    <row r="46" spans="1:24" s="267" customFormat="1" ht="12.75" customHeight="1" x14ac:dyDescent="0.3">
      <c r="A46" s="265"/>
      <c r="B46" s="273" t="s">
        <v>263</v>
      </c>
      <c r="C46" s="274"/>
      <c r="D46" s="274"/>
      <c r="E46" s="274"/>
      <c r="F46" s="274"/>
      <c r="G46" s="274"/>
      <c r="H46" s="274"/>
      <c r="I46" s="275">
        <f t="shared" ref="I46:R46" si="29">SUM(I43:I45)</f>
        <v>100</v>
      </c>
      <c r="J46" s="275">
        <f t="shared" si="29"/>
        <v>100</v>
      </c>
      <c r="K46" s="303">
        <f t="shared" si="29"/>
        <v>100</v>
      </c>
      <c r="L46" s="275">
        <f t="shared" si="29"/>
        <v>100</v>
      </c>
      <c r="M46" s="275">
        <f t="shared" si="29"/>
        <v>100</v>
      </c>
      <c r="N46" s="275">
        <f t="shared" si="29"/>
        <v>100</v>
      </c>
      <c r="O46" s="275">
        <f t="shared" si="29"/>
        <v>100</v>
      </c>
      <c r="P46" s="303">
        <f t="shared" ca="1" si="29"/>
        <v>104</v>
      </c>
      <c r="Q46" s="275">
        <f t="shared" ca="1" si="29"/>
        <v>104</v>
      </c>
      <c r="R46" s="276">
        <f t="shared" ca="1" si="29"/>
        <v>104</v>
      </c>
      <c r="S46" s="303">
        <f t="shared" ref="S46:W46" ca="1" si="30">SUM(S43:S45)</f>
        <v>104</v>
      </c>
      <c r="T46" s="275">
        <f t="shared" ca="1" si="30"/>
        <v>104</v>
      </c>
      <c r="U46" s="275">
        <f t="shared" ca="1" si="30"/>
        <v>104</v>
      </c>
      <c r="V46" s="275">
        <f t="shared" ca="1" si="30"/>
        <v>104</v>
      </c>
      <c r="W46" s="276">
        <f t="shared" ca="1" si="30"/>
        <v>104</v>
      </c>
      <c r="X46" s="303">
        <f t="shared" ref="X46" ca="1" si="31">SUM(X43:X45)</f>
        <v>104</v>
      </c>
    </row>
    <row r="47" spans="1:24" s="267" customFormat="1" ht="12.95" customHeight="1" outlineLevel="1" x14ac:dyDescent="0.3">
      <c r="A47" s="293"/>
      <c r="B47" s="265"/>
      <c r="C47" s="266"/>
      <c r="D47" s="266"/>
      <c r="E47" s="266"/>
      <c r="F47" s="266"/>
      <c r="G47" s="266"/>
      <c r="H47" s="266"/>
      <c r="K47" s="294"/>
      <c r="L47" s="295"/>
      <c r="M47" s="304"/>
      <c r="N47" s="304"/>
      <c r="O47" s="304"/>
      <c r="P47" s="294"/>
      <c r="Q47" s="304"/>
      <c r="R47" s="296"/>
      <c r="S47" s="294"/>
      <c r="T47" s="295"/>
      <c r="U47" s="304"/>
      <c r="V47" s="304"/>
      <c r="W47" s="296"/>
      <c r="X47" s="294"/>
    </row>
    <row r="48" spans="1:24" s="267" customFormat="1" ht="12.95" customHeight="1" outlineLevel="1" x14ac:dyDescent="0.3">
      <c r="A48" s="293"/>
      <c r="B48" s="265" t="s">
        <v>20</v>
      </c>
      <c r="C48" s="266"/>
      <c r="D48" s="266"/>
      <c r="E48" s="266"/>
      <c r="F48" s="266"/>
      <c r="G48" s="266"/>
      <c r="H48" s="266"/>
      <c r="I48" s="267">
        <f t="shared" ref="I48:R48" ca="1" si="32">(SUM(I39:I41)-I42)-(SUM(H39:H41)-H42)</f>
        <v>3</v>
      </c>
      <c r="J48" s="267">
        <f t="shared" ca="1" si="32"/>
        <v>-6</v>
      </c>
      <c r="K48" s="294">
        <f t="shared" ca="1" si="32"/>
        <v>15</v>
      </c>
      <c r="L48" s="295">
        <f t="shared" ca="1" si="32"/>
        <v>3</v>
      </c>
      <c r="M48" s="267">
        <f t="shared" ca="1" si="32"/>
        <v>17</v>
      </c>
      <c r="N48" s="267">
        <f t="shared" ca="1" si="32"/>
        <v>-36</v>
      </c>
      <c r="O48" s="267">
        <f t="shared" ca="1" si="32"/>
        <v>-1</v>
      </c>
      <c r="P48" s="294">
        <f t="shared" ca="1" si="32"/>
        <v>5</v>
      </c>
      <c r="Q48" s="295">
        <f t="shared" ca="1" si="32"/>
        <v>0</v>
      </c>
      <c r="R48" s="267">
        <f t="shared" ca="1" si="32"/>
        <v>0</v>
      </c>
      <c r="S48" s="294">
        <f t="shared" ref="S48" ca="1" si="33">(SUM(S39:S41)-S42)-(SUM(R39:R41)-R42)</f>
        <v>0</v>
      </c>
      <c r="T48" s="295">
        <f t="shared" ref="T48" ca="1" si="34">(SUM(T39:T41)-T42)-(SUM(S39:S41)-S42)</f>
        <v>0</v>
      </c>
      <c r="U48" s="267">
        <f t="shared" ref="U48" ca="1" si="35">(SUM(U39:U41)-U42)-(SUM(T39:T41)-T42)</f>
        <v>0</v>
      </c>
      <c r="V48" s="267">
        <f t="shared" ref="V48" ca="1" si="36">(SUM(V39:V41)-V42)-(SUM(U39:U41)-U42)</f>
        <v>0</v>
      </c>
      <c r="W48" s="267">
        <f t="shared" ref="W48:X48" ca="1" si="37">(SUM(W39:W41)-W42)-(SUM(V39:V41)-V42)</f>
        <v>0</v>
      </c>
      <c r="X48" s="294">
        <f t="shared" ca="1" si="37"/>
        <v>0</v>
      </c>
    </row>
    <row r="49" spans="1:24" s="267" customFormat="1" ht="12.95" customHeight="1" x14ac:dyDescent="0.3">
      <c r="A49" s="293"/>
      <c r="B49" s="280"/>
      <c r="C49" s="266"/>
      <c r="D49" s="266"/>
      <c r="E49" s="266"/>
      <c r="F49" s="266"/>
      <c r="G49" s="266"/>
      <c r="H49" s="266"/>
      <c r="K49" s="294"/>
      <c r="L49" s="295"/>
      <c r="P49" s="294"/>
      <c r="S49" s="294"/>
      <c r="T49" s="295"/>
      <c r="X49" s="294"/>
    </row>
    <row r="50" spans="1:24" s="267" customFormat="1" ht="12.95" customHeight="1" x14ac:dyDescent="0.3">
      <c r="A50" s="293"/>
      <c r="B50" s="265" t="s">
        <v>204</v>
      </c>
      <c r="C50" s="266"/>
      <c r="D50" s="266"/>
      <c r="E50" s="266"/>
      <c r="F50" s="266"/>
      <c r="G50" s="266"/>
      <c r="H50" s="266"/>
      <c r="K50" s="294"/>
      <c r="L50" s="295"/>
      <c r="M50" s="304"/>
      <c r="N50" s="304"/>
      <c r="O50" s="304"/>
      <c r="P50" s="294"/>
      <c r="Q50" s="304"/>
      <c r="R50" s="296"/>
      <c r="S50" s="294"/>
      <c r="T50" s="295"/>
      <c r="U50" s="304"/>
      <c r="V50" s="304"/>
      <c r="W50" s="296"/>
      <c r="X50" s="294"/>
    </row>
    <row r="51" spans="1:24" s="267" customFormat="1" ht="12.95" customHeight="1" x14ac:dyDescent="0.3">
      <c r="A51" s="293"/>
      <c r="B51" s="305" t="s">
        <v>256</v>
      </c>
      <c r="C51" s="306"/>
      <c r="D51" s="306"/>
      <c r="E51" s="306"/>
      <c r="F51" s="306"/>
      <c r="G51" s="306"/>
      <c r="H51" s="306"/>
      <c r="I51" s="307">
        <f ca="1">SUM(I39:I41)-I42</f>
        <v>3</v>
      </c>
      <c r="J51" s="308"/>
      <c r="K51" s="309">
        <f ca="1">SUM(K39:K41)-K42</f>
        <v>12</v>
      </c>
      <c r="L51" s="307"/>
      <c r="M51" s="308"/>
      <c r="N51" s="308"/>
      <c r="O51" s="308"/>
      <c r="P51" s="309">
        <f ca="1">SUM(P39:P41)-P42</f>
        <v>0</v>
      </c>
      <c r="Q51" s="308"/>
      <c r="R51" s="310"/>
      <c r="S51" s="309">
        <f ca="1">SUM(S39:S41)-S42</f>
        <v>0</v>
      </c>
      <c r="T51" s="307"/>
      <c r="U51" s="308"/>
      <c r="V51" s="308"/>
      <c r="W51" s="310"/>
      <c r="X51" s="309">
        <f ca="1">SUM(X39:X41)-X42</f>
        <v>0</v>
      </c>
    </row>
    <row r="52" spans="1:24" s="267" customFormat="1" ht="12.95" customHeight="1" x14ac:dyDescent="0.3">
      <c r="A52" s="293"/>
      <c r="B52" s="305" t="s">
        <v>257</v>
      </c>
      <c r="C52" s="306"/>
      <c r="D52" s="306"/>
      <c r="E52" s="306"/>
      <c r="F52" s="306"/>
      <c r="G52" s="306"/>
      <c r="H52" s="306"/>
      <c r="I52" s="307"/>
      <c r="J52" s="308"/>
      <c r="K52" s="309"/>
      <c r="L52" s="311">
        <f ca="1">(SUM(L39:L41)-L42)-(SUM(K39:K41)-K42)</f>
        <v>3</v>
      </c>
      <c r="M52" s="311">
        <f ca="1">(SUM(M39:M41)-M42)-(SUM(L39:L41)-L42)</f>
        <v>17</v>
      </c>
      <c r="N52" s="311">
        <f ca="1">(SUM(N39:N41)-N42)-(SUM(M39:M41)-M42)</f>
        <v>-36</v>
      </c>
      <c r="O52" s="308"/>
      <c r="P52" s="309"/>
      <c r="Q52" s="311">
        <f ca="1">(SUM(Q39:Q41)-Q42)-(SUM(P39:P41)-P42)</f>
        <v>0</v>
      </c>
      <c r="R52" s="310"/>
      <c r="S52" s="309"/>
      <c r="T52" s="311">
        <f ca="1">(SUM(T39:T41)-T42)-(SUM(S39:S41)-S42)</f>
        <v>0</v>
      </c>
      <c r="U52" s="311">
        <f ca="1">(SUM(U39:U41)-U42)-(SUM(T39:T41)-T42)</f>
        <v>0</v>
      </c>
      <c r="V52" s="311">
        <f ca="1">(SUM(V39:V41)-V42)-(SUM(U39:U41)-U42)</f>
        <v>0</v>
      </c>
      <c r="W52" s="310"/>
      <c r="X52" s="309"/>
    </row>
    <row r="53" spans="1:24" s="267" customFormat="1" ht="12.95" customHeight="1" x14ac:dyDescent="0.3">
      <c r="A53" s="293"/>
      <c r="B53" s="305" t="s">
        <v>258</v>
      </c>
      <c r="C53" s="306"/>
      <c r="D53" s="306"/>
      <c r="E53" s="306"/>
      <c r="F53" s="306"/>
      <c r="G53" s="306"/>
      <c r="H53" s="306"/>
      <c r="I53" s="311"/>
      <c r="J53" s="311">
        <v>0</v>
      </c>
      <c r="K53" s="309"/>
      <c r="L53" s="307"/>
      <c r="M53" s="308"/>
      <c r="N53" s="308"/>
      <c r="O53" s="311">
        <v>0</v>
      </c>
      <c r="P53" s="309"/>
      <c r="Q53" s="308"/>
      <c r="R53" s="312">
        <v>0</v>
      </c>
      <c r="S53" s="309"/>
      <c r="T53" s="307"/>
      <c r="U53" s="308"/>
      <c r="V53" s="308"/>
      <c r="W53" s="312">
        <v>0</v>
      </c>
      <c r="X53" s="309"/>
    </row>
    <row r="54" spans="1:24" s="267" customFormat="1" ht="12.95" customHeight="1" x14ac:dyDescent="0.3">
      <c r="A54" s="293"/>
      <c r="B54" s="265" t="s">
        <v>286</v>
      </c>
      <c r="C54" s="306"/>
      <c r="D54" s="306"/>
      <c r="E54" s="306"/>
      <c r="F54" s="306"/>
      <c r="G54" s="306"/>
      <c r="H54" s="306"/>
      <c r="I54" s="311"/>
      <c r="J54" s="311"/>
      <c r="K54" s="309"/>
      <c r="L54" s="307"/>
      <c r="M54" s="307"/>
      <c r="N54" s="307"/>
      <c r="O54" s="307"/>
      <c r="P54" s="309"/>
      <c r="Q54" s="308"/>
      <c r="R54" s="312"/>
      <c r="S54" s="309"/>
      <c r="T54" s="307"/>
      <c r="U54" s="308"/>
      <c r="V54" s="308"/>
      <c r="W54" s="312"/>
      <c r="X54" s="309"/>
    </row>
    <row r="55" spans="1:24" s="267" customFormat="1" ht="12.95" customHeight="1" x14ac:dyDescent="0.3">
      <c r="A55" s="293"/>
      <c r="B55" s="305" t="s">
        <v>267</v>
      </c>
      <c r="C55" s="306"/>
      <c r="D55" s="306"/>
      <c r="E55" s="306"/>
      <c r="F55" s="306"/>
      <c r="G55" s="306"/>
      <c r="H55" s="306"/>
      <c r="I55" s="313"/>
      <c r="J55" s="313"/>
      <c r="K55" s="314"/>
      <c r="L55" s="315"/>
      <c r="M55" s="315"/>
      <c r="N55" s="315"/>
      <c r="O55" s="315"/>
      <c r="P55" s="314"/>
      <c r="Q55" s="316"/>
      <c r="R55" s="317"/>
      <c r="S55" s="314"/>
      <c r="T55" s="315"/>
      <c r="U55" s="316"/>
      <c r="V55" s="316"/>
      <c r="W55" s="317"/>
      <c r="X55" s="314"/>
    </row>
    <row r="56" spans="1:24" s="267" customFormat="1" ht="12.95" customHeight="1" x14ac:dyDescent="0.3">
      <c r="A56" s="293"/>
      <c r="B56" s="305" t="s">
        <v>281</v>
      </c>
      <c r="C56" s="306"/>
      <c r="D56" s="306"/>
      <c r="E56" s="306"/>
      <c r="F56" s="306"/>
      <c r="G56" s="306"/>
      <c r="H56" s="306"/>
      <c r="I56" s="313"/>
      <c r="J56" s="313"/>
      <c r="K56" s="314"/>
      <c r="L56" s="315"/>
      <c r="M56" s="315"/>
      <c r="N56" s="315"/>
      <c r="O56" s="315"/>
      <c r="P56" s="314"/>
      <c r="Q56" s="316"/>
      <c r="R56" s="317"/>
      <c r="S56" s="314"/>
      <c r="T56" s="315"/>
      <c r="U56" s="316"/>
      <c r="V56" s="316"/>
      <c r="W56" s="317"/>
      <c r="X56" s="314"/>
    </row>
    <row r="57" spans="1:24" s="267" customFormat="1" ht="12.95" customHeight="1" x14ac:dyDescent="0.3">
      <c r="A57" s="293"/>
      <c r="B57" s="305" t="s">
        <v>360</v>
      </c>
      <c r="C57" s="306"/>
      <c r="D57" s="306"/>
      <c r="E57" s="306"/>
      <c r="F57" s="306"/>
      <c r="G57" s="306"/>
      <c r="H57" s="306"/>
      <c r="I57" s="313"/>
      <c r="J57" s="313"/>
      <c r="K57" s="314"/>
      <c r="L57" s="313"/>
      <c r="M57" s="313"/>
      <c r="N57" s="313"/>
      <c r="O57" s="313"/>
      <c r="P57" s="314"/>
      <c r="Q57" s="313"/>
      <c r="R57" s="317"/>
      <c r="S57" s="314"/>
      <c r="T57" s="313"/>
      <c r="U57" s="313"/>
      <c r="V57" s="313"/>
      <c r="W57" s="317"/>
      <c r="X57" s="314"/>
    </row>
    <row r="58" spans="1:24" s="267" customFormat="1" ht="12.95" customHeight="1" x14ac:dyDescent="0.3">
      <c r="A58" s="293"/>
      <c r="B58" s="305" t="s">
        <v>362</v>
      </c>
      <c r="C58" s="306"/>
      <c r="D58" s="306"/>
      <c r="E58" s="306"/>
      <c r="F58" s="306"/>
      <c r="G58" s="306"/>
      <c r="H58" s="306"/>
      <c r="I58" s="313"/>
      <c r="J58" s="313"/>
      <c r="K58" s="314"/>
      <c r="L58" s="313"/>
      <c r="M58" s="313"/>
      <c r="N58" s="313"/>
      <c r="O58" s="313"/>
      <c r="P58" s="314"/>
      <c r="Q58" s="313"/>
      <c r="R58" s="317"/>
      <c r="S58" s="314"/>
      <c r="T58" s="313"/>
      <c r="U58" s="313"/>
      <c r="V58" s="313"/>
      <c r="W58" s="317"/>
      <c r="X58" s="314"/>
    </row>
    <row r="59" spans="1:24" s="267" customFormat="1" ht="12.95" customHeight="1" x14ac:dyDescent="0.3">
      <c r="A59" s="293"/>
      <c r="B59" s="305" t="s">
        <v>369</v>
      </c>
      <c r="C59" s="306"/>
      <c r="D59" s="306"/>
      <c r="E59" s="306"/>
      <c r="F59" s="306"/>
      <c r="G59" s="306"/>
      <c r="H59" s="306"/>
      <c r="I59" s="313"/>
      <c r="J59" s="313"/>
      <c r="K59" s="314"/>
      <c r="L59" s="313"/>
      <c r="M59" s="313"/>
      <c r="N59" s="313"/>
      <c r="O59" s="313"/>
      <c r="P59" s="314"/>
      <c r="Q59" s="313"/>
      <c r="R59" s="317"/>
      <c r="S59" s="314"/>
      <c r="T59" s="313"/>
      <c r="U59" s="313"/>
      <c r="V59" s="313"/>
      <c r="W59" s="317"/>
      <c r="X59" s="314"/>
    </row>
    <row r="60" spans="1:24" s="267" customFormat="1" ht="12.95" customHeight="1" x14ac:dyDescent="0.3">
      <c r="A60" s="293"/>
      <c r="B60" s="305" t="s">
        <v>374</v>
      </c>
      <c r="C60" s="306"/>
      <c r="D60" s="306"/>
      <c r="E60" s="306"/>
      <c r="F60" s="306"/>
      <c r="G60" s="306"/>
      <c r="H60" s="306"/>
      <c r="I60" s="313"/>
      <c r="J60" s="313"/>
      <c r="K60" s="314"/>
      <c r="L60" s="313"/>
      <c r="M60" s="313"/>
      <c r="N60" s="313"/>
      <c r="O60" s="313"/>
      <c r="P60" s="314"/>
      <c r="Q60" s="313"/>
      <c r="R60" s="317"/>
      <c r="S60" s="314"/>
      <c r="T60" s="313"/>
      <c r="U60" s="313"/>
      <c r="V60" s="313"/>
      <c r="W60" s="317"/>
      <c r="X60" s="314"/>
    </row>
    <row r="61" spans="1:24" s="267" customFormat="1" ht="12.95" customHeight="1" x14ac:dyDescent="0.3">
      <c r="A61" s="293"/>
      <c r="B61" s="305" t="s">
        <v>375</v>
      </c>
      <c r="C61" s="306"/>
      <c r="D61" s="306"/>
      <c r="E61" s="306"/>
      <c r="F61" s="306"/>
      <c r="G61" s="306"/>
      <c r="H61" s="306"/>
      <c r="I61" s="313"/>
      <c r="J61" s="313"/>
      <c r="K61" s="314"/>
      <c r="L61" s="313"/>
      <c r="M61" s="313"/>
      <c r="N61" s="313"/>
      <c r="O61" s="313"/>
      <c r="P61" s="314"/>
      <c r="Q61" s="313"/>
      <c r="R61" s="317"/>
      <c r="S61" s="314"/>
      <c r="T61" s="313"/>
      <c r="U61" s="313"/>
      <c r="V61" s="313"/>
      <c r="W61" s="317"/>
      <c r="X61" s="314"/>
    </row>
    <row r="62" spans="1:24" s="267" customFormat="1" ht="12.95" customHeight="1" x14ac:dyDescent="0.3">
      <c r="A62" s="293"/>
      <c r="B62" s="305" t="s">
        <v>379</v>
      </c>
      <c r="C62" s="306"/>
      <c r="D62" s="306"/>
      <c r="E62" s="306"/>
      <c r="F62" s="306"/>
      <c r="G62" s="306"/>
      <c r="H62" s="306"/>
      <c r="I62" s="313"/>
      <c r="J62" s="313"/>
      <c r="K62" s="314"/>
      <c r="L62" s="313"/>
      <c r="M62" s="313"/>
      <c r="N62" s="313"/>
      <c r="O62" s="313"/>
      <c r="P62" s="314"/>
      <c r="Q62" s="313"/>
      <c r="R62" s="317"/>
      <c r="S62" s="314"/>
      <c r="T62" s="313"/>
      <c r="U62" s="313"/>
      <c r="V62" s="313"/>
      <c r="W62" s="317"/>
      <c r="X62" s="314"/>
    </row>
    <row r="63" spans="1:24" s="267" customFormat="1" ht="12.95" customHeight="1" x14ac:dyDescent="0.3">
      <c r="A63" s="293"/>
      <c r="B63" s="305" t="s">
        <v>22</v>
      </c>
      <c r="C63" s="306"/>
      <c r="D63" s="306"/>
      <c r="E63" s="306"/>
      <c r="F63" s="306"/>
      <c r="G63" s="306"/>
      <c r="H63" s="306"/>
      <c r="I63" s="318">
        <f ca="1">SUM(I51:I62)</f>
        <v>3</v>
      </c>
      <c r="J63" s="318">
        <f t="shared" ref="J63:R63" si="38">SUM(J51:J62)</f>
        <v>0</v>
      </c>
      <c r="K63" s="319">
        <f t="shared" ca="1" si="38"/>
        <v>12</v>
      </c>
      <c r="L63" s="318">
        <f t="shared" ca="1" si="38"/>
        <v>3</v>
      </c>
      <c r="M63" s="318">
        <f t="shared" ca="1" si="38"/>
        <v>17</v>
      </c>
      <c r="N63" s="318">
        <f t="shared" ca="1" si="38"/>
        <v>-36</v>
      </c>
      <c r="O63" s="318">
        <f t="shared" si="38"/>
        <v>0</v>
      </c>
      <c r="P63" s="319">
        <f t="shared" ca="1" si="38"/>
        <v>0</v>
      </c>
      <c r="Q63" s="318">
        <f t="shared" ca="1" si="38"/>
        <v>0</v>
      </c>
      <c r="R63" s="320">
        <f t="shared" si="38"/>
        <v>0</v>
      </c>
      <c r="S63" s="319">
        <f t="shared" ref="S63:W63" ca="1" si="39">SUM(S51:S62)</f>
        <v>0</v>
      </c>
      <c r="T63" s="318">
        <f t="shared" ca="1" si="39"/>
        <v>0</v>
      </c>
      <c r="U63" s="318">
        <f t="shared" ca="1" si="39"/>
        <v>0</v>
      </c>
      <c r="V63" s="318">
        <f t="shared" ca="1" si="39"/>
        <v>0</v>
      </c>
      <c r="W63" s="320">
        <f t="shared" si="39"/>
        <v>0</v>
      </c>
      <c r="X63" s="319">
        <f t="shared" ref="X63" ca="1" si="40">SUM(X51:X62)</f>
        <v>0</v>
      </c>
    </row>
    <row r="64" spans="1:24" s="267" customFormat="1" ht="12.95" customHeight="1" x14ac:dyDescent="0.3">
      <c r="A64" s="293"/>
      <c r="B64" s="305"/>
      <c r="C64" s="306"/>
      <c r="D64" s="306"/>
      <c r="E64" s="306"/>
      <c r="F64" s="306"/>
      <c r="G64" s="306"/>
      <c r="H64" s="306"/>
      <c r="I64" s="311"/>
      <c r="J64" s="311"/>
      <c r="K64" s="321"/>
      <c r="L64" s="311"/>
      <c r="M64" s="311"/>
      <c r="N64" s="311"/>
      <c r="O64" s="311"/>
      <c r="P64" s="321"/>
      <c r="Q64" s="311"/>
      <c r="R64" s="312"/>
      <c r="S64" s="321"/>
      <c r="T64" s="311"/>
      <c r="U64" s="311"/>
      <c r="V64" s="311"/>
      <c r="W64" s="312"/>
      <c r="X64" s="321"/>
    </row>
    <row r="65" spans="1:24" s="267" customFormat="1" ht="12.95" customHeight="1" outlineLevel="1" x14ac:dyDescent="0.3">
      <c r="A65" s="293"/>
      <c r="B65" s="265" t="s">
        <v>230</v>
      </c>
      <c r="C65" s="306"/>
      <c r="D65" s="306"/>
      <c r="E65" s="306"/>
      <c r="F65" s="306"/>
      <c r="G65" s="306"/>
      <c r="H65" s="306"/>
      <c r="I65" s="311"/>
      <c r="J65" s="311"/>
      <c r="K65" s="309"/>
      <c r="L65" s="307"/>
      <c r="M65" s="308"/>
      <c r="N65" s="308"/>
      <c r="O65" s="308"/>
      <c r="P65" s="309"/>
      <c r="Q65" s="308"/>
      <c r="R65" s="310"/>
      <c r="S65" s="309"/>
      <c r="T65" s="307"/>
      <c r="U65" s="308"/>
      <c r="V65" s="308"/>
      <c r="W65" s="310"/>
      <c r="X65" s="309"/>
    </row>
    <row r="66" spans="1:24" s="267" customFormat="1" ht="12.95" customHeight="1" outlineLevel="1" x14ac:dyDescent="0.3">
      <c r="A66" s="293"/>
      <c r="B66" s="322" t="s">
        <v>215</v>
      </c>
      <c r="C66" s="323"/>
      <c r="D66" s="323"/>
      <c r="E66" s="323"/>
      <c r="F66" s="323"/>
      <c r="G66" s="323"/>
      <c r="H66" s="323"/>
      <c r="I66" s="324"/>
      <c r="J66" s="324">
        <f ca="1">I63</f>
        <v>3</v>
      </c>
      <c r="K66" s="325">
        <f ca="1">J66</f>
        <v>3</v>
      </c>
      <c r="L66" s="324">
        <f ca="1">K66</f>
        <v>3</v>
      </c>
      <c r="M66" s="324">
        <f ca="1">L66</f>
        <v>3</v>
      </c>
      <c r="N66" s="324">
        <f ca="1">M66</f>
        <v>3</v>
      </c>
      <c r="O66" s="324"/>
      <c r="P66" s="325"/>
      <c r="Q66" s="324"/>
      <c r="R66" s="326"/>
      <c r="S66" s="325"/>
      <c r="T66" s="324"/>
      <c r="U66" s="324"/>
      <c r="V66" s="324"/>
      <c r="W66" s="326"/>
      <c r="X66" s="325"/>
    </row>
    <row r="67" spans="1:24" s="267" customFormat="1" ht="12.95" customHeight="1" outlineLevel="1" x14ac:dyDescent="0.3">
      <c r="A67" s="293"/>
      <c r="B67" s="305" t="s">
        <v>205</v>
      </c>
      <c r="C67" s="306"/>
      <c r="D67" s="306"/>
      <c r="E67" s="306"/>
      <c r="F67" s="306"/>
      <c r="G67" s="306"/>
      <c r="H67" s="306"/>
      <c r="I67" s="311"/>
      <c r="J67" s="311"/>
      <c r="K67" s="309">
        <f>J63</f>
        <v>0</v>
      </c>
      <c r="L67" s="307">
        <f>K67</f>
        <v>0</v>
      </c>
      <c r="M67" s="307">
        <f>L67</f>
        <v>0</v>
      </c>
      <c r="N67" s="307">
        <f>M67</f>
        <v>0</v>
      </c>
      <c r="O67" s="307">
        <f>N67</f>
        <v>0</v>
      </c>
      <c r="P67" s="309"/>
      <c r="Q67" s="308"/>
      <c r="R67" s="310"/>
      <c r="S67" s="309"/>
      <c r="T67" s="307"/>
      <c r="U67" s="308"/>
      <c r="V67" s="308"/>
      <c r="W67" s="310"/>
      <c r="X67" s="309"/>
    </row>
    <row r="68" spans="1:24" s="267" customFormat="1" ht="12.95" customHeight="1" outlineLevel="1" x14ac:dyDescent="0.3">
      <c r="A68" s="293"/>
      <c r="B68" s="305" t="s">
        <v>206</v>
      </c>
      <c r="C68" s="306"/>
      <c r="D68" s="306"/>
      <c r="E68" s="306"/>
      <c r="F68" s="306"/>
      <c r="G68" s="306"/>
      <c r="H68" s="323"/>
      <c r="I68" s="324"/>
      <c r="J68" s="324"/>
      <c r="K68" s="350"/>
      <c r="L68" s="351">
        <f ca="1">K63</f>
        <v>12</v>
      </c>
      <c r="M68" s="351">
        <f ca="1">L68</f>
        <v>12</v>
      </c>
      <c r="N68" s="351">
        <f ca="1">M68</f>
        <v>12</v>
      </c>
      <c r="O68" s="351">
        <f ca="1">N68</f>
        <v>12</v>
      </c>
      <c r="P68" s="350">
        <f ca="1">O68</f>
        <v>12</v>
      </c>
      <c r="Q68" s="351"/>
      <c r="R68" s="352"/>
      <c r="S68" s="350"/>
      <c r="T68" s="351"/>
      <c r="U68" s="351"/>
      <c r="V68" s="351"/>
      <c r="W68" s="352"/>
      <c r="X68" s="350"/>
    </row>
    <row r="69" spans="1:24" s="267" customFormat="1" ht="12.95" customHeight="1" outlineLevel="1" x14ac:dyDescent="0.3">
      <c r="A69" s="293"/>
      <c r="B69" s="305" t="s">
        <v>207</v>
      </c>
      <c r="C69" s="306"/>
      <c r="D69" s="306"/>
      <c r="E69" s="306"/>
      <c r="F69" s="306"/>
      <c r="G69" s="306"/>
      <c r="H69" s="306"/>
      <c r="I69" s="311"/>
      <c r="J69" s="311"/>
      <c r="K69" s="309"/>
      <c r="L69" s="307"/>
      <c r="M69" s="307">
        <f ca="1">L63</f>
        <v>3</v>
      </c>
      <c r="N69" s="307">
        <f ca="1">M69</f>
        <v>3</v>
      </c>
      <c r="O69" s="307">
        <f ca="1">N69</f>
        <v>3</v>
      </c>
      <c r="P69" s="309">
        <f ca="1">O69</f>
        <v>3</v>
      </c>
      <c r="Q69" s="307">
        <f ca="1">P69</f>
        <v>3</v>
      </c>
      <c r="R69" s="307"/>
      <c r="S69" s="309"/>
      <c r="T69" s="307"/>
      <c r="U69" s="308"/>
      <c r="V69" s="308"/>
      <c r="W69" s="310"/>
      <c r="X69" s="309"/>
    </row>
    <row r="70" spans="1:24" s="267" customFormat="1" ht="12.95" customHeight="1" outlineLevel="1" x14ac:dyDescent="0.3">
      <c r="A70" s="293"/>
      <c r="B70" s="327" t="s">
        <v>208</v>
      </c>
      <c r="C70" s="306"/>
      <c r="D70" s="306"/>
      <c r="E70" s="306"/>
      <c r="F70" s="306"/>
      <c r="G70" s="306"/>
      <c r="H70" s="306"/>
      <c r="I70" s="311"/>
      <c r="J70" s="311"/>
      <c r="K70" s="309"/>
      <c r="L70" s="307"/>
      <c r="M70" s="307"/>
      <c r="N70" s="307">
        <f ca="1">M63</f>
        <v>17</v>
      </c>
      <c r="O70" s="307">
        <f ca="1">N70</f>
        <v>17</v>
      </c>
      <c r="P70" s="309">
        <f ca="1">O70</f>
        <v>17</v>
      </c>
      <c r="Q70" s="307">
        <f ca="1">P70</f>
        <v>17</v>
      </c>
      <c r="R70" s="307">
        <f ca="1">Q70</f>
        <v>17</v>
      </c>
      <c r="S70" s="309"/>
      <c r="T70" s="307"/>
      <c r="U70" s="308"/>
      <c r="V70" s="308"/>
      <c r="W70" s="310"/>
      <c r="X70" s="309"/>
    </row>
    <row r="71" spans="1:24" s="267" customFormat="1" ht="12.95" customHeight="1" outlineLevel="1" x14ac:dyDescent="0.3">
      <c r="A71" s="293"/>
      <c r="B71" s="322" t="s">
        <v>209</v>
      </c>
      <c r="C71" s="323"/>
      <c r="D71" s="323"/>
      <c r="E71" s="323"/>
      <c r="F71" s="323"/>
      <c r="G71" s="323"/>
      <c r="H71" s="306"/>
      <c r="I71" s="311"/>
      <c r="J71" s="311"/>
      <c r="K71" s="321"/>
      <c r="L71" s="311"/>
      <c r="M71" s="311"/>
      <c r="N71" s="311"/>
      <c r="O71" s="311">
        <f ca="1">N63</f>
        <v>-36</v>
      </c>
      <c r="P71" s="321">
        <f ca="1">O71</f>
        <v>-36</v>
      </c>
      <c r="Q71" s="311">
        <f ca="1">P71</f>
        <v>-36</v>
      </c>
      <c r="R71" s="312">
        <f ca="1">Q71</f>
        <v>-36</v>
      </c>
      <c r="S71" s="321">
        <f ca="1">R71</f>
        <v>-36</v>
      </c>
      <c r="T71" s="311"/>
      <c r="U71" s="311"/>
      <c r="V71" s="311"/>
      <c r="W71" s="312"/>
      <c r="X71" s="321"/>
    </row>
    <row r="72" spans="1:24" s="267" customFormat="1" ht="12.95" customHeight="1" outlineLevel="1" x14ac:dyDescent="0.3">
      <c r="A72" s="293"/>
      <c r="B72" s="305" t="s">
        <v>210</v>
      </c>
      <c r="C72" s="306"/>
      <c r="D72" s="306"/>
      <c r="E72" s="306"/>
      <c r="F72" s="306"/>
      <c r="G72" s="306"/>
      <c r="H72" s="306"/>
      <c r="I72" s="311"/>
      <c r="J72" s="311"/>
      <c r="K72" s="321"/>
      <c r="L72" s="311"/>
      <c r="M72" s="311"/>
      <c r="N72" s="311"/>
      <c r="O72" s="311"/>
      <c r="P72" s="321">
        <f>O63</f>
        <v>0</v>
      </c>
      <c r="Q72" s="311">
        <f>P72</f>
        <v>0</v>
      </c>
      <c r="R72" s="312">
        <f>Q72</f>
        <v>0</v>
      </c>
      <c r="S72" s="321">
        <f>R72</f>
        <v>0</v>
      </c>
      <c r="T72" s="311">
        <f>S72</f>
        <v>0</v>
      </c>
      <c r="U72" s="311"/>
      <c r="V72" s="311"/>
      <c r="W72" s="312"/>
      <c r="X72" s="321"/>
    </row>
    <row r="73" spans="1:24" s="267" customFormat="1" ht="12.95" customHeight="1" outlineLevel="1" x14ac:dyDescent="0.3">
      <c r="A73" s="293"/>
      <c r="B73" s="305" t="s">
        <v>211</v>
      </c>
      <c r="C73" s="306"/>
      <c r="D73" s="306"/>
      <c r="E73" s="306"/>
      <c r="F73" s="306"/>
      <c r="G73" s="306"/>
      <c r="H73" s="323"/>
      <c r="I73" s="324"/>
      <c r="J73" s="324"/>
      <c r="K73" s="325"/>
      <c r="L73" s="324"/>
      <c r="M73" s="324"/>
      <c r="N73" s="324"/>
      <c r="O73" s="324"/>
      <c r="P73" s="325"/>
      <c r="Q73" s="324">
        <f ca="1">P63</f>
        <v>0</v>
      </c>
      <c r="R73" s="326">
        <f ca="1">Q73</f>
        <v>0</v>
      </c>
      <c r="S73" s="325">
        <f ca="1">R73</f>
        <v>0</v>
      </c>
      <c r="T73" s="324">
        <f ca="1">S73</f>
        <v>0</v>
      </c>
      <c r="U73" s="324">
        <f ca="1">T73</f>
        <v>0</v>
      </c>
      <c r="V73" s="324"/>
      <c r="W73" s="326"/>
      <c r="X73" s="325"/>
    </row>
    <row r="74" spans="1:24" s="267" customFormat="1" ht="12.95" customHeight="1" outlineLevel="1" x14ac:dyDescent="0.3">
      <c r="A74" s="293"/>
      <c r="B74" s="305" t="s">
        <v>212</v>
      </c>
      <c r="C74" s="306"/>
      <c r="D74" s="306"/>
      <c r="E74" s="306"/>
      <c r="F74" s="306"/>
      <c r="G74" s="306"/>
      <c r="H74" s="306"/>
      <c r="I74" s="311"/>
      <c r="J74" s="311"/>
      <c r="K74" s="321"/>
      <c r="L74" s="311"/>
      <c r="M74" s="311"/>
      <c r="N74" s="311"/>
      <c r="O74" s="311"/>
      <c r="P74" s="321"/>
      <c r="Q74" s="311"/>
      <c r="R74" s="312">
        <f ca="1">Q63</f>
        <v>0</v>
      </c>
      <c r="S74" s="321">
        <f ca="1">R74</f>
        <v>0</v>
      </c>
      <c r="T74" s="311">
        <f ca="1">S74</f>
        <v>0</v>
      </c>
      <c r="U74" s="311">
        <f ca="1">T74</f>
        <v>0</v>
      </c>
      <c r="V74" s="311">
        <f ca="1">U74</f>
        <v>0</v>
      </c>
      <c r="W74" s="312"/>
      <c r="X74" s="321"/>
    </row>
    <row r="75" spans="1:24" s="267" customFormat="1" ht="12.95" customHeight="1" outlineLevel="1" x14ac:dyDescent="0.3">
      <c r="A75" s="293"/>
      <c r="B75" s="327" t="s">
        <v>213</v>
      </c>
      <c r="C75" s="328"/>
      <c r="D75" s="328"/>
      <c r="E75" s="306"/>
      <c r="F75" s="306"/>
      <c r="G75" s="306"/>
      <c r="H75" s="306"/>
      <c r="I75" s="311"/>
      <c r="J75" s="311"/>
      <c r="K75" s="321"/>
      <c r="L75" s="311"/>
      <c r="M75" s="311"/>
      <c r="N75" s="311"/>
      <c r="O75" s="311"/>
      <c r="P75" s="321"/>
      <c r="Q75" s="311"/>
      <c r="R75" s="312"/>
      <c r="S75" s="321">
        <f>R63</f>
        <v>0</v>
      </c>
      <c r="T75" s="311">
        <f>S75</f>
        <v>0</v>
      </c>
      <c r="U75" s="311">
        <f>T75</f>
        <v>0</v>
      </c>
      <c r="V75" s="311">
        <f>U75</f>
        <v>0</v>
      </c>
      <c r="W75" s="312">
        <f>V75</f>
        <v>0</v>
      </c>
      <c r="X75" s="321"/>
    </row>
    <row r="76" spans="1:24" s="267" customFormat="1" ht="12.95" customHeight="1" outlineLevel="1" x14ac:dyDescent="0.3">
      <c r="A76" s="293"/>
      <c r="B76" s="305" t="s">
        <v>214</v>
      </c>
      <c r="C76" s="306"/>
      <c r="D76" s="306"/>
      <c r="E76" s="323"/>
      <c r="F76" s="323"/>
      <c r="G76" s="323"/>
      <c r="H76" s="323"/>
      <c r="I76" s="324"/>
      <c r="J76" s="324"/>
      <c r="K76" s="325"/>
      <c r="L76" s="324"/>
      <c r="M76" s="324"/>
      <c r="N76" s="324"/>
      <c r="O76" s="324"/>
      <c r="P76" s="325"/>
      <c r="Q76" s="324"/>
      <c r="R76" s="326"/>
      <c r="S76" s="325"/>
      <c r="T76" s="324">
        <f ca="1">S63</f>
        <v>0</v>
      </c>
      <c r="U76" s="324">
        <f ca="1">T76</f>
        <v>0</v>
      </c>
      <c r="V76" s="324">
        <f ca="1">U76</f>
        <v>0</v>
      </c>
      <c r="W76" s="326">
        <f ca="1">V76</f>
        <v>0</v>
      </c>
      <c r="X76" s="325">
        <f ca="1">W76</f>
        <v>0</v>
      </c>
    </row>
    <row r="77" spans="1:24" s="267" customFormat="1" ht="12.95" customHeight="1" outlineLevel="1" x14ac:dyDescent="0.3">
      <c r="A77" s="293"/>
      <c r="B77" s="305" t="s">
        <v>285</v>
      </c>
      <c r="C77" s="306"/>
      <c r="D77" s="306"/>
      <c r="E77" s="306"/>
      <c r="F77" s="306"/>
      <c r="G77" s="306"/>
      <c r="H77" s="306"/>
      <c r="I77" s="311"/>
      <c r="J77" s="311"/>
      <c r="K77" s="321"/>
      <c r="L77" s="311"/>
      <c r="M77" s="311"/>
      <c r="N77" s="311"/>
      <c r="O77" s="311"/>
      <c r="P77" s="321"/>
      <c r="Q77" s="311"/>
      <c r="R77" s="312"/>
      <c r="S77" s="321"/>
      <c r="T77" s="311"/>
      <c r="U77" s="311">
        <f ca="1">T63</f>
        <v>0</v>
      </c>
      <c r="V77" s="311">
        <f ca="1">U77</f>
        <v>0</v>
      </c>
      <c r="W77" s="312">
        <f ca="1">V77</f>
        <v>0</v>
      </c>
      <c r="X77" s="321">
        <f ca="1">W77</f>
        <v>0</v>
      </c>
    </row>
    <row r="78" spans="1:24" s="267" customFormat="1" ht="12.95" customHeight="1" outlineLevel="1" x14ac:dyDescent="0.3">
      <c r="A78" s="293"/>
      <c r="B78" s="305" t="s">
        <v>304</v>
      </c>
      <c r="C78" s="306"/>
      <c r="D78" s="306"/>
      <c r="E78" s="306"/>
      <c r="F78" s="306"/>
      <c r="G78" s="306"/>
      <c r="H78" s="306"/>
      <c r="I78" s="311"/>
      <c r="J78" s="311"/>
      <c r="K78" s="321"/>
      <c r="L78" s="311"/>
      <c r="M78" s="311"/>
      <c r="N78" s="311"/>
      <c r="O78" s="311"/>
      <c r="P78" s="321"/>
      <c r="Q78" s="311"/>
      <c r="R78" s="312"/>
      <c r="S78" s="321"/>
      <c r="T78" s="311"/>
      <c r="U78" s="311"/>
      <c r="V78" s="311">
        <f ca="1">U63</f>
        <v>0</v>
      </c>
      <c r="W78" s="312">
        <f ca="1">V78</f>
        <v>0</v>
      </c>
      <c r="X78" s="321">
        <f ca="1">W78</f>
        <v>0</v>
      </c>
    </row>
    <row r="79" spans="1:24" s="267" customFormat="1" ht="12.95" customHeight="1" x14ac:dyDescent="0.3">
      <c r="A79" s="293"/>
      <c r="B79" s="305" t="s">
        <v>259</v>
      </c>
      <c r="C79" s="306"/>
      <c r="D79" s="306"/>
      <c r="E79" s="306"/>
      <c r="F79" s="306"/>
      <c r="G79" s="306"/>
      <c r="H79" s="306"/>
      <c r="I79" s="318"/>
      <c r="J79" s="318"/>
      <c r="K79" s="319">
        <f ca="1">SUM(K66:K67)</f>
        <v>3</v>
      </c>
      <c r="L79" s="318">
        <f t="shared" ref="L79:O79" ca="1" si="41">SUM(L66:L67)</f>
        <v>3</v>
      </c>
      <c r="M79" s="318">
        <f t="shared" ca="1" si="41"/>
        <v>3</v>
      </c>
      <c r="N79" s="318">
        <f t="shared" ca="1" si="41"/>
        <v>3</v>
      </c>
      <c r="O79" s="318">
        <f t="shared" si="41"/>
        <v>0</v>
      </c>
      <c r="P79" s="319">
        <f ca="1">SUM(P66:P72)</f>
        <v>-4</v>
      </c>
      <c r="Q79" s="318">
        <f t="shared" ref="Q79:R79" ca="1" si="42">SUM(Q66:Q72)</f>
        <v>-16</v>
      </c>
      <c r="R79" s="320">
        <f t="shared" ca="1" si="42"/>
        <v>-19</v>
      </c>
      <c r="S79" s="319">
        <f ca="1">SUM(S66:S75)</f>
        <v>-36</v>
      </c>
      <c r="T79" s="318">
        <f ca="1">SUM(T66:T75)</f>
        <v>0</v>
      </c>
      <c r="U79" s="318">
        <f ca="1">SUM(U66:U75)</f>
        <v>0</v>
      </c>
      <c r="V79" s="318">
        <f ca="1">SUM(V66:V75)</f>
        <v>0</v>
      </c>
      <c r="W79" s="320">
        <f>SUM(W66:W75)</f>
        <v>0</v>
      </c>
      <c r="X79" s="319">
        <f ca="1">SUM(X66:X78)</f>
        <v>0</v>
      </c>
    </row>
    <row r="80" spans="1:24" s="267" customFormat="1" ht="12.95" customHeight="1" x14ac:dyDescent="0.3">
      <c r="A80" s="293"/>
      <c r="B80" s="305"/>
      <c r="C80" s="306"/>
      <c r="D80" s="306"/>
      <c r="E80" s="306"/>
      <c r="F80" s="306"/>
      <c r="G80" s="306"/>
      <c r="H80" s="306"/>
      <c r="I80" s="311"/>
      <c r="J80" s="311"/>
      <c r="K80" s="321"/>
      <c r="L80" s="311"/>
      <c r="M80" s="311"/>
      <c r="N80" s="311"/>
      <c r="O80" s="311"/>
      <c r="P80" s="321"/>
      <c r="Q80" s="311"/>
      <c r="R80" s="312"/>
      <c r="S80" s="321"/>
      <c r="T80" s="311"/>
      <c r="U80" s="311"/>
      <c r="V80" s="311"/>
      <c r="W80" s="312"/>
      <c r="X80" s="321"/>
    </row>
    <row r="81" spans="1:24" s="267" customFormat="1" ht="12.95" customHeight="1" x14ac:dyDescent="0.3">
      <c r="A81" s="293"/>
      <c r="B81" s="265" t="s">
        <v>346</v>
      </c>
      <c r="C81" s="306"/>
      <c r="D81" s="306"/>
      <c r="E81" s="306"/>
      <c r="F81" s="306"/>
      <c r="G81" s="306"/>
      <c r="H81" s="306"/>
      <c r="I81" s="311"/>
      <c r="J81" s="311"/>
      <c r="K81" s="321"/>
      <c r="L81" s="311"/>
      <c r="M81" s="311"/>
      <c r="N81" s="311"/>
      <c r="O81" s="311"/>
      <c r="P81" s="321"/>
      <c r="Q81" s="311"/>
      <c r="R81" s="312"/>
      <c r="S81" s="321"/>
      <c r="T81" s="311"/>
      <c r="U81" s="311"/>
      <c r="V81" s="311"/>
      <c r="W81" s="312"/>
      <c r="X81" s="321"/>
    </row>
    <row r="82" spans="1:24" s="267" customFormat="1" ht="12.95" customHeight="1" x14ac:dyDescent="0.3">
      <c r="A82" s="293"/>
      <c r="B82" s="305" t="s">
        <v>347</v>
      </c>
      <c r="C82" s="306"/>
      <c r="D82" s="306"/>
      <c r="E82" s="306"/>
      <c r="F82" s="306"/>
      <c r="G82" s="306"/>
      <c r="H82" s="306"/>
      <c r="I82" s="311"/>
      <c r="J82" s="311"/>
      <c r="K82" s="309"/>
      <c r="L82" s="295">
        <f ca="1">-((SUM(J39:J41)-J42)-(SUM(I39:I41)-I42))/(1+$I$16)^4</f>
        <v>4.5450029212418102</v>
      </c>
      <c r="M82" s="308"/>
      <c r="N82" s="308"/>
      <c r="O82" s="308"/>
      <c r="P82" s="309"/>
      <c r="Q82" s="307">
        <f ca="1">-((SUM(O39:O41)-O42)-(SUM(N39:N41)-N42))/(1+$I$16)^4</f>
        <v>0.75750048687363514</v>
      </c>
      <c r="R82" s="310"/>
      <c r="S82" s="309"/>
      <c r="T82" s="307">
        <f ca="1">-((SUM(R39:R41)-R42)-(SUM(Q39:Q41)-Q42))/(1+$I$16)^4</f>
        <v>0</v>
      </c>
      <c r="U82" s="308"/>
      <c r="V82" s="308"/>
      <c r="W82" s="310"/>
      <c r="X82" s="309"/>
    </row>
    <row r="83" spans="1:24" s="267" customFormat="1" ht="12.95" customHeight="1" x14ac:dyDescent="0.3">
      <c r="A83" s="293"/>
      <c r="B83" s="305" t="s">
        <v>348</v>
      </c>
      <c r="C83" s="306"/>
      <c r="D83" s="306"/>
      <c r="E83" s="266"/>
      <c r="F83" s="266"/>
      <c r="G83" s="266"/>
      <c r="H83" s="306"/>
      <c r="I83" s="311"/>
      <c r="J83" s="311"/>
      <c r="K83" s="309"/>
      <c r="L83" s="295">
        <f ca="1">-(I39-I42)*((1-(1+$I$16)^-6)/$I$16)*(1+$I$16)^2</f>
        <v>-16.333899435036095</v>
      </c>
      <c r="M83" s="308"/>
      <c r="N83" s="308"/>
      <c r="O83" s="308"/>
      <c r="P83" s="309"/>
      <c r="Q83" s="308"/>
      <c r="R83" s="310"/>
      <c r="S83" s="309"/>
      <c r="T83" s="356"/>
      <c r="U83" s="308"/>
      <c r="V83" s="308"/>
      <c r="W83" s="310"/>
      <c r="X83" s="309"/>
    </row>
    <row r="84" spans="1:24" s="267" customFormat="1" ht="12.95" customHeight="1" x14ac:dyDescent="0.3">
      <c r="A84" s="293"/>
      <c r="B84" s="305" t="s">
        <v>351</v>
      </c>
      <c r="C84" s="266"/>
      <c r="D84" s="266"/>
      <c r="E84" s="266"/>
      <c r="F84" s="266"/>
      <c r="G84" s="266"/>
      <c r="H84" s="266"/>
      <c r="K84" s="298"/>
      <c r="P84" s="298"/>
      <c r="R84" s="299"/>
      <c r="S84" s="298"/>
      <c r="W84" s="299"/>
      <c r="X84" s="298"/>
    </row>
    <row r="85" spans="1:24" s="267" customFormat="1" ht="12.95" customHeight="1" x14ac:dyDescent="0.3">
      <c r="A85" s="293"/>
      <c r="B85" s="305" t="s">
        <v>358</v>
      </c>
      <c r="C85" s="329"/>
      <c r="D85" s="329"/>
      <c r="E85" s="266"/>
      <c r="F85" s="266"/>
      <c r="G85" s="266"/>
      <c r="H85" s="329"/>
      <c r="K85" s="298"/>
      <c r="P85" s="298"/>
      <c r="R85" s="299"/>
      <c r="S85" s="298"/>
      <c r="W85" s="299"/>
      <c r="X85" s="298"/>
    </row>
    <row r="86" spans="1:24" s="267" customFormat="1" ht="12.95" customHeight="1" x14ac:dyDescent="0.3">
      <c r="A86" s="293"/>
      <c r="B86" s="305" t="s">
        <v>367</v>
      </c>
      <c r="C86" s="329"/>
      <c r="D86" s="329"/>
      <c r="E86" s="266"/>
      <c r="F86" s="266"/>
      <c r="G86" s="266"/>
      <c r="H86" s="329"/>
      <c r="K86" s="298"/>
      <c r="P86" s="298"/>
      <c r="R86" s="299"/>
      <c r="S86" s="298"/>
      <c r="W86" s="299"/>
      <c r="X86" s="298"/>
    </row>
    <row r="87" spans="1:24" s="267" customFormat="1" ht="12.95" customHeight="1" x14ac:dyDescent="0.3">
      <c r="A87" s="293"/>
      <c r="B87" s="305" t="s">
        <v>366</v>
      </c>
      <c r="C87" s="329"/>
      <c r="D87" s="329"/>
      <c r="E87" s="266"/>
      <c r="F87" s="266"/>
      <c r="G87" s="266"/>
      <c r="H87" s="329"/>
      <c r="K87" s="298"/>
      <c r="P87" s="298"/>
      <c r="R87" s="299"/>
      <c r="S87" s="298"/>
      <c r="W87" s="299"/>
      <c r="X87" s="298"/>
    </row>
    <row r="88" spans="1:24" s="267" customFormat="1" ht="12.95" customHeight="1" x14ac:dyDescent="0.3">
      <c r="A88" s="293"/>
      <c r="B88" s="305" t="s">
        <v>359</v>
      </c>
      <c r="C88" s="329"/>
      <c r="D88" s="329"/>
      <c r="E88" s="266"/>
      <c r="F88" s="266"/>
      <c r="G88" s="266"/>
      <c r="H88" s="329"/>
      <c r="K88" s="298"/>
      <c r="P88" s="298"/>
      <c r="Q88" s="293"/>
      <c r="R88" s="299"/>
      <c r="S88" s="298"/>
      <c r="T88" s="293"/>
      <c r="U88" s="293"/>
      <c r="V88" s="293"/>
      <c r="W88" s="299"/>
      <c r="X88" s="298"/>
    </row>
    <row r="89" spans="1:24" s="267" customFormat="1" ht="12.95" customHeight="1" x14ac:dyDescent="0.3">
      <c r="A89" s="293"/>
      <c r="B89" s="305" t="s">
        <v>363</v>
      </c>
      <c r="C89" s="329"/>
      <c r="D89" s="329"/>
      <c r="E89" s="266"/>
      <c r="F89" s="266"/>
      <c r="G89" s="266"/>
      <c r="H89" s="329"/>
      <c r="I89" s="329"/>
      <c r="K89" s="298"/>
      <c r="P89" s="298"/>
      <c r="R89" s="299"/>
      <c r="S89" s="298"/>
      <c r="W89" s="299"/>
      <c r="X89" s="298"/>
    </row>
    <row r="90" spans="1:24" s="267" customFormat="1" ht="12.95" customHeight="1" x14ac:dyDescent="0.3">
      <c r="A90" s="293"/>
      <c r="B90" s="305" t="s">
        <v>368</v>
      </c>
      <c r="C90" s="329"/>
      <c r="D90" s="329"/>
      <c r="E90" s="266"/>
      <c r="F90" s="266"/>
      <c r="G90" s="266"/>
      <c r="H90" s="329"/>
      <c r="I90" s="329"/>
      <c r="K90" s="298"/>
      <c r="P90" s="298"/>
      <c r="R90" s="299"/>
      <c r="S90" s="298"/>
      <c r="W90" s="299"/>
      <c r="X90" s="298"/>
    </row>
    <row r="91" spans="1:24" s="267" customFormat="1" ht="12.95" customHeight="1" x14ac:dyDescent="0.3">
      <c r="A91" s="293"/>
      <c r="B91" s="305" t="s">
        <v>371</v>
      </c>
      <c r="C91" s="329"/>
      <c r="D91" s="329"/>
      <c r="E91" s="266"/>
      <c r="F91" s="266"/>
      <c r="G91" s="266"/>
      <c r="H91" s="329"/>
      <c r="I91" s="329"/>
      <c r="K91" s="298"/>
      <c r="P91" s="298"/>
      <c r="R91" s="299"/>
      <c r="S91" s="298"/>
      <c r="W91" s="299"/>
      <c r="X91" s="298"/>
    </row>
    <row r="92" spans="1:24" s="267" customFormat="1" ht="12.95" customHeight="1" x14ac:dyDescent="0.3">
      <c r="A92" s="293"/>
      <c r="B92" s="305" t="s">
        <v>372</v>
      </c>
      <c r="C92" s="329"/>
      <c r="D92" s="329"/>
      <c r="E92" s="266"/>
      <c r="F92" s="266"/>
      <c r="G92" s="266"/>
      <c r="H92" s="329"/>
      <c r="I92" s="329"/>
      <c r="K92" s="298"/>
      <c r="P92" s="298"/>
      <c r="R92" s="299"/>
      <c r="S92" s="298"/>
      <c r="W92" s="299"/>
      <c r="X92" s="298"/>
    </row>
    <row r="93" spans="1:24" s="267" customFormat="1" ht="12.95" customHeight="1" x14ac:dyDescent="0.3">
      <c r="A93" s="293"/>
      <c r="B93" s="305" t="s">
        <v>376</v>
      </c>
      <c r="C93" s="329"/>
      <c r="D93" s="329"/>
      <c r="E93" s="266"/>
      <c r="F93" s="266"/>
      <c r="G93" s="266"/>
      <c r="H93" s="329"/>
      <c r="I93" s="329"/>
      <c r="K93" s="298"/>
      <c r="P93" s="298"/>
      <c r="R93" s="299"/>
      <c r="S93" s="298"/>
      <c r="W93" s="299"/>
      <c r="X93" s="298"/>
    </row>
    <row r="94" spans="1:24" s="267" customFormat="1" ht="12.95" customHeight="1" x14ac:dyDescent="0.3">
      <c r="A94" s="293"/>
      <c r="B94" s="329"/>
      <c r="C94" s="329"/>
      <c r="D94" s="329"/>
      <c r="E94" s="266"/>
      <c r="F94" s="266"/>
      <c r="G94" s="266"/>
      <c r="H94" s="329"/>
      <c r="K94" s="298"/>
      <c r="P94" s="298"/>
      <c r="Q94" s="293"/>
      <c r="R94" s="299"/>
      <c r="S94" s="298"/>
      <c r="T94" s="293"/>
      <c r="U94" s="293"/>
      <c r="V94" s="293"/>
      <c r="W94" s="299"/>
      <c r="X94" s="298"/>
    </row>
    <row r="95" spans="1:24" s="267" customFormat="1" ht="12.95" customHeight="1" x14ac:dyDescent="0.3">
      <c r="A95" s="293"/>
      <c r="B95" s="265" t="s">
        <v>282</v>
      </c>
      <c r="C95" s="329"/>
      <c r="D95" s="329"/>
      <c r="E95" s="266"/>
      <c r="F95" s="266"/>
      <c r="G95" s="266"/>
      <c r="H95" s="329"/>
      <c r="K95" s="298"/>
      <c r="P95" s="298"/>
      <c r="Q95" s="293"/>
      <c r="R95" s="299"/>
      <c r="S95" s="298"/>
      <c r="T95" s="293"/>
      <c r="U95" s="293"/>
      <c r="V95" s="293"/>
      <c r="W95" s="299"/>
      <c r="X95" s="298"/>
    </row>
    <row r="96" spans="1:24" s="267" customFormat="1" ht="12.95" customHeight="1" x14ac:dyDescent="0.3">
      <c r="A96" s="293"/>
      <c r="B96" s="305" t="s">
        <v>352</v>
      </c>
      <c r="C96" s="329"/>
      <c r="D96" s="329"/>
      <c r="E96" s="266"/>
      <c r="F96" s="266"/>
      <c r="G96" s="266"/>
      <c r="H96" s="329"/>
      <c r="I96" s="330"/>
      <c r="J96" s="330"/>
      <c r="K96" s="331"/>
      <c r="L96" s="330"/>
      <c r="M96" s="330"/>
      <c r="N96" s="330"/>
      <c r="O96" s="330"/>
      <c r="P96" s="331"/>
      <c r="Q96" s="354"/>
      <c r="R96" s="332"/>
      <c r="S96" s="331"/>
      <c r="T96" s="354"/>
      <c r="U96" s="354"/>
      <c r="V96" s="354"/>
      <c r="W96" s="332"/>
      <c r="X96" s="331"/>
    </row>
    <row r="97" spans="1:24" s="267" customFormat="1" ht="12.95" customHeight="1" x14ac:dyDescent="0.3">
      <c r="A97" s="293"/>
      <c r="B97" s="305" t="s">
        <v>357</v>
      </c>
      <c r="C97" s="329"/>
      <c r="D97" s="329"/>
      <c r="E97" s="266"/>
      <c r="F97" s="266"/>
      <c r="G97" s="266"/>
      <c r="H97" s="329"/>
      <c r="I97" s="330"/>
      <c r="J97" s="330"/>
      <c r="K97" s="331"/>
      <c r="L97" s="330"/>
      <c r="M97" s="330"/>
      <c r="N97" s="330"/>
      <c r="O97" s="330"/>
      <c r="P97" s="331"/>
      <c r="Q97" s="354"/>
      <c r="R97" s="332"/>
      <c r="S97" s="331"/>
      <c r="T97" s="354"/>
      <c r="U97" s="354"/>
      <c r="V97" s="354"/>
      <c r="W97" s="332"/>
      <c r="X97" s="331"/>
    </row>
    <row r="98" spans="1:24" s="267" customFormat="1" ht="12.95" customHeight="1" x14ac:dyDescent="0.3">
      <c r="A98" s="293"/>
      <c r="B98" s="305" t="s">
        <v>364</v>
      </c>
      <c r="C98" s="329"/>
      <c r="D98" s="329"/>
      <c r="E98" s="266"/>
      <c r="F98" s="266"/>
      <c r="G98" s="266"/>
      <c r="H98" s="329"/>
      <c r="I98" s="330"/>
      <c r="J98" s="330"/>
      <c r="K98" s="331"/>
      <c r="L98" s="330"/>
      <c r="M98" s="330"/>
      <c r="N98" s="330"/>
      <c r="O98" s="330"/>
      <c r="P98" s="331"/>
      <c r="Q98" s="354"/>
      <c r="R98" s="332"/>
      <c r="S98" s="331"/>
      <c r="T98" s="354"/>
      <c r="U98" s="354"/>
      <c r="V98" s="354"/>
      <c r="W98" s="332"/>
      <c r="X98" s="331"/>
    </row>
    <row r="99" spans="1:24" s="267" customFormat="1" ht="12.95" customHeight="1" x14ac:dyDescent="0.3">
      <c r="A99" s="293"/>
      <c r="B99" s="305" t="s">
        <v>365</v>
      </c>
      <c r="C99" s="329"/>
      <c r="D99" s="329"/>
      <c r="E99" s="266"/>
      <c r="F99" s="266"/>
      <c r="G99" s="266"/>
      <c r="H99" s="329"/>
      <c r="I99" s="330"/>
      <c r="J99" s="330"/>
      <c r="K99" s="331"/>
      <c r="L99" s="330"/>
      <c r="M99" s="330"/>
      <c r="N99" s="330"/>
      <c r="O99" s="330"/>
      <c r="P99" s="331"/>
      <c r="Q99" s="354"/>
      <c r="R99" s="332"/>
      <c r="S99" s="331"/>
      <c r="T99" s="354"/>
      <c r="U99" s="354"/>
      <c r="V99" s="354"/>
      <c r="W99" s="332"/>
      <c r="X99" s="331"/>
    </row>
    <row r="100" spans="1:24" s="267" customFormat="1" ht="12.95" customHeight="1" x14ac:dyDescent="0.3">
      <c r="A100" s="293"/>
      <c r="B100" s="305" t="s">
        <v>361</v>
      </c>
      <c r="C100" s="329"/>
      <c r="D100" s="329"/>
      <c r="E100" s="266"/>
      <c r="F100" s="266"/>
      <c r="G100" s="266"/>
      <c r="H100" s="329"/>
      <c r="I100" s="330"/>
      <c r="J100" s="330"/>
      <c r="K100" s="331"/>
      <c r="L100" s="330"/>
      <c r="M100" s="330"/>
      <c r="N100" s="330"/>
      <c r="O100" s="330"/>
      <c r="P100" s="331"/>
      <c r="Q100" s="354"/>
      <c r="R100" s="332"/>
      <c r="S100" s="331"/>
      <c r="T100" s="354"/>
      <c r="U100" s="354"/>
      <c r="V100" s="354"/>
      <c r="W100" s="332"/>
      <c r="X100" s="331"/>
    </row>
    <row r="101" spans="1:24" s="267" customFormat="1" ht="12.95" customHeight="1" x14ac:dyDescent="0.3">
      <c r="A101" s="293"/>
      <c r="B101" s="305" t="s">
        <v>377</v>
      </c>
      <c r="C101" s="329"/>
      <c r="D101" s="329"/>
      <c r="E101" s="266"/>
      <c r="F101" s="266"/>
      <c r="G101" s="266"/>
      <c r="H101" s="329"/>
      <c r="I101" s="330"/>
      <c r="J101" s="330"/>
      <c r="K101" s="331"/>
      <c r="L101" s="330"/>
      <c r="M101" s="330"/>
      <c r="N101" s="330"/>
      <c r="O101" s="330"/>
      <c r="P101" s="331"/>
      <c r="Q101" s="354"/>
      <c r="R101" s="332"/>
      <c r="S101" s="331"/>
      <c r="T101" s="354"/>
      <c r="U101" s="354"/>
      <c r="V101" s="354"/>
      <c r="W101" s="332"/>
      <c r="X101" s="331"/>
    </row>
    <row r="102" spans="1:24" s="267" customFormat="1" ht="12.95" customHeight="1" x14ac:dyDescent="0.3">
      <c r="A102" s="293"/>
      <c r="B102" s="305" t="s">
        <v>378</v>
      </c>
      <c r="C102" s="329"/>
      <c r="D102" s="329"/>
      <c r="E102" s="266"/>
      <c r="F102" s="266"/>
      <c r="G102" s="266"/>
      <c r="H102" s="329"/>
      <c r="I102" s="330"/>
      <c r="J102" s="330"/>
      <c r="K102" s="331"/>
      <c r="L102" s="330"/>
      <c r="M102" s="330"/>
      <c r="N102" s="330"/>
      <c r="O102" s="330"/>
      <c r="P102" s="331"/>
      <c r="Q102" s="354"/>
      <c r="R102" s="332"/>
      <c r="S102" s="331"/>
      <c r="T102" s="354"/>
      <c r="U102" s="354"/>
      <c r="V102" s="354"/>
      <c r="W102" s="332"/>
      <c r="X102" s="331"/>
    </row>
    <row r="103" spans="1:24" s="267" customFormat="1" ht="12.95" customHeight="1" x14ac:dyDescent="0.3">
      <c r="A103" s="293"/>
      <c r="B103" s="305" t="s">
        <v>370</v>
      </c>
      <c r="C103" s="329"/>
      <c r="D103" s="329"/>
      <c r="E103" s="266"/>
      <c r="F103" s="266"/>
      <c r="G103" s="266"/>
      <c r="H103" s="329"/>
      <c r="I103" s="330"/>
      <c r="J103" s="330"/>
      <c r="K103" s="331"/>
      <c r="L103" s="330"/>
      <c r="M103" s="330"/>
      <c r="N103" s="330"/>
      <c r="O103" s="330"/>
      <c r="P103" s="331"/>
      <c r="Q103" s="354"/>
      <c r="R103" s="332"/>
      <c r="S103" s="331"/>
      <c r="T103" s="354"/>
      <c r="U103" s="354"/>
      <c r="V103" s="354"/>
      <c r="W103" s="332"/>
      <c r="X103" s="331"/>
    </row>
    <row r="104" spans="1:24" s="267" customFormat="1" ht="12.95" customHeight="1" x14ac:dyDescent="0.3">
      <c r="A104" s="293"/>
      <c r="B104" s="305" t="s">
        <v>373</v>
      </c>
      <c r="C104" s="329"/>
      <c r="D104" s="329"/>
      <c r="E104" s="266"/>
      <c r="F104" s="266"/>
      <c r="G104" s="266"/>
      <c r="H104" s="329"/>
      <c r="I104" s="330"/>
      <c r="J104" s="330"/>
      <c r="K104" s="331"/>
      <c r="L104" s="330"/>
      <c r="M104" s="330"/>
      <c r="N104" s="330"/>
      <c r="O104" s="330"/>
      <c r="P104" s="331"/>
      <c r="Q104" s="354"/>
      <c r="R104" s="332"/>
      <c r="S104" s="331"/>
      <c r="T104" s="354"/>
      <c r="U104" s="354"/>
      <c r="V104" s="354"/>
      <c r="W104" s="332"/>
      <c r="X104" s="331"/>
    </row>
    <row r="105" spans="1:24" s="267" customFormat="1" ht="12.95" customHeight="1" x14ac:dyDescent="0.3">
      <c r="A105" s="293"/>
      <c r="B105" s="329"/>
      <c r="C105" s="266"/>
      <c r="D105" s="266"/>
      <c r="E105" s="266"/>
      <c r="F105" s="266"/>
      <c r="G105" s="266"/>
      <c r="H105" s="329"/>
      <c r="K105" s="298"/>
      <c r="P105" s="298"/>
      <c r="Q105" s="293"/>
      <c r="R105" s="299"/>
      <c r="S105" s="298"/>
      <c r="T105" s="293"/>
      <c r="U105" s="293"/>
      <c r="V105" s="293"/>
      <c r="W105" s="299"/>
      <c r="X105" s="298"/>
    </row>
    <row r="106" spans="1:24" s="267" customFormat="1" ht="12.95" customHeight="1" x14ac:dyDescent="0.3">
      <c r="A106" s="265"/>
      <c r="B106" s="424" t="s">
        <v>265</v>
      </c>
      <c r="C106" s="425"/>
      <c r="D106" s="425"/>
      <c r="E106" s="425"/>
      <c r="F106" s="425"/>
      <c r="G106" s="425"/>
      <c r="H106" s="274"/>
      <c r="I106" s="275">
        <f>SUM(I79:I105)</f>
        <v>0</v>
      </c>
      <c r="J106" s="275">
        <f t="shared" ref="J106" si="43">SUM(J79:J105)</f>
        <v>0</v>
      </c>
      <c r="K106" s="303">
        <f ca="1">SUM(K79:K105)</f>
        <v>3</v>
      </c>
      <c r="L106" s="275">
        <f t="shared" ref="L106:R106" ca="1" si="44">SUM(L79:L105)</f>
        <v>-8.7888965137942847</v>
      </c>
      <c r="M106" s="275">
        <f t="shared" ca="1" si="44"/>
        <v>3</v>
      </c>
      <c r="N106" s="275">
        <f t="shared" ca="1" si="44"/>
        <v>3</v>
      </c>
      <c r="O106" s="275">
        <f t="shared" si="44"/>
        <v>0</v>
      </c>
      <c r="P106" s="303">
        <f t="shared" ca="1" si="44"/>
        <v>-4</v>
      </c>
      <c r="Q106" s="275">
        <f t="shared" ca="1" si="44"/>
        <v>-15.242499513126365</v>
      </c>
      <c r="R106" s="276">
        <f t="shared" ca="1" si="44"/>
        <v>-19</v>
      </c>
      <c r="S106" s="303">
        <f t="shared" ref="S106:W106" ca="1" si="45">SUM(S79:S105)</f>
        <v>-36</v>
      </c>
      <c r="T106" s="275">
        <f t="shared" ca="1" si="45"/>
        <v>0</v>
      </c>
      <c r="U106" s="275">
        <f t="shared" ca="1" si="45"/>
        <v>0</v>
      </c>
      <c r="V106" s="275">
        <f t="shared" ca="1" si="45"/>
        <v>0</v>
      </c>
      <c r="W106" s="276">
        <f t="shared" si="45"/>
        <v>0</v>
      </c>
      <c r="X106" s="303">
        <f t="shared" ref="X106" ca="1" si="46">SUM(X79:X105)</f>
        <v>0</v>
      </c>
    </row>
    <row r="107" spans="1:24" s="267" customFormat="1" ht="12.95" customHeight="1" x14ac:dyDescent="0.3">
      <c r="A107" s="286"/>
      <c r="B107" s="265"/>
      <c r="C107" s="266"/>
      <c r="D107" s="266"/>
      <c r="E107" s="266"/>
      <c r="F107" s="266"/>
      <c r="G107" s="266"/>
      <c r="H107" s="266"/>
      <c r="K107" s="333"/>
      <c r="L107" s="334"/>
      <c r="M107" s="335"/>
      <c r="N107" s="335"/>
      <c r="O107" s="335"/>
      <c r="P107" s="294"/>
      <c r="Q107" s="304"/>
      <c r="R107" s="296"/>
      <c r="S107" s="294"/>
      <c r="T107" s="295"/>
      <c r="U107" s="304"/>
      <c r="V107" s="304"/>
      <c r="W107" s="296"/>
      <c r="X107" s="294"/>
    </row>
    <row r="108" spans="1:24" s="267" customFormat="1" ht="12.95" customHeight="1" x14ac:dyDescent="0.3">
      <c r="B108" s="265" t="s">
        <v>271</v>
      </c>
      <c r="C108" s="266"/>
      <c r="D108" s="266"/>
      <c r="E108" s="266"/>
      <c r="F108" s="266"/>
      <c r="G108" s="266"/>
      <c r="H108" s="266"/>
      <c r="K108" s="333"/>
      <c r="L108" s="334"/>
      <c r="M108" s="335"/>
      <c r="N108" s="335"/>
      <c r="O108" s="335"/>
      <c r="P108" s="294"/>
      <c r="Q108" s="304"/>
      <c r="R108" s="296"/>
      <c r="S108" s="294"/>
      <c r="T108" s="295"/>
      <c r="U108" s="304"/>
      <c r="V108" s="304"/>
      <c r="W108" s="296"/>
      <c r="X108" s="294"/>
    </row>
    <row r="109" spans="1:24" s="282" customFormat="1" ht="12.95" customHeight="1" x14ac:dyDescent="0.3">
      <c r="A109" s="336"/>
      <c r="B109" s="305" t="s">
        <v>272</v>
      </c>
      <c r="C109" s="281"/>
      <c r="D109" s="281"/>
      <c r="E109" s="281"/>
      <c r="F109" s="281"/>
      <c r="G109" s="281"/>
      <c r="H109" s="281"/>
      <c r="I109" s="337">
        <f t="shared" ref="I109:R109" ca="1" si="47">I14+I14/$I$16</f>
        <v>-149.08205841446451</v>
      </c>
      <c r="J109" s="337">
        <f t="shared" ca="1" si="47"/>
        <v>-104.35744089012516</v>
      </c>
      <c r="K109" s="338">
        <f t="shared" ca="1" si="47"/>
        <v>208.71488178025032</v>
      </c>
      <c r="L109" s="339">
        <f t="shared" ca="1" si="47"/>
        <v>119.26564673157162</v>
      </c>
      <c r="M109" s="339">
        <f t="shared" ca="1" si="47"/>
        <v>-44.724617524339358</v>
      </c>
      <c r="N109" s="339">
        <f t="shared" ca="1" si="47"/>
        <v>-149.08205841446451</v>
      </c>
      <c r="O109" s="337">
        <f t="shared" ca="1" si="47"/>
        <v>-89.449235048678716</v>
      </c>
      <c r="P109" s="338">
        <f t="shared" si="47"/>
        <v>0</v>
      </c>
      <c r="Q109" s="339">
        <f t="shared" si="47"/>
        <v>0</v>
      </c>
      <c r="R109" s="340">
        <f t="shared" si="47"/>
        <v>0</v>
      </c>
      <c r="S109" s="338">
        <f t="shared" ref="S109:W109" si="48">S14+S14/$I$16</f>
        <v>0</v>
      </c>
      <c r="T109" s="339">
        <f t="shared" si="48"/>
        <v>0</v>
      </c>
      <c r="U109" s="339">
        <f t="shared" si="48"/>
        <v>0</v>
      </c>
      <c r="V109" s="339">
        <f t="shared" si="48"/>
        <v>0</v>
      </c>
      <c r="W109" s="340">
        <f t="shared" si="48"/>
        <v>0</v>
      </c>
      <c r="X109" s="338">
        <f t="shared" ref="X109" si="49">X14+X14/$I$16</f>
        <v>0</v>
      </c>
    </row>
    <row r="110" spans="1:24" s="282" customFormat="1" ht="12.95" customHeight="1" x14ac:dyDescent="0.3">
      <c r="A110" s="336"/>
      <c r="B110" s="305" t="s">
        <v>273</v>
      </c>
      <c r="C110" s="281"/>
      <c r="D110" s="281"/>
      <c r="E110" s="281"/>
      <c r="F110" s="281"/>
      <c r="G110" s="281"/>
      <c r="H110" s="281"/>
      <c r="I110" s="341">
        <f t="shared" ref="I110:R110" ca="1" si="50">I15</f>
        <v>13</v>
      </c>
      <c r="J110" s="341">
        <f t="shared" ca="1" si="50"/>
        <v>14</v>
      </c>
      <c r="K110" s="342">
        <f t="shared" ca="1" si="50"/>
        <v>5</v>
      </c>
      <c r="L110" s="343">
        <f t="shared" ca="1" si="50"/>
        <v>0</v>
      </c>
      <c r="M110" s="343">
        <f t="shared" ca="1" si="50"/>
        <v>20</v>
      </c>
      <c r="N110" s="343">
        <f t="shared" ca="1" si="50"/>
        <v>-6</v>
      </c>
      <c r="O110" s="341">
        <f t="shared" ca="1" si="50"/>
        <v>-1</v>
      </c>
      <c r="P110" s="342">
        <f t="shared" si="50"/>
        <v>0</v>
      </c>
      <c r="Q110" s="343">
        <f t="shared" si="50"/>
        <v>0</v>
      </c>
      <c r="R110" s="344">
        <f t="shared" si="50"/>
        <v>0</v>
      </c>
      <c r="S110" s="342">
        <f t="shared" ref="S110:W110" si="51">S15</f>
        <v>0</v>
      </c>
      <c r="T110" s="343">
        <f t="shared" si="51"/>
        <v>0</v>
      </c>
      <c r="U110" s="343">
        <f t="shared" si="51"/>
        <v>0</v>
      </c>
      <c r="V110" s="343">
        <f t="shared" si="51"/>
        <v>0</v>
      </c>
      <c r="W110" s="344">
        <f t="shared" si="51"/>
        <v>0</v>
      </c>
      <c r="X110" s="342">
        <f t="shared" ref="X110" si="52">X15</f>
        <v>0</v>
      </c>
    </row>
    <row r="111" spans="1:24" s="282" customFormat="1" ht="12.95" customHeight="1" x14ac:dyDescent="0.3">
      <c r="A111" s="336"/>
      <c r="B111" s="305" t="s">
        <v>255</v>
      </c>
      <c r="C111" s="281"/>
      <c r="D111" s="281"/>
      <c r="E111" s="281"/>
      <c r="F111" s="281"/>
      <c r="G111" s="281"/>
      <c r="H111" s="281"/>
      <c r="I111" s="337">
        <f ca="1">SUM(I109:I110)</f>
        <v>-136.08205841446451</v>
      </c>
      <c r="J111" s="337">
        <f t="shared" ref="J111:R111" ca="1" si="53">SUM(J109:J110)</f>
        <v>-90.357440890125162</v>
      </c>
      <c r="K111" s="338">
        <f t="shared" ca="1" si="53"/>
        <v>213.71488178025032</v>
      </c>
      <c r="L111" s="339">
        <f t="shared" ca="1" si="53"/>
        <v>119.26564673157162</v>
      </c>
      <c r="M111" s="345">
        <f t="shared" ca="1" si="53"/>
        <v>-24.724617524339358</v>
      </c>
      <c r="N111" s="345">
        <f t="shared" ca="1" si="53"/>
        <v>-155.08205841446451</v>
      </c>
      <c r="O111" s="337">
        <f t="shared" ca="1" si="53"/>
        <v>-90.449235048678716</v>
      </c>
      <c r="P111" s="338">
        <f t="shared" si="53"/>
        <v>0</v>
      </c>
      <c r="Q111" s="345">
        <f t="shared" si="53"/>
        <v>0</v>
      </c>
      <c r="R111" s="345">
        <f t="shared" si="53"/>
        <v>0</v>
      </c>
      <c r="S111" s="338">
        <f t="shared" ref="S111:W111" si="54">SUM(S109:S110)</f>
        <v>0</v>
      </c>
      <c r="T111" s="345">
        <f t="shared" si="54"/>
        <v>0</v>
      </c>
      <c r="U111" s="345">
        <f t="shared" si="54"/>
        <v>0</v>
      </c>
      <c r="V111" s="345">
        <f t="shared" si="54"/>
        <v>0</v>
      </c>
      <c r="W111" s="345">
        <f t="shared" si="54"/>
        <v>0</v>
      </c>
      <c r="X111" s="338">
        <f t="shared" ref="X111" si="55">SUM(X109:X110)</f>
        <v>0</v>
      </c>
    </row>
    <row r="112" spans="1:24" s="267" customFormat="1" ht="12.95" customHeight="1" x14ac:dyDescent="0.3">
      <c r="A112" s="265"/>
      <c r="B112" s="265"/>
      <c r="C112" s="265"/>
      <c r="D112" s="265"/>
      <c r="E112" s="265"/>
      <c r="F112" s="265"/>
      <c r="G112" s="265"/>
      <c r="H112" s="266"/>
      <c r="K112" s="294"/>
      <c r="L112" s="295"/>
      <c r="M112" s="304"/>
      <c r="N112" s="304"/>
      <c r="O112" s="304"/>
      <c r="P112" s="294"/>
      <c r="Q112" s="304"/>
      <c r="R112" s="296"/>
      <c r="S112" s="294"/>
      <c r="T112" s="295"/>
      <c r="U112" s="304"/>
      <c r="V112" s="304"/>
      <c r="W112" s="296"/>
      <c r="X112" s="294"/>
    </row>
    <row r="113" spans="1:35" s="267" customFormat="1" ht="12.95" customHeight="1" x14ac:dyDescent="0.3">
      <c r="A113" s="286" t="s">
        <v>23</v>
      </c>
      <c r="B113" s="265"/>
      <c r="C113" s="266"/>
      <c r="D113" s="266"/>
      <c r="E113" s="266"/>
      <c r="F113" s="266"/>
      <c r="G113" s="266"/>
      <c r="H113" s="266"/>
      <c r="K113" s="294"/>
      <c r="L113" s="295"/>
      <c r="M113" s="304"/>
      <c r="N113" s="304"/>
      <c r="O113" s="304"/>
      <c r="P113" s="294"/>
      <c r="Q113" s="304"/>
      <c r="R113" s="296"/>
      <c r="S113" s="294"/>
      <c r="T113" s="295"/>
      <c r="U113" s="304"/>
      <c r="V113" s="304"/>
      <c r="W113" s="296"/>
      <c r="X113" s="294"/>
    </row>
    <row r="114" spans="1:35" s="282" customFormat="1" ht="12.95" customHeight="1" x14ac:dyDescent="0.3">
      <c r="B114" s="281" t="s">
        <v>260</v>
      </c>
      <c r="C114" s="281"/>
      <c r="D114" s="281"/>
      <c r="E114" s="281"/>
      <c r="F114" s="281"/>
      <c r="G114" s="281"/>
      <c r="H114" s="281"/>
      <c r="I114" s="282">
        <f t="shared" ref="I114:R114" ca="1" si="56">I33-I42</f>
        <v>3</v>
      </c>
      <c r="J114" s="282">
        <f t="shared" ca="1" si="56"/>
        <v>-3</v>
      </c>
      <c r="K114" s="333">
        <f t="shared" ca="1" si="56"/>
        <v>12</v>
      </c>
      <c r="L114" s="334">
        <f t="shared" ca="1" si="56"/>
        <v>15</v>
      </c>
      <c r="M114" s="335">
        <f t="shared" ca="1" si="56"/>
        <v>32</v>
      </c>
      <c r="N114" s="335">
        <f t="shared" ca="1" si="56"/>
        <v>-4</v>
      </c>
      <c r="O114" s="335">
        <f t="shared" ca="1" si="56"/>
        <v>-5</v>
      </c>
      <c r="P114" s="333">
        <f t="shared" ca="1" si="56"/>
        <v>-4</v>
      </c>
      <c r="Q114" s="335">
        <f t="shared" ca="1" si="56"/>
        <v>-4</v>
      </c>
      <c r="R114" s="346">
        <f t="shared" ca="1" si="56"/>
        <v>-4</v>
      </c>
      <c r="S114" s="333">
        <f t="shared" ref="S114:W114" ca="1" si="57">S33-S42</f>
        <v>-4</v>
      </c>
      <c r="T114" s="334">
        <f t="shared" ca="1" si="57"/>
        <v>-4</v>
      </c>
      <c r="U114" s="335">
        <f t="shared" ca="1" si="57"/>
        <v>-4</v>
      </c>
      <c r="V114" s="335">
        <f t="shared" ca="1" si="57"/>
        <v>-4</v>
      </c>
      <c r="W114" s="346">
        <f t="shared" ca="1" si="57"/>
        <v>-4</v>
      </c>
      <c r="X114" s="333">
        <f t="shared" ref="X114" ca="1" si="58">X33-X42</f>
        <v>-4</v>
      </c>
      <c r="Y114" s="334"/>
      <c r="Z114" s="334"/>
      <c r="AA114" s="334"/>
      <c r="AB114" s="334"/>
      <c r="AC114" s="333"/>
      <c r="AD114" s="334"/>
      <c r="AE114" s="334"/>
      <c r="AF114" s="334"/>
      <c r="AG114" s="346"/>
      <c r="AH114" s="333"/>
    </row>
    <row r="115" spans="1:35" s="282" customFormat="1" ht="12.95" customHeight="1" x14ac:dyDescent="0.3">
      <c r="A115" s="336"/>
      <c r="B115" s="281" t="s">
        <v>25</v>
      </c>
      <c r="C115" s="281"/>
      <c r="D115" s="281"/>
      <c r="E115" s="281"/>
      <c r="F115" s="281"/>
      <c r="G115" s="281"/>
      <c r="H115" s="281"/>
      <c r="I115" s="282">
        <f t="shared" ref="I115:R115" si="59">I37-I46-I106</f>
        <v>0</v>
      </c>
      <c r="J115" s="282">
        <f t="shared" si="59"/>
        <v>0</v>
      </c>
      <c r="K115" s="333">
        <f t="shared" ca="1" si="59"/>
        <v>-3</v>
      </c>
      <c r="L115" s="282">
        <f t="shared" ca="1" si="59"/>
        <v>8.7888965137942847</v>
      </c>
      <c r="M115" s="282">
        <f t="shared" ca="1" si="59"/>
        <v>-3</v>
      </c>
      <c r="N115" s="282">
        <f t="shared" ca="1" si="59"/>
        <v>-3</v>
      </c>
      <c r="O115" s="282">
        <f t="shared" si="59"/>
        <v>0</v>
      </c>
      <c r="P115" s="333">
        <f t="shared" ca="1" si="59"/>
        <v>0</v>
      </c>
      <c r="Q115" s="282">
        <f t="shared" ca="1" si="59"/>
        <v>11.242499513126365</v>
      </c>
      <c r="R115" s="282">
        <f t="shared" ca="1" si="59"/>
        <v>15</v>
      </c>
      <c r="S115" s="333">
        <f t="shared" ref="S115:W115" ca="1" si="60">S37-S46-S106</f>
        <v>32</v>
      </c>
      <c r="T115" s="334">
        <f t="shared" ca="1" si="60"/>
        <v>-4</v>
      </c>
      <c r="U115" s="335">
        <f t="shared" ca="1" si="60"/>
        <v>-4</v>
      </c>
      <c r="V115" s="335">
        <f t="shared" ca="1" si="60"/>
        <v>-4</v>
      </c>
      <c r="W115" s="346">
        <f t="shared" ca="1" si="60"/>
        <v>-4</v>
      </c>
      <c r="X115" s="333">
        <f t="shared" ref="X115" ca="1" si="61">X37-X46-X106</f>
        <v>-4</v>
      </c>
    </row>
    <row r="116" spans="1:35" s="282" customFormat="1" ht="12.95" customHeight="1" x14ac:dyDescent="0.3">
      <c r="A116" s="336"/>
      <c r="B116" s="281" t="s">
        <v>24</v>
      </c>
      <c r="C116" s="281"/>
      <c r="D116" s="281"/>
      <c r="E116" s="281"/>
      <c r="F116" s="281"/>
      <c r="G116" s="281"/>
      <c r="H116" s="281"/>
      <c r="I116" s="282">
        <f t="shared" ref="I116:R116" ca="1" si="62">I114-I115</f>
        <v>3</v>
      </c>
      <c r="J116" s="282">
        <f t="shared" ca="1" si="62"/>
        <v>-3</v>
      </c>
      <c r="K116" s="333">
        <f t="shared" ca="1" si="62"/>
        <v>15</v>
      </c>
      <c r="L116" s="334">
        <f t="shared" ca="1" si="62"/>
        <v>6.2111034862057153</v>
      </c>
      <c r="M116" s="335">
        <f t="shared" ca="1" si="62"/>
        <v>35</v>
      </c>
      <c r="N116" s="335">
        <f t="shared" ca="1" si="62"/>
        <v>-1</v>
      </c>
      <c r="O116" s="335">
        <f t="shared" ca="1" si="62"/>
        <v>-5</v>
      </c>
      <c r="P116" s="282">
        <f t="shared" ca="1" si="62"/>
        <v>-4</v>
      </c>
      <c r="Q116" s="282">
        <f t="shared" ca="1" si="62"/>
        <v>-15.242499513126365</v>
      </c>
      <c r="R116" s="282">
        <f t="shared" ca="1" si="62"/>
        <v>-19</v>
      </c>
      <c r="S116" s="282">
        <f t="shared" ref="S116" ca="1" si="63">S114-S115</f>
        <v>-36</v>
      </c>
      <c r="T116" s="282">
        <f ca="1">T114-T115</f>
        <v>0</v>
      </c>
      <c r="U116" s="282">
        <f t="shared" ref="U116:X116" ca="1" si="64">U114-U115</f>
        <v>0</v>
      </c>
      <c r="V116" s="282">
        <f t="shared" ca="1" si="64"/>
        <v>0</v>
      </c>
      <c r="W116" s="282">
        <f t="shared" ca="1" si="64"/>
        <v>0</v>
      </c>
      <c r="X116" s="282">
        <f t="shared" ca="1" si="64"/>
        <v>0</v>
      </c>
      <c r="Y116" s="333"/>
      <c r="Z116" s="334"/>
      <c r="AA116" s="334"/>
      <c r="AB116" s="334"/>
      <c r="AC116" s="334"/>
      <c r="AD116" s="333"/>
      <c r="AE116" s="334"/>
      <c r="AF116" s="334"/>
      <c r="AG116" s="334"/>
      <c r="AH116" s="346"/>
      <c r="AI116" s="333"/>
    </row>
    <row r="117" spans="1:35" s="282" customFormat="1" ht="12.95" customHeight="1" x14ac:dyDescent="0.3">
      <c r="A117" s="336"/>
      <c r="B117" s="281"/>
      <c r="C117" s="281"/>
      <c r="D117" s="281"/>
      <c r="E117" s="281"/>
      <c r="F117" s="281"/>
      <c r="G117" s="281"/>
      <c r="H117" s="281"/>
      <c r="K117" s="334"/>
      <c r="L117" s="334"/>
      <c r="M117" s="334"/>
      <c r="N117" s="334"/>
      <c r="O117" s="334"/>
      <c r="P117" s="336"/>
      <c r="Q117" s="336"/>
      <c r="R117" s="336"/>
      <c r="S117" s="336"/>
      <c r="T117" s="336"/>
      <c r="U117" s="336"/>
      <c r="V117" s="336"/>
      <c r="W117" s="336"/>
      <c r="X117" s="336"/>
    </row>
    <row r="118" spans="1:35" ht="12.95" customHeight="1" x14ac:dyDescent="0.3">
      <c r="A118" s="236" t="s">
        <v>26</v>
      </c>
      <c r="B118" s="237"/>
      <c r="C118" s="237"/>
      <c r="D118" s="237"/>
      <c r="E118" s="237"/>
      <c r="F118" s="237"/>
      <c r="G118" s="237"/>
      <c r="H118" s="237"/>
      <c r="I118" s="237"/>
      <c r="J118" s="225"/>
      <c r="K118" s="225"/>
      <c r="L118" s="225"/>
      <c r="M118" s="226"/>
      <c r="N118" s="226"/>
      <c r="O118" s="226"/>
      <c r="P118" s="226"/>
      <c r="Q118" s="226"/>
      <c r="R118" s="226"/>
      <c r="S118" s="226"/>
      <c r="T118" s="226"/>
      <c r="U118" s="226"/>
      <c r="V118" s="226"/>
      <c r="W118" s="226"/>
      <c r="X118" s="226"/>
    </row>
    <row r="119" spans="1:35" ht="12.95" customHeight="1" x14ac:dyDescent="0.3">
      <c r="A119" s="239"/>
      <c r="B119" s="239"/>
      <c r="C119" s="239"/>
      <c r="D119" s="239"/>
      <c r="E119" s="239"/>
      <c r="F119" s="239"/>
      <c r="G119" s="239"/>
      <c r="H119" s="239"/>
      <c r="I119" s="235"/>
      <c r="J119" s="235"/>
      <c r="K119" s="256"/>
      <c r="L119" s="256"/>
      <c r="M119" s="256"/>
      <c r="N119" s="256"/>
      <c r="O119" s="256"/>
    </row>
    <row r="120" spans="1:35" ht="12.95" customHeight="1" x14ac:dyDescent="0.3">
      <c r="A120" s="239" t="s">
        <v>279</v>
      </c>
      <c r="B120" s="239"/>
      <c r="C120" s="239"/>
      <c r="D120" s="239"/>
      <c r="E120" s="239"/>
      <c r="F120" s="239"/>
      <c r="G120" s="239"/>
      <c r="H120" s="239"/>
      <c r="I120" s="370">
        <f ca="1">SUMPRODUCT(I109:X109,$I$25:$X$25)</f>
        <v>-166.15237937145523</v>
      </c>
      <c r="J120" s="239"/>
      <c r="K120" s="239"/>
      <c r="L120" s="239"/>
      <c r="M120" s="239"/>
      <c r="N120" s="239"/>
      <c r="O120" s="239"/>
      <c r="P120" s="239"/>
      <c r="Q120" s="239"/>
      <c r="R120" s="239"/>
      <c r="S120" s="239"/>
      <c r="T120" s="239"/>
      <c r="U120" s="239"/>
      <c r="V120" s="239"/>
      <c r="W120" s="239"/>
      <c r="X120" s="239"/>
    </row>
    <row r="121" spans="1:35" ht="12.95" customHeight="1" x14ac:dyDescent="0.3">
      <c r="A121" s="239" t="s">
        <v>278</v>
      </c>
      <c r="B121" s="239"/>
      <c r="C121" s="239"/>
      <c r="D121" s="239"/>
      <c r="E121" s="239"/>
      <c r="F121" s="239"/>
      <c r="G121" s="239"/>
      <c r="H121" s="239"/>
      <c r="I121" s="370">
        <f ca="1">SUMPRODUCT(I110:X110,$I$25:$X$25)</f>
        <v>40.66323093733304</v>
      </c>
      <c r="J121" s="239"/>
      <c r="K121" s="239"/>
      <c r="L121" s="239"/>
      <c r="M121" s="239"/>
      <c r="N121" s="239"/>
      <c r="O121" s="239"/>
      <c r="P121" s="239"/>
      <c r="Q121" s="239"/>
      <c r="R121" s="239"/>
      <c r="S121" s="239"/>
      <c r="T121" s="239"/>
      <c r="U121" s="239"/>
      <c r="V121" s="239"/>
      <c r="W121" s="239"/>
      <c r="X121" s="239"/>
    </row>
    <row r="122" spans="1:35" ht="12.95" customHeight="1" x14ac:dyDescent="0.3">
      <c r="A122" s="239" t="s">
        <v>274</v>
      </c>
      <c r="B122" s="239"/>
      <c r="C122" s="239"/>
      <c r="D122" s="239"/>
      <c r="E122" s="239"/>
      <c r="F122" s="239"/>
      <c r="G122" s="239"/>
      <c r="H122" s="239"/>
      <c r="I122" s="370">
        <f ca="1">SUMPRODUCT(I111:X111,$I$25:$X$25)</f>
        <v>-125.48914843412219</v>
      </c>
      <c r="J122" s="235"/>
      <c r="K122" s="256"/>
      <c r="L122" s="256"/>
      <c r="M122" s="256"/>
      <c r="N122" s="256"/>
      <c r="O122" s="256"/>
    </row>
    <row r="123" spans="1:35" ht="12.95" customHeight="1" x14ac:dyDescent="0.3">
      <c r="A123" s="239" t="s">
        <v>275</v>
      </c>
      <c r="B123" s="239"/>
      <c r="C123" s="239"/>
      <c r="D123" s="239"/>
      <c r="E123" s="239"/>
      <c r="F123" s="239"/>
      <c r="G123" s="239"/>
      <c r="H123" s="239"/>
      <c r="I123" s="370">
        <f ca="1">SUMPRODUCT($I$25:$X$25,$I$116:$X$116)</f>
        <v>1.4526926095509332</v>
      </c>
      <c r="J123" s="235"/>
      <c r="K123" s="256"/>
      <c r="L123" s="256"/>
      <c r="M123" s="256"/>
      <c r="N123" s="256"/>
      <c r="O123" s="256"/>
    </row>
    <row r="124" spans="1:35" ht="12.95" customHeight="1" x14ac:dyDescent="0.3">
      <c r="A124" s="235"/>
      <c r="B124" s="235"/>
      <c r="C124" s="235"/>
      <c r="D124" s="235"/>
      <c r="E124" s="235"/>
      <c r="F124" s="235"/>
      <c r="G124" s="235"/>
      <c r="H124" s="235"/>
      <c r="I124" s="235"/>
      <c r="J124" s="235"/>
      <c r="K124" s="256"/>
      <c r="L124" s="256"/>
      <c r="M124" s="256"/>
      <c r="N124" s="256"/>
      <c r="O124" s="256"/>
    </row>
    <row r="125" spans="1:35" ht="12.95" customHeight="1" x14ac:dyDescent="0.3">
      <c r="A125" s="239"/>
      <c r="B125" s="239"/>
      <c r="C125" s="239"/>
      <c r="D125" s="239"/>
      <c r="E125" s="239"/>
      <c r="F125" s="239"/>
      <c r="G125" s="239"/>
      <c r="H125" s="239"/>
      <c r="I125" s="257"/>
      <c r="J125" s="235"/>
      <c r="K125" s="235"/>
      <c r="L125" s="235"/>
    </row>
    <row r="126" spans="1:35" ht="12.95" customHeight="1" x14ac:dyDescent="0.3">
      <c r="A126" s="239"/>
      <c r="B126" s="239"/>
      <c r="C126" s="239"/>
      <c r="D126" s="239"/>
      <c r="E126" s="239"/>
      <c r="F126" s="239"/>
      <c r="G126" s="239"/>
      <c r="H126" s="239"/>
      <c r="I126" s="1"/>
      <c r="J126" s="235"/>
      <c r="K126" s="256"/>
      <c r="L126" s="256"/>
      <c r="M126" s="256"/>
      <c r="N126" s="256"/>
      <c r="O126" s="256"/>
    </row>
    <row r="127" spans="1:35" ht="12.95" customHeight="1" x14ac:dyDescent="0.3">
      <c r="A127" s="239"/>
      <c r="B127" s="239"/>
      <c r="C127" s="239"/>
      <c r="D127" s="239"/>
      <c r="E127" s="239"/>
      <c r="F127" s="239"/>
      <c r="G127" s="239"/>
      <c r="H127" s="239"/>
      <c r="I127" s="240"/>
      <c r="J127" s="235"/>
      <c r="K127" s="235"/>
      <c r="L127" s="235"/>
    </row>
    <row r="128" spans="1:35" ht="12.95" customHeight="1" x14ac:dyDescent="0.3">
      <c r="A128" s="228"/>
      <c r="B128" s="258"/>
      <c r="C128" s="258"/>
      <c r="D128" s="258"/>
    </row>
    <row r="129" spans="1:114" ht="12.95" customHeight="1" x14ac:dyDescent="0.3"/>
    <row r="130" spans="1:114" ht="12.95" customHeight="1" x14ac:dyDescent="0.3"/>
    <row r="131" spans="1:114" ht="12.95" customHeight="1" x14ac:dyDescent="0.3">
      <c r="P131" s="232"/>
      <c r="S131" s="232"/>
      <c r="X131" s="232"/>
    </row>
    <row r="132" spans="1:114" ht="12.95" customHeight="1" x14ac:dyDescent="0.3"/>
    <row r="133" spans="1:114" ht="12.95" customHeight="1" x14ac:dyDescent="0.3">
      <c r="H133" s="259"/>
    </row>
    <row r="134" spans="1:114" ht="12.95" customHeight="1" x14ac:dyDescent="0.3"/>
    <row r="135" spans="1:114"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row>
    <row r="136" spans="1:114"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row>
    <row r="137" spans="1:114"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row>
    <row r="138" spans="1:114"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row>
    <row r="139" spans="1:114"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2"/>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row>
    <row r="140" spans="1:114"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2"/>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row>
    <row r="141" spans="1:114"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row>
    <row r="142" spans="1:114"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row>
    <row r="143" spans="1:114"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row>
    <row r="144" spans="1:114"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row>
    <row r="145" spans="1:114"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2"/>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row>
    <row r="146" spans="1:114"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2"/>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row>
    <row r="147" spans="1:114"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2"/>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row>
    <row r="148" spans="1:114"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2"/>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row>
    <row r="149" spans="1:114"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2"/>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row>
    <row r="150" spans="1:114"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2"/>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row>
    <row r="151" spans="1:114"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2"/>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row>
    <row r="152" spans="1:114"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row>
    <row r="153" spans="1:114"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2"/>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row>
    <row r="154" spans="1:114"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2"/>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row>
    <row r="155" spans="1:114"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2"/>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row>
    <row r="156" spans="1:114"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2"/>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row>
    <row r="157" spans="1:114"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2"/>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row>
    <row r="158" spans="1:114"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2"/>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row>
    <row r="159" spans="1:114"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2"/>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row>
    <row r="160" spans="1:114"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2"/>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249977111117893"/>
    <pageSetUpPr fitToPage="1"/>
  </sheetPr>
  <dimension ref="A1:S126"/>
  <sheetViews>
    <sheetView workbookViewId="0">
      <pane ySplit="2" topLeftCell="A72" activePane="bottomLeft" state="frozen"/>
      <selection activeCell="B8" sqref="B8"/>
      <selection pane="bottomLeft" activeCell="K117" sqref="K117"/>
    </sheetView>
  </sheetViews>
  <sheetFormatPr defaultRowHeight="15" x14ac:dyDescent="0.25"/>
  <cols>
    <col min="1" max="1" width="5.140625" customWidth="1"/>
    <col min="2" max="2" width="12.28515625" customWidth="1"/>
    <col min="3" max="4" width="10.140625" bestFit="1" customWidth="1"/>
    <col min="5" max="5" width="10.140625" customWidth="1"/>
    <col min="6" max="6" width="10.140625" bestFit="1" customWidth="1"/>
    <col min="7" max="7" width="20.7109375" bestFit="1" customWidth="1"/>
    <col min="8" max="8" width="10.140625" bestFit="1" customWidth="1"/>
    <col min="9" max="9" width="20.7109375" bestFit="1" customWidth="1"/>
    <col min="10" max="10" width="9.7109375" style="46" bestFit="1" customWidth="1"/>
    <col min="11" max="11" width="9.7109375" style="46" customWidth="1"/>
    <col min="12" max="12" width="7.85546875" style="2" customWidth="1"/>
    <col min="13" max="19" width="12" customWidth="1"/>
  </cols>
  <sheetData>
    <row r="1" spans="1:19" x14ac:dyDescent="0.25">
      <c r="L1" s="434" t="s">
        <v>30</v>
      </c>
      <c r="M1" s="435"/>
      <c r="N1" s="435"/>
      <c r="O1" s="436"/>
      <c r="P1" s="434" t="s">
        <v>31</v>
      </c>
      <c r="Q1" s="435"/>
      <c r="R1" s="435"/>
      <c r="S1" s="436"/>
    </row>
    <row r="2" spans="1:19" s="7" customFormat="1" ht="62.25" x14ac:dyDescent="0.25">
      <c r="A2" s="3" t="s">
        <v>34</v>
      </c>
      <c r="B2" s="4" t="s">
        <v>35</v>
      </c>
      <c r="C2" s="4" t="s">
        <v>36</v>
      </c>
      <c r="D2" s="4" t="s">
        <v>37</v>
      </c>
      <c r="E2" s="4" t="s">
        <v>85</v>
      </c>
      <c r="F2" s="4" t="s">
        <v>38</v>
      </c>
      <c r="G2" s="4" t="s">
        <v>39</v>
      </c>
      <c r="H2" s="4" t="s">
        <v>86</v>
      </c>
      <c r="I2" s="4" t="s">
        <v>87</v>
      </c>
      <c r="J2" s="4" t="s">
        <v>70</v>
      </c>
      <c r="K2" s="4" t="s">
        <v>71</v>
      </c>
      <c r="L2" s="5" t="s">
        <v>40</v>
      </c>
      <c r="M2" s="3" t="s">
        <v>41</v>
      </c>
      <c r="N2" s="4" t="s">
        <v>42</v>
      </c>
      <c r="O2" s="4" t="s">
        <v>43</v>
      </c>
      <c r="P2" s="3" t="s">
        <v>44</v>
      </c>
      <c r="Q2" s="4" t="s">
        <v>45</v>
      </c>
      <c r="R2" s="4" t="s">
        <v>46</v>
      </c>
      <c r="S2" s="6" t="s">
        <v>47</v>
      </c>
    </row>
    <row r="3" spans="1:19" s="15" customFormat="1" x14ac:dyDescent="0.25">
      <c r="A3" s="8">
        <v>2</v>
      </c>
      <c r="B3" s="9" t="s">
        <v>48</v>
      </c>
      <c r="C3" s="10">
        <v>5</v>
      </c>
      <c r="D3" s="10">
        <v>5</v>
      </c>
      <c r="E3" s="10"/>
      <c r="F3" s="9" t="s">
        <v>48</v>
      </c>
      <c r="G3" s="10" t="s">
        <v>52</v>
      </c>
      <c r="H3" s="9"/>
      <c r="I3" s="10"/>
      <c r="J3" s="47" t="s">
        <v>32</v>
      </c>
      <c r="K3" s="42"/>
      <c r="L3" s="11">
        <v>-5</v>
      </c>
      <c r="M3" s="12" t="s">
        <v>50</v>
      </c>
      <c r="N3" s="13" t="s">
        <v>51</v>
      </c>
      <c r="O3" s="13" t="s">
        <v>51</v>
      </c>
      <c r="P3" s="12" t="s">
        <v>51</v>
      </c>
      <c r="Q3" s="13" t="s">
        <v>51</v>
      </c>
      <c r="R3" s="13" t="s">
        <v>51</v>
      </c>
      <c r="S3" s="14" t="s">
        <v>51</v>
      </c>
    </row>
    <row r="4" spans="1:19" x14ac:dyDescent="0.25">
      <c r="A4" s="16"/>
      <c r="B4" s="17"/>
      <c r="C4" s="17"/>
      <c r="D4" s="17"/>
      <c r="E4" s="17"/>
      <c r="F4" s="17"/>
      <c r="G4" s="17"/>
      <c r="H4" s="17"/>
      <c r="I4" s="17"/>
      <c r="J4" s="20"/>
      <c r="K4" s="18"/>
      <c r="L4" s="19">
        <v>-4</v>
      </c>
      <c r="M4" s="16" t="s">
        <v>51</v>
      </c>
      <c r="N4" s="20" t="s">
        <v>50</v>
      </c>
      <c r="O4" s="20" t="s">
        <v>51</v>
      </c>
      <c r="P4" s="16" t="s">
        <v>51</v>
      </c>
      <c r="Q4" s="20" t="s">
        <v>51</v>
      </c>
      <c r="R4" s="20" t="s">
        <v>51</v>
      </c>
      <c r="S4" s="18" t="s">
        <v>51</v>
      </c>
    </row>
    <row r="5" spans="1:19" x14ac:dyDescent="0.25">
      <c r="A5" s="16"/>
      <c r="B5" s="17"/>
      <c r="C5" s="17"/>
      <c r="D5" s="17"/>
      <c r="E5" s="17"/>
      <c r="F5" s="17"/>
      <c r="G5" s="17"/>
      <c r="H5" s="17"/>
      <c r="I5" s="17"/>
      <c r="J5" s="20"/>
      <c r="K5" s="18"/>
      <c r="L5" s="19">
        <v>-3</v>
      </c>
      <c r="M5" s="16" t="s">
        <v>51</v>
      </c>
      <c r="N5" s="20" t="s">
        <v>50</v>
      </c>
      <c r="O5" s="20" t="s">
        <v>51</v>
      </c>
      <c r="P5" s="16" t="s">
        <v>51</v>
      </c>
      <c r="Q5" s="20" t="s">
        <v>51</v>
      </c>
      <c r="R5" s="20" t="s">
        <v>51</v>
      </c>
      <c r="S5" s="18" t="s">
        <v>51</v>
      </c>
    </row>
    <row r="6" spans="1:19" x14ac:dyDescent="0.25">
      <c r="A6" s="16"/>
      <c r="B6" s="17"/>
      <c r="C6" s="17"/>
      <c r="D6" s="17"/>
      <c r="E6" s="17"/>
      <c r="F6" s="17"/>
      <c r="G6" s="17"/>
      <c r="H6" s="17"/>
      <c r="I6" s="17"/>
      <c r="J6" s="20"/>
      <c r="K6" s="18"/>
      <c r="L6" s="19">
        <v>-2</v>
      </c>
      <c r="M6" s="16" t="s">
        <v>51</v>
      </c>
      <c r="N6" s="20" t="s">
        <v>50</v>
      </c>
      <c r="O6" s="20" t="s">
        <v>51</v>
      </c>
      <c r="P6" s="16" t="s">
        <v>51</v>
      </c>
      <c r="Q6" s="20" t="s">
        <v>51</v>
      </c>
      <c r="R6" s="20" t="s">
        <v>51</v>
      </c>
      <c r="S6" s="18" t="s">
        <v>51</v>
      </c>
    </row>
    <row r="7" spans="1:19" x14ac:dyDescent="0.25">
      <c r="A7" s="16"/>
      <c r="B7" s="17"/>
      <c r="C7" s="17"/>
      <c r="D7" s="17"/>
      <c r="E7" s="17"/>
      <c r="F7" s="17"/>
      <c r="G7" s="17"/>
      <c r="H7" s="17"/>
      <c r="I7" s="17"/>
      <c r="J7" s="20"/>
      <c r="K7" s="18"/>
      <c r="L7" s="19">
        <v>-1</v>
      </c>
      <c r="M7" s="16" t="s">
        <v>51</v>
      </c>
      <c r="N7" s="20" t="s">
        <v>51</v>
      </c>
      <c r="O7" s="20" t="s">
        <v>50</v>
      </c>
      <c r="P7" s="16" t="s">
        <v>51</v>
      </c>
      <c r="Q7" s="20" t="s">
        <v>51</v>
      </c>
      <c r="R7" s="20" t="s">
        <v>51</v>
      </c>
      <c r="S7" s="18" t="s">
        <v>51</v>
      </c>
    </row>
    <row r="8" spans="1:19" s="25" customFormat="1" x14ac:dyDescent="0.25">
      <c r="A8" s="16"/>
      <c r="B8" s="17"/>
      <c r="C8" s="17"/>
      <c r="D8" s="17"/>
      <c r="E8" s="17"/>
      <c r="F8" s="17"/>
      <c r="G8" s="17"/>
      <c r="H8" s="17"/>
      <c r="I8" s="17"/>
      <c r="J8" s="20"/>
      <c r="K8" s="18"/>
      <c r="L8" s="21">
        <v>1</v>
      </c>
      <c r="M8" s="22" t="s">
        <v>51</v>
      </c>
      <c r="N8" s="23" t="s">
        <v>51</v>
      </c>
      <c r="O8" s="23" t="s">
        <v>51</v>
      </c>
      <c r="P8" s="22" t="s">
        <v>51</v>
      </c>
      <c r="Q8" s="23" t="s">
        <v>51</v>
      </c>
      <c r="R8" s="23" t="s">
        <v>51</v>
      </c>
      <c r="S8" s="24" t="s">
        <v>51</v>
      </c>
    </row>
    <row r="9" spans="1:19" s="25" customFormat="1" x14ac:dyDescent="0.25">
      <c r="A9" s="16"/>
      <c r="B9" s="17"/>
      <c r="C9" s="17"/>
      <c r="D9" s="17"/>
      <c r="E9" s="17"/>
      <c r="F9" s="17"/>
      <c r="G9" s="17"/>
      <c r="H9" s="17"/>
      <c r="I9" s="17"/>
      <c r="J9" s="20"/>
      <c r="K9" s="18"/>
      <c r="L9" s="19">
        <v>2</v>
      </c>
      <c r="M9" s="16" t="s">
        <v>51</v>
      </c>
      <c r="N9" s="20" t="s">
        <v>51</v>
      </c>
      <c r="O9" s="26" t="s">
        <v>51</v>
      </c>
      <c r="P9" s="16" t="s">
        <v>50</v>
      </c>
      <c r="Q9" s="20" t="s">
        <v>51</v>
      </c>
      <c r="R9" s="20" t="s">
        <v>51</v>
      </c>
      <c r="S9" s="18" t="s">
        <v>51</v>
      </c>
    </row>
    <row r="10" spans="1:19" x14ac:dyDescent="0.25">
      <c r="A10" s="16"/>
      <c r="B10" s="17"/>
      <c r="C10" s="17"/>
      <c r="D10" s="17"/>
      <c r="E10" s="17"/>
      <c r="F10" s="17"/>
      <c r="G10" s="17"/>
      <c r="H10" s="17"/>
      <c r="I10" s="17"/>
      <c r="J10" s="20"/>
      <c r="K10" s="18"/>
      <c r="L10" s="19">
        <v>3</v>
      </c>
      <c r="M10" s="16" t="s">
        <v>51</v>
      </c>
      <c r="N10" s="20" t="s">
        <v>51</v>
      </c>
      <c r="O10" s="26" t="s">
        <v>51</v>
      </c>
      <c r="P10" s="16" t="s">
        <v>51</v>
      </c>
      <c r="Q10" s="20" t="s">
        <v>51</v>
      </c>
      <c r="R10" s="20" t="s">
        <v>51</v>
      </c>
      <c r="S10" s="18" t="s">
        <v>51</v>
      </c>
    </row>
    <row r="11" spans="1:19" s="25" customFormat="1" x14ac:dyDescent="0.25">
      <c r="A11" s="16"/>
      <c r="B11" s="17"/>
      <c r="C11" s="17"/>
      <c r="D11" s="17"/>
      <c r="E11" s="17"/>
      <c r="F11" s="17"/>
      <c r="G11" s="17"/>
      <c r="H11" s="17"/>
      <c r="I11" s="17"/>
      <c r="J11" s="20"/>
      <c r="K11" s="18"/>
      <c r="L11" s="19">
        <v>4</v>
      </c>
      <c r="M11" s="16" t="s">
        <v>51</v>
      </c>
      <c r="N11" s="20" t="s">
        <v>51</v>
      </c>
      <c r="O11" s="26" t="s">
        <v>51</v>
      </c>
      <c r="P11" s="16" t="s">
        <v>51</v>
      </c>
      <c r="Q11" s="20" t="s">
        <v>51</v>
      </c>
      <c r="R11" s="20" t="s">
        <v>51</v>
      </c>
      <c r="S11" s="18" t="s">
        <v>51</v>
      </c>
    </row>
    <row r="12" spans="1:19" s="25" customFormat="1" x14ac:dyDescent="0.25">
      <c r="A12" s="27"/>
      <c r="B12" s="28"/>
      <c r="C12" s="28"/>
      <c r="D12" s="28"/>
      <c r="E12" s="28"/>
      <c r="F12" s="28"/>
      <c r="G12" s="28"/>
      <c r="H12" s="28"/>
      <c r="I12" s="28"/>
      <c r="J12" s="32"/>
      <c r="K12" s="29"/>
      <c r="L12" s="30">
        <v>5</v>
      </c>
      <c r="M12" s="31" t="s">
        <v>51</v>
      </c>
      <c r="N12" s="32" t="s">
        <v>51</v>
      </c>
      <c r="O12" s="32" t="s">
        <v>51</v>
      </c>
      <c r="P12" s="27" t="s">
        <v>51</v>
      </c>
      <c r="Q12" s="32" t="s">
        <v>51</v>
      </c>
      <c r="R12" s="32" t="s">
        <v>51</v>
      </c>
      <c r="S12" s="29" t="s">
        <v>51</v>
      </c>
    </row>
    <row r="13" spans="1:19" s="15" customFormat="1" x14ac:dyDescent="0.25">
      <c r="A13" s="8">
        <v>1</v>
      </c>
      <c r="B13" s="9" t="s">
        <v>48</v>
      </c>
      <c r="C13" s="10">
        <v>5</v>
      </c>
      <c r="D13" s="10">
        <v>5</v>
      </c>
      <c r="E13" s="10"/>
      <c r="F13" s="9" t="s">
        <v>48</v>
      </c>
      <c r="G13" s="10" t="s">
        <v>49</v>
      </c>
      <c r="H13" s="9"/>
      <c r="I13" s="10"/>
      <c r="J13" s="47" t="s">
        <v>33</v>
      </c>
      <c r="K13" s="42"/>
      <c r="L13" s="11">
        <v>-5</v>
      </c>
      <c r="M13" s="12" t="s">
        <v>50</v>
      </c>
      <c r="N13" s="13" t="s">
        <v>51</v>
      </c>
      <c r="O13" s="13" t="s">
        <v>51</v>
      </c>
      <c r="P13" s="12" t="s">
        <v>51</v>
      </c>
      <c r="Q13" s="13" t="s">
        <v>51</v>
      </c>
      <c r="R13" s="13" t="s">
        <v>51</v>
      </c>
      <c r="S13" s="14" t="s">
        <v>51</v>
      </c>
    </row>
    <row r="14" spans="1:19" x14ac:dyDescent="0.25">
      <c r="A14" s="16"/>
      <c r="B14" s="17"/>
      <c r="C14" s="17"/>
      <c r="D14" s="17"/>
      <c r="E14" s="17"/>
      <c r="F14" s="17"/>
      <c r="G14" s="17"/>
      <c r="H14" s="17"/>
      <c r="I14" s="17"/>
      <c r="J14" s="20"/>
      <c r="K14" s="18"/>
      <c r="L14" s="19">
        <v>-4</v>
      </c>
      <c r="M14" s="16" t="s">
        <v>51</v>
      </c>
      <c r="N14" s="20" t="s">
        <v>50</v>
      </c>
      <c r="O14" s="20" t="s">
        <v>51</v>
      </c>
      <c r="P14" s="16" t="s">
        <v>51</v>
      </c>
      <c r="Q14" s="20" t="s">
        <v>51</v>
      </c>
      <c r="R14" s="20" t="s">
        <v>51</v>
      </c>
      <c r="S14" s="18" t="s">
        <v>51</v>
      </c>
    </row>
    <row r="15" spans="1:19" x14ac:dyDescent="0.25">
      <c r="A15" s="16"/>
      <c r="B15" s="17"/>
      <c r="C15" s="17"/>
      <c r="D15" s="17"/>
      <c r="E15" s="17"/>
      <c r="F15" s="17"/>
      <c r="G15" s="17"/>
      <c r="H15" s="17"/>
      <c r="I15" s="17"/>
      <c r="J15" s="20"/>
      <c r="K15" s="18"/>
      <c r="L15" s="19">
        <v>-3</v>
      </c>
      <c r="M15" s="16" t="s">
        <v>51</v>
      </c>
      <c r="N15" s="20" t="s">
        <v>50</v>
      </c>
      <c r="O15" s="20" t="s">
        <v>51</v>
      </c>
      <c r="P15" s="16" t="s">
        <v>51</v>
      </c>
      <c r="Q15" s="20" t="s">
        <v>51</v>
      </c>
      <c r="R15" s="20" t="s">
        <v>51</v>
      </c>
      <c r="S15" s="18" t="s">
        <v>51</v>
      </c>
    </row>
    <row r="16" spans="1:19" x14ac:dyDescent="0.25">
      <c r="A16" s="16"/>
      <c r="B16" s="17"/>
      <c r="C16" s="17"/>
      <c r="D16" s="17"/>
      <c r="E16" s="17"/>
      <c r="F16" s="17"/>
      <c r="G16" s="17"/>
      <c r="H16" s="17"/>
      <c r="I16" s="17"/>
      <c r="J16" s="20"/>
      <c r="K16" s="18"/>
      <c r="L16" s="19">
        <v>-2</v>
      </c>
      <c r="M16" s="16" t="s">
        <v>51</v>
      </c>
      <c r="N16" s="20" t="s">
        <v>50</v>
      </c>
      <c r="O16" s="20" t="s">
        <v>51</v>
      </c>
      <c r="P16" s="16" t="s">
        <v>51</v>
      </c>
      <c r="Q16" s="20" t="s">
        <v>51</v>
      </c>
      <c r="R16" s="20" t="s">
        <v>51</v>
      </c>
      <c r="S16" s="18" t="s">
        <v>51</v>
      </c>
    </row>
    <row r="17" spans="1:19" x14ac:dyDescent="0.25">
      <c r="A17" s="16"/>
      <c r="B17" s="17"/>
      <c r="C17" s="17"/>
      <c r="D17" s="17"/>
      <c r="E17" s="17"/>
      <c r="F17" s="17"/>
      <c r="G17" s="17"/>
      <c r="H17" s="17"/>
      <c r="I17" s="17"/>
      <c r="J17" s="20"/>
      <c r="K17" s="18"/>
      <c r="L17" s="19">
        <v>-1</v>
      </c>
      <c r="M17" s="16" t="s">
        <v>51</v>
      </c>
      <c r="N17" s="20" t="s">
        <v>51</v>
      </c>
      <c r="O17" s="20" t="s">
        <v>50</v>
      </c>
      <c r="P17" s="16" t="s">
        <v>51</v>
      </c>
      <c r="Q17" s="20" t="s">
        <v>51</v>
      </c>
      <c r="R17" s="20" t="s">
        <v>51</v>
      </c>
      <c r="S17" s="18" t="s">
        <v>51</v>
      </c>
    </row>
    <row r="18" spans="1:19" s="25" customFormat="1" x14ac:dyDescent="0.25">
      <c r="A18" s="16"/>
      <c r="B18" s="17"/>
      <c r="C18" s="17"/>
      <c r="D18" s="17"/>
      <c r="E18" s="17"/>
      <c r="F18" s="17"/>
      <c r="G18" s="17"/>
      <c r="H18" s="17"/>
      <c r="I18" s="17"/>
      <c r="J18" s="20"/>
      <c r="K18" s="18"/>
      <c r="L18" s="21">
        <v>1</v>
      </c>
      <c r="M18" s="22" t="s">
        <v>51</v>
      </c>
      <c r="N18" s="23" t="s">
        <v>51</v>
      </c>
      <c r="O18" s="23" t="s">
        <v>51</v>
      </c>
      <c r="P18" s="22" t="s">
        <v>51</v>
      </c>
      <c r="Q18" s="23" t="s">
        <v>51</v>
      </c>
      <c r="R18" s="23" t="s">
        <v>51</v>
      </c>
      <c r="S18" s="24" t="s">
        <v>51</v>
      </c>
    </row>
    <row r="19" spans="1:19" s="25" customFormat="1" x14ac:dyDescent="0.25">
      <c r="A19" s="16"/>
      <c r="B19" s="17"/>
      <c r="C19" s="17"/>
      <c r="D19" s="17"/>
      <c r="E19" s="17"/>
      <c r="F19" s="17"/>
      <c r="G19" s="17"/>
      <c r="H19" s="17"/>
      <c r="I19" s="17"/>
      <c r="J19" s="20"/>
      <c r="K19" s="18"/>
      <c r="L19" s="19">
        <v>2</v>
      </c>
      <c r="M19" s="16" t="s">
        <v>51</v>
      </c>
      <c r="N19" s="20" t="s">
        <v>51</v>
      </c>
      <c r="O19" s="26" t="s">
        <v>51</v>
      </c>
      <c r="P19" s="16" t="s">
        <v>50</v>
      </c>
      <c r="Q19" s="20" t="s">
        <v>51</v>
      </c>
      <c r="R19" s="20" t="s">
        <v>51</v>
      </c>
      <c r="S19" s="49" t="s">
        <v>50</v>
      </c>
    </row>
    <row r="20" spans="1:19" x14ac:dyDescent="0.25">
      <c r="A20" s="16"/>
      <c r="B20" s="17"/>
      <c r="C20" s="17"/>
      <c r="D20" s="17"/>
      <c r="E20" s="17"/>
      <c r="F20" s="17"/>
      <c r="G20" s="17"/>
      <c r="H20" s="17"/>
      <c r="I20" s="17"/>
      <c r="J20" s="20"/>
      <c r="K20" s="18"/>
      <c r="L20" s="19">
        <v>3</v>
      </c>
      <c r="M20" s="16" t="s">
        <v>51</v>
      </c>
      <c r="N20" s="20" t="s">
        <v>51</v>
      </c>
      <c r="O20" s="26" t="s">
        <v>51</v>
      </c>
      <c r="P20" s="16" t="s">
        <v>51</v>
      </c>
      <c r="Q20" s="20" t="s">
        <v>51</v>
      </c>
      <c r="R20" s="20" t="s">
        <v>51</v>
      </c>
      <c r="S20" s="18" t="s">
        <v>51</v>
      </c>
    </row>
    <row r="21" spans="1:19" s="25" customFormat="1" x14ac:dyDescent="0.25">
      <c r="A21" s="16"/>
      <c r="B21" s="17"/>
      <c r="C21" s="17"/>
      <c r="D21" s="17"/>
      <c r="E21" s="17"/>
      <c r="F21" s="17"/>
      <c r="G21" s="17"/>
      <c r="H21" s="17"/>
      <c r="I21" s="17"/>
      <c r="J21" s="20"/>
      <c r="K21" s="18"/>
      <c r="L21" s="19">
        <v>4</v>
      </c>
      <c r="M21" s="16" t="s">
        <v>51</v>
      </c>
      <c r="N21" s="20" t="s">
        <v>51</v>
      </c>
      <c r="O21" s="26" t="s">
        <v>51</v>
      </c>
      <c r="P21" s="16" t="s">
        <v>51</v>
      </c>
      <c r="Q21" s="20" t="s">
        <v>51</v>
      </c>
      <c r="R21" s="20" t="s">
        <v>51</v>
      </c>
      <c r="S21" s="18" t="s">
        <v>51</v>
      </c>
    </row>
    <row r="22" spans="1:19" s="25" customFormat="1" x14ac:dyDescent="0.25">
      <c r="A22" s="27"/>
      <c r="B22" s="28"/>
      <c r="C22" s="28"/>
      <c r="D22" s="28"/>
      <c r="E22" s="28"/>
      <c r="F22" s="28"/>
      <c r="G22" s="28"/>
      <c r="H22" s="28"/>
      <c r="I22" s="28"/>
      <c r="J22" s="32"/>
      <c r="K22" s="29"/>
      <c r="L22" s="30">
        <v>5</v>
      </c>
      <c r="M22" s="31" t="s">
        <v>51</v>
      </c>
      <c r="N22" s="32" t="s">
        <v>51</v>
      </c>
      <c r="O22" s="32" t="s">
        <v>51</v>
      </c>
      <c r="P22" s="27" t="s">
        <v>51</v>
      </c>
      <c r="Q22" s="32" t="s">
        <v>51</v>
      </c>
      <c r="R22" s="32" t="s">
        <v>51</v>
      </c>
      <c r="S22" s="29" t="s">
        <v>51</v>
      </c>
    </row>
    <row r="23" spans="1:19" s="15" customFormat="1" x14ac:dyDescent="0.25">
      <c r="A23" s="8">
        <v>4</v>
      </c>
      <c r="B23" s="9" t="s">
        <v>48</v>
      </c>
      <c r="C23" s="10">
        <v>4</v>
      </c>
      <c r="D23" s="10">
        <v>5</v>
      </c>
      <c r="E23" s="10"/>
      <c r="F23" s="9" t="s">
        <v>48</v>
      </c>
      <c r="G23" s="10" t="s">
        <v>52</v>
      </c>
      <c r="H23" s="9"/>
      <c r="I23" s="10"/>
      <c r="J23" s="47" t="s">
        <v>55</v>
      </c>
      <c r="K23" s="42" t="s">
        <v>64</v>
      </c>
      <c r="L23" s="11">
        <v>-4</v>
      </c>
      <c r="M23" s="12" t="s">
        <v>50</v>
      </c>
      <c r="N23" s="13" t="s">
        <v>51</v>
      </c>
      <c r="O23" s="13" t="s">
        <v>51</v>
      </c>
      <c r="P23" s="12" t="s">
        <v>51</v>
      </c>
      <c r="Q23" s="13" t="s">
        <v>51</v>
      </c>
      <c r="R23" s="13" t="s">
        <v>51</v>
      </c>
      <c r="S23" s="14" t="s">
        <v>51</v>
      </c>
    </row>
    <row r="24" spans="1:19" x14ac:dyDescent="0.25">
      <c r="A24" s="16"/>
      <c r="B24" s="17"/>
      <c r="C24" s="17"/>
      <c r="D24" s="17"/>
      <c r="E24" s="17"/>
      <c r="F24" s="17"/>
      <c r="G24" s="17"/>
      <c r="H24" s="17"/>
      <c r="I24" s="17"/>
      <c r="J24" s="20"/>
      <c r="K24" s="18"/>
      <c r="L24" s="19">
        <v>-3</v>
      </c>
      <c r="M24" s="16" t="s">
        <v>51</v>
      </c>
      <c r="N24" s="20" t="s">
        <v>50</v>
      </c>
      <c r="O24" s="20" t="s">
        <v>51</v>
      </c>
      <c r="P24" s="16" t="s">
        <v>51</v>
      </c>
      <c r="Q24" s="20" t="s">
        <v>51</v>
      </c>
      <c r="R24" s="20" t="s">
        <v>51</v>
      </c>
      <c r="S24" s="18" t="s">
        <v>51</v>
      </c>
    </row>
    <row r="25" spans="1:19" x14ac:dyDescent="0.25">
      <c r="A25" s="16"/>
      <c r="B25" s="17"/>
      <c r="C25" s="17"/>
      <c r="D25" s="17"/>
      <c r="E25" s="17"/>
      <c r="F25" s="17"/>
      <c r="G25" s="17"/>
      <c r="H25" s="17"/>
      <c r="I25" s="17"/>
      <c r="J25" s="20"/>
      <c r="K25" s="18"/>
      <c r="L25" s="19">
        <v>-2</v>
      </c>
      <c r="M25" s="16" t="s">
        <v>51</v>
      </c>
      <c r="N25" s="20" t="s">
        <v>50</v>
      </c>
      <c r="O25" s="20" t="s">
        <v>51</v>
      </c>
      <c r="P25" s="16" t="s">
        <v>51</v>
      </c>
      <c r="Q25" s="20" t="s">
        <v>51</v>
      </c>
      <c r="R25" s="20" t="s">
        <v>51</v>
      </c>
      <c r="S25" s="18" t="s">
        <v>51</v>
      </c>
    </row>
    <row r="26" spans="1:19" x14ac:dyDescent="0.25">
      <c r="A26" s="16"/>
      <c r="B26" s="17"/>
      <c r="C26" s="17"/>
      <c r="D26" s="17"/>
      <c r="E26" s="17"/>
      <c r="F26" s="17"/>
      <c r="G26" s="17"/>
      <c r="H26" s="17"/>
      <c r="I26" s="17"/>
      <c r="J26" s="20"/>
      <c r="K26" s="18"/>
      <c r="L26" s="19">
        <v>-1</v>
      </c>
      <c r="M26" s="16" t="s">
        <v>51</v>
      </c>
      <c r="N26" s="20" t="s">
        <v>51</v>
      </c>
      <c r="O26" s="20" t="s">
        <v>50</v>
      </c>
      <c r="P26" s="16" t="s">
        <v>51</v>
      </c>
      <c r="Q26" s="20" t="s">
        <v>51</v>
      </c>
      <c r="R26" s="20" t="s">
        <v>51</v>
      </c>
      <c r="S26" s="18" t="s">
        <v>51</v>
      </c>
    </row>
    <row r="27" spans="1:19" s="25" customFormat="1" x14ac:dyDescent="0.25">
      <c r="A27" s="16"/>
      <c r="B27" s="17"/>
      <c r="C27" s="17"/>
      <c r="D27" s="17"/>
      <c r="E27" s="17"/>
      <c r="F27" s="17"/>
      <c r="G27" s="17"/>
      <c r="H27" s="17"/>
      <c r="I27" s="17"/>
      <c r="J27" s="20"/>
      <c r="K27" s="18"/>
      <c r="L27" s="21">
        <v>1</v>
      </c>
      <c r="M27" s="22" t="s">
        <v>51</v>
      </c>
      <c r="N27" s="23" t="s">
        <v>51</v>
      </c>
      <c r="O27" s="23" t="s">
        <v>51</v>
      </c>
      <c r="P27" s="22" t="s">
        <v>51</v>
      </c>
      <c r="Q27" s="23" t="s">
        <v>51</v>
      </c>
      <c r="R27" s="23" t="s">
        <v>51</v>
      </c>
      <c r="S27" s="24" t="s">
        <v>51</v>
      </c>
    </row>
    <row r="28" spans="1:19" s="25" customFormat="1" x14ac:dyDescent="0.25">
      <c r="A28" s="16"/>
      <c r="B28" s="17"/>
      <c r="C28" s="17"/>
      <c r="D28" s="17"/>
      <c r="E28" s="17"/>
      <c r="F28" s="17"/>
      <c r="G28" s="17"/>
      <c r="H28" s="17"/>
      <c r="I28" s="17"/>
      <c r="J28" s="20"/>
      <c r="K28" s="18"/>
      <c r="L28" s="19">
        <v>2</v>
      </c>
      <c r="M28" s="16" t="s">
        <v>51</v>
      </c>
      <c r="N28" s="20" t="s">
        <v>51</v>
      </c>
      <c r="O28" s="26" t="s">
        <v>51</v>
      </c>
      <c r="P28" s="16" t="s">
        <v>50</v>
      </c>
      <c r="Q28" s="20" t="s">
        <v>51</v>
      </c>
      <c r="R28" s="20" t="s">
        <v>51</v>
      </c>
      <c r="S28" s="18" t="s">
        <v>51</v>
      </c>
    </row>
    <row r="29" spans="1:19" x14ac:dyDescent="0.25">
      <c r="A29" s="16"/>
      <c r="B29" s="17"/>
      <c r="C29" s="17"/>
      <c r="D29" s="17"/>
      <c r="E29" s="17"/>
      <c r="F29" s="17"/>
      <c r="G29" s="17"/>
      <c r="H29" s="17"/>
      <c r="I29" s="17"/>
      <c r="J29" s="20"/>
      <c r="K29" s="18"/>
      <c r="L29" s="19">
        <v>3</v>
      </c>
      <c r="M29" s="16" t="s">
        <v>51</v>
      </c>
      <c r="N29" s="20" t="s">
        <v>51</v>
      </c>
      <c r="O29" s="26" t="s">
        <v>51</v>
      </c>
      <c r="P29" s="16" t="s">
        <v>51</v>
      </c>
      <c r="Q29" s="20" t="s">
        <v>51</v>
      </c>
      <c r="R29" s="20" t="s">
        <v>51</v>
      </c>
      <c r="S29" s="18" t="s">
        <v>51</v>
      </c>
    </row>
    <row r="30" spans="1:19" s="25" customFormat="1" x14ac:dyDescent="0.25">
      <c r="A30" s="16"/>
      <c r="B30" s="17"/>
      <c r="C30" s="17"/>
      <c r="D30" s="17"/>
      <c r="E30" s="17"/>
      <c r="F30" s="17"/>
      <c r="G30" s="17"/>
      <c r="H30" s="17"/>
      <c r="I30" s="17"/>
      <c r="J30" s="20"/>
      <c r="K30" s="18"/>
      <c r="L30" s="19">
        <v>4</v>
      </c>
      <c r="M30" s="16" t="s">
        <v>51</v>
      </c>
      <c r="N30" s="20" t="s">
        <v>51</v>
      </c>
      <c r="O30" s="26" t="s">
        <v>51</v>
      </c>
      <c r="P30" s="16" t="s">
        <v>51</v>
      </c>
      <c r="Q30" s="20" t="s">
        <v>51</v>
      </c>
      <c r="R30" s="20" t="s">
        <v>51</v>
      </c>
      <c r="S30" s="18" t="s">
        <v>51</v>
      </c>
    </row>
    <row r="31" spans="1:19" s="25" customFormat="1" x14ac:dyDescent="0.25">
      <c r="A31" s="27"/>
      <c r="B31" s="28"/>
      <c r="C31" s="28"/>
      <c r="D31" s="28"/>
      <c r="E31" s="28"/>
      <c r="F31" s="28"/>
      <c r="G31" s="28"/>
      <c r="H31" s="28"/>
      <c r="I31" s="28"/>
      <c r="J31" s="32"/>
      <c r="K31" s="29"/>
      <c r="L31" s="30">
        <v>5</v>
      </c>
      <c r="M31" s="31" t="s">
        <v>51</v>
      </c>
      <c r="N31" s="32" t="s">
        <v>51</v>
      </c>
      <c r="O31" s="32" t="s">
        <v>51</v>
      </c>
      <c r="P31" s="27" t="s">
        <v>51</v>
      </c>
      <c r="Q31" s="32" t="s">
        <v>51</v>
      </c>
      <c r="R31" s="32" t="s">
        <v>51</v>
      </c>
      <c r="S31" s="29" t="s">
        <v>51</v>
      </c>
    </row>
    <row r="32" spans="1:19" s="15" customFormat="1" x14ac:dyDescent="0.25">
      <c r="A32" s="8">
        <v>3</v>
      </c>
      <c r="B32" s="9" t="s">
        <v>48</v>
      </c>
      <c r="C32" s="10">
        <v>4</v>
      </c>
      <c r="D32" s="10">
        <v>5</v>
      </c>
      <c r="E32" s="10"/>
      <c r="F32" s="9" t="s">
        <v>48</v>
      </c>
      <c r="G32" s="10" t="s">
        <v>49</v>
      </c>
      <c r="H32" s="9"/>
      <c r="I32" s="10"/>
      <c r="J32" s="47" t="s">
        <v>56</v>
      </c>
      <c r="K32" s="42" t="s">
        <v>65</v>
      </c>
      <c r="L32" s="11">
        <v>-4</v>
      </c>
      <c r="M32" s="12" t="s">
        <v>50</v>
      </c>
      <c r="N32" s="13" t="s">
        <v>51</v>
      </c>
      <c r="O32" s="13" t="s">
        <v>51</v>
      </c>
      <c r="P32" s="12" t="s">
        <v>51</v>
      </c>
      <c r="Q32" s="13" t="s">
        <v>51</v>
      </c>
      <c r="R32" s="13" t="s">
        <v>51</v>
      </c>
      <c r="S32" s="14" t="s">
        <v>51</v>
      </c>
    </row>
    <row r="33" spans="1:19" x14ac:dyDescent="0.25">
      <c r="A33" s="16"/>
      <c r="B33" s="17"/>
      <c r="C33" s="17"/>
      <c r="D33" s="17"/>
      <c r="E33" s="17"/>
      <c r="F33" s="17"/>
      <c r="G33" s="17"/>
      <c r="H33" s="17"/>
      <c r="I33" s="17"/>
      <c r="J33" s="20"/>
      <c r="K33" s="18"/>
      <c r="L33" s="19">
        <v>-3</v>
      </c>
      <c r="M33" s="16" t="s">
        <v>51</v>
      </c>
      <c r="N33" s="20" t="s">
        <v>50</v>
      </c>
      <c r="O33" s="20" t="s">
        <v>51</v>
      </c>
      <c r="P33" s="16" t="s">
        <v>51</v>
      </c>
      <c r="Q33" s="20" t="s">
        <v>51</v>
      </c>
      <c r="R33" s="20" t="s">
        <v>51</v>
      </c>
      <c r="S33" s="18" t="s">
        <v>51</v>
      </c>
    </row>
    <row r="34" spans="1:19" x14ac:dyDescent="0.25">
      <c r="A34" s="16"/>
      <c r="B34" s="17"/>
      <c r="C34" s="17"/>
      <c r="D34" s="17"/>
      <c r="E34" s="17"/>
      <c r="F34" s="17"/>
      <c r="G34" s="17"/>
      <c r="H34" s="17"/>
      <c r="I34" s="17"/>
      <c r="J34" s="20"/>
      <c r="K34" s="18"/>
      <c r="L34" s="19">
        <v>-2</v>
      </c>
      <c r="M34" s="16" t="s">
        <v>51</v>
      </c>
      <c r="N34" s="20" t="s">
        <v>50</v>
      </c>
      <c r="O34" s="20" t="s">
        <v>51</v>
      </c>
      <c r="P34" s="16" t="s">
        <v>51</v>
      </c>
      <c r="Q34" s="20" t="s">
        <v>51</v>
      </c>
      <c r="R34" s="20" t="s">
        <v>51</v>
      </c>
      <c r="S34" s="18" t="s">
        <v>51</v>
      </c>
    </row>
    <row r="35" spans="1:19" x14ac:dyDescent="0.25">
      <c r="A35" s="16"/>
      <c r="B35" s="17"/>
      <c r="C35" s="17"/>
      <c r="D35" s="17"/>
      <c r="E35" s="17"/>
      <c r="F35" s="17"/>
      <c r="G35" s="17"/>
      <c r="H35" s="17"/>
      <c r="I35" s="17"/>
      <c r="J35" s="20"/>
      <c r="K35" s="18"/>
      <c r="L35" s="19">
        <v>-1</v>
      </c>
      <c r="M35" s="16" t="s">
        <v>51</v>
      </c>
      <c r="N35" s="20" t="s">
        <v>51</v>
      </c>
      <c r="O35" s="20" t="s">
        <v>50</v>
      </c>
      <c r="P35" s="16" t="s">
        <v>51</v>
      </c>
      <c r="Q35" s="20" t="s">
        <v>51</v>
      </c>
      <c r="R35" s="20" t="s">
        <v>51</v>
      </c>
      <c r="S35" s="18" t="s">
        <v>51</v>
      </c>
    </row>
    <row r="36" spans="1:19" s="25" customFormat="1" x14ac:dyDescent="0.25">
      <c r="A36" s="16"/>
      <c r="B36" s="17"/>
      <c r="C36" s="17"/>
      <c r="D36" s="17"/>
      <c r="E36" s="17"/>
      <c r="F36" s="17"/>
      <c r="G36" s="17"/>
      <c r="H36" s="17"/>
      <c r="I36" s="17"/>
      <c r="J36" s="20"/>
      <c r="K36" s="18"/>
      <c r="L36" s="21">
        <v>1</v>
      </c>
      <c r="M36" s="22" t="s">
        <v>51</v>
      </c>
      <c r="N36" s="23" t="s">
        <v>51</v>
      </c>
      <c r="O36" s="23" t="s">
        <v>51</v>
      </c>
      <c r="P36" s="22" t="s">
        <v>51</v>
      </c>
      <c r="Q36" s="23" t="s">
        <v>51</v>
      </c>
      <c r="R36" s="23" t="s">
        <v>51</v>
      </c>
      <c r="S36" s="24" t="s">
        <v>51</v>
      </c>
    </row>
    <row r="37" spans="1:19" s="25" customFormat="1" x14ac:dyDescent="0.25">
      <c r="A37" s="16"/>
      <c r="B37" s="17"/>
      <c r="C37" s="17"/>
      <c r="D37" s="17"/>
      <c r="E37" s="17"/>
      <c r="F37" s="17"/>
      <c r="G37" s="17"/>
      <c r="H37" s="17"/>
      <c r="I37" s="17"/>
      <c r="J37" s="20"/>
      <c r="K37" s="18"/>
      <c r="L37" s="19">
        <v>2</v>
      </c>
      <c r="M37" s="16" t="s">
        <v>51</v>
      </c>
      <c r="N37" s="20" t="s">
        <v>51</v>
      </c>
      <c r="O37" s="26" t="s">
        <v>51</v>
      </c>
      <c r="P37" s="16" t="s">
        <v>50</v>
      </c>
      <c r="Q37" s="20" t="s">
        <v>51</v>
      </c>
      <c r="R37" s="20" t="s">
        <v>51</v>
      </c>
      <c r="S37" s="49" t="s">
        <v>50</v>
      </c>
    </row>
    <row r="38" spans="1:19" x14ac:dyDescent="0.25">
      <c r="A38" s="16"/>
      <c r="B38" s="17"/>
      <c r="C38" s="17"/>
      <c r="D38" s="17"/>
      <c r="E38" s="17"/>
      <c r="F38" s="17"/>
      <c r="G38" s="17"/>
      <c r="H38" s="17"/>
      <c r="I38" s="17"/>
      <c r="J38" s="20"/>
      <c r="K38" s="18"/>
      <c r="L38" s="19">
        <v>3</v>
      </c>
      <c r="M38" s="16" t="s">
        <v>51</v>
      </c>
      <c r="N38" s="20" t="s">
        <v>51</v>
      </c>
      <c r="O38" s="26" t="s">
        <v>51</v>
      </c>
      <c r="P38" s="16" t="s">
        <v>51</v>
      </c>
      <c r="Q38" s="20" t="s">
        <v>51</v>
      </c>
      <c r="R38" s="20" t="s">
        <v>51</v>
      </c>
      <c r="S38" s="18" t="s">
        <v>51</v>
      </c>
    </row>
    <row r="39" spans="1:19" s="25" customFormat="1" x14ac:dyDescent="0.25">
      <c r="A39" s="16"/>
      <c r="B39" s="17"/>
      <c r="C39" s="17"/>
      <c r="D39" s="17"/>
      <c r="E39" s="17"/>
      <c r="F39" s="17"/>
      <c r="G39" s="17"/>
      <c r="H39" s="17"/>
      <c r="I39" s="17"/>
      <c r="J39" s="20"/>
      <c r="K39" s="18"/>
      <c r="L39" s="19">
        <v>4</v>
      </c>
      <c r="M39" s="16" t="s">
        <v>51</v>
      </c>
      <c r="N39" s="20" t="s">
        <v>51</v>
      </c>
      <c r="O39" s="26" t="s">
        <v>51</v>
      </c>
      <c r="P39" s="16" t="s">
        <v>51</v>
      </c>
      <c r="Q39" s="20" t="s">
        <v>51</v>
      </c>
      <c r="R39" s="20" t="s">
        <v>51</v>
      </c>
      <c r="S39" s="18" t="s">
        <v>51</v>
      </c>
    </row>
    <row r="40" spans="1:19" s="25" customFormat="1" x14ac:dyDescent="0.25">
      <c r="A40" s="27"/>
      <c r="B40" s="28"/>
      <c r="C40" s="28"/>
      <c r="D40" s="28"/>
      <c r="E40" s="28"/>
      <c r="F40" s="28"/>
      <c r="G40" s="28"/>
      <c r="H40" s="28"/>
      <c r="I40" s="28"/>
      <c r="J40" s="32"/>
      <c r="K40" s="29"/>
      <c r="L40" s="30">
        <v>5</v>
      </c>
      <c r="M40" s="31" t="s">
        <v>51</v>
      </c>
      <c r="N40" s="32" t="s">
        <v>51</v>
      </c>
      <c r="O40" s="32" t="s">
        <v>51</v>
      </c>
      <c r="P40" s="27" t="s">
        <v>51</v>
      </c>
      <c r="Q40" s="32" t="s">
        <v>51</v>
      </c>
      <c r="R40" s="32" t="s">
        <v>51</v>
      </c>
      <c r="S40" s="29" t="s">
        <v>51</v>
      </c>
    </row>
    <row r="41" spans="1:19" s="15" customFormat="1" x14ac:dyDescent="0.25">
      <c r="A41" s="8">
        <v>6</v>
      </c>
      <c r="B41" s="9" t="s">
        <v>48</v>
      </c>
      <c r="C41" s="10">
        <v>5</v>
      </c>
      <c r="D41" s="10">
        <v>4</v>
      </c>
      <c r="E41" s="10"/>
      <c r="F41" s="9" t="s">
        <v>48</v>
      </c>
      <c r="G41" s="10" t="s">
        <v>52</v>
      </c>
      <c r="H41" s="9"/>
      <c r="I41" s="10"/>
      <c r="J41" s="47" t="s">
        <v>57</v>
      </c>
      <c r="K41" s="42" t="s">
        <v>66</v>
      </c>
      <c r="L41" s="11">
        <v>-5</v>
      </c>
      <c r="M41" s="12" t="s">
        <v>50</v>
      </c>
      <c r="N41" s="13" t="s">
        <v>51</v>
      </c>
      <c r="O41" s="13" t="s">
        <v>51</v>
      </c>
      <c r="P41" s="12" t="s">
        <v>51</v>
      </c>
      <c r="Q41" s="13" t="s">
        <v>51</v>
      </c>
      <c r="R41" s="13" t="s">
        <v>51</v>
      </c>
      <c r="S41" s="14" t="s">
        <v>51</v>
      </c>
    </row>
    <row r="42" spans="1:19" x14ac:dyDescent="0.25">
      <c r="A42" s="16"/>
      <c r="B42" s="17"/>
      <c r="C42" s="17"/>
      <c r="D42" s="17"/>
      <c r="E42" s="17"/>
      <c r="F42" s="17"/>
      <c r="G42" s="17"/>
      <c r="H42" s="17"/>
      <c r="I42" s="17"/>
      <c r="J42" s="20"/>
      <c r="K42" s="18"/>
      <c r="L42" s="19">
        <v>-4</v>
      </c>
      <c r="M42" s="16" t="s">
        <v>51</v>
      </c>
      <c r="N42" s="20" t="s">
        <v>50</v>
      </c>
      <c r="O42" s="20" t="s">
        <v>51</v>
      </c>
      <c r="P42" s="16" t="s">
        <v>51</v>
      </c>
      <c r="Q42" s="20" t="s">
        <v>51</v>
      </c>
      <c r="R42" s="20" t="s">
        <v>51</v>
      </c>
      <c r="S42" s="18" t="s">
        <v>51</v>
      </c>
    </row>
    <row r="43" spans="1:19" x14ac:dyDescent="0.25">
      <c r="A43" s="16"/>
      <c r="B43" s="17"/>
      <c r="C43" s="17"/>
      <c r="D43" s="17"/>
      <c r="E43" s="17"/>
      <c r="F43" s="17"/>
      <c r="G43" s="17"/>
      <c r="H43" s="17"/>
      <c r="I43" s="17"/>
      <c r="J43" s="20"/>
      <c r="K43" s="18"/>
      <c r="L43" s="19">
        <v>-3</v>
      </c>
      <c r="M43" s="16" t="s">
        <v>51</v>
      </c>
      <c r="N43" s="20" t="s">
        <v>50</v>
      </c>
      <c r="O43" s="20" t="s">
        <v>51</v>
      </c>
      <c r="P43" s="16" t="s">
        <v>51</v>
      </c>
      <c r="Q43" s="20" t="s">
        <v>51</v>
      </c>
      <c r="R43" s="20" t="s">
        <v>51</v>
      </c>
      <c r="S43" s="18" t="s">
        <v>51</v>
      </c>
    </row>
    <row r="44" spans="1:19" x14ac:dyDescent="0.25">
      <c r="A44" s="16"/>
      <c r="B44" s="17"/>
      <c r="C44" s="17"/>
      <c r="D44" s="17"/>
      <c r="E44" s="17"/>
      <c r="F44" s="17"/>
      <c r="G44" s="17"/>
      <c r="H44" s="17"/>
      <c r="I44" s="17"/>
      <c r="J44" s="20"/>
      <c r="K44" s="18"/>
      <c r="L44" s="19">
        <v>-2</v>
      </c>
      <c r="M44" s="16" t="s">
        <v>51</v>
      </c>
      <c r="N44" s="20" t="s">
        <v>50</v>
      </c>
      <c r="O44" s="20" t="s">
        <v>51</v>
      </c>
      <c r="P44" s="16" t="s">
        <v>51</v>
      </c>
      <c r="Q44" s="20" t="s">
        <v>51</v>
      </c>
      <c r="R44" s="20" t="s">
        <v>51</v>
      </c>
      <c r="S44" s="18" t="s">
        <v>51</v>
      </c>
    </row>
    <row r="45" spans="1:19" x14ac:dyDescent="0.25">
      <c r="A45" s="16"/>
      <c r="B45" s="17"/>
      <c r="C45" s="17"/>
      <c r="D45" s="17"/>
      <c r="E45" s="17"/>
      <c r="F45" s="17"/>
      <c r="G45" s="17"/>
      <c r="H45" s="17"/>
      <c r="I45" s="17"/>
      <c r="J45" s="20"/>
      <c r="K45" s="18"/>
      <c r="L45" s="19">
        <v>-1</v>
      </c>
      <c r="M45" s="16" t="s">
        <v>51</v>
      </c>
      <c r="N45" s="20" t="s">
        <v>51</v>
      </c>
      <c r="O45" s="20" t="s">
        <v>50</v>
      </c>
      <c r="P45" s="16" t="s">
        <v>51</v>
      </c>
      <c r="Q45" s="20" t="s">
        <v>51</v>
      </c>
      <c r="R45" s="20" t="s">
        <v>51</v>
      </c>
      <c r="S45" s="18" t="s">
        <v>51</v>
      </c>
    </row>
    <row r="46" spans="1:19" s="25" customFormat="1" x14ac:dyDescent="0.25">
      <c r="A46" s="16"/>
      <c r="B46" s="17"/>
      <c r="C46" s="17"/>
      <c r="D46" s="17"/>
      <c r="E46" s="17"/>
      <c r="F46" s="17"/>
      <c r="G46" s="17"/>
      <c r="H46" s="17"/>
      <c r="I46" s="17"/>
      <c r="J46" s="20"/>
      <c r="K46" s="18"/>
      <c r="L46" s="21">
        <v>1</v>
      </c>
      <c r="M46" s="22" t="s">
        <v>51</v>
      </c>
      <c r="N46" s="23" t="s">
        <v>51</v>
      </c>
      <c r="O46" s="23" t="s">
        <v>51</v>
      </c>
      <c r="P46" s="22" t="s">
        <v>51</v>
      </c>
      <c r="Q46" s="23" t="s">
        <v>51</v>
      </c>
      <c r="R46" s="23" t="s">
        <v>51</v>
      </c>
      <c r="S46" s="24" t="s">
        <v>51</v>
      </c>
    </row>
    <row r="47" spans="1:19" s="25" customFormat="1" x14ac:dyDescent="0.25">
      <c r="A47" s="16"/>
      <c r="B47" s="17"/>
      <c r="C47" s="17"/>
      <c r="D47" s="17"/>
      <c r="E47" s="17"/>
      <c r="F47" s="17"/>
      <c r="G47" s="17"/>
      <c r="H47" s="17"/>
      <c r="I47" s="17"/>
      <c r="J47" s="20"/>
      <c r="K47" s="18"/>
      <c r="L47" s="19">
        <v>2</v>
      </c>
      <c r="M47" s="16" t="s">
        <v>51</v>
      </c>
      <c r="N47" s="20" t="s">
        <v>51</v>
      </c>
      <c r="O47" s="26" t="s">
        <v>51</v>
      </c>
      <c r="P47" s="16" t="s">
        <v>50</v>
      </c>
      <c r="Q47" s="20" t="s">
        <v>51</v>
      </c>
      <c r="R47" s="20" t="s">
        <v>51</v>
      </c>
      <c r="S47" s="18" t="s">
        <v>51</v>
      </c>
    </row>
    <row r="48" spans="1:19" x14ac:dyDescent="0.25">
      <c r="A48" s="16"/>
      <c r="B48" s="17"/>
      <c r="C48" s="17"/>
      <c r="D48" s="17"/>
      <c r="E48" s="17"/>
      <c r="F48" s="17"/>
      <c r="G48" s="17"/>
      <c r="H48" s="17"/>
      <c r="I48" s="17"/>
      <c r="J48" s="20"/>
      <c r="K48" s="18"/>
      <c r="L48" s="19">
        <v>3</v>
      </c>
      <c r="M48" s="16" t="s">
        <v>51</v>
      </c>
      <c r="N48" s="20" t="s">
        <v>51</v>
      </c>
      <c r="O48" s="26" t="s">
        <v>51</v>
      </c>
      <c r="P48" s="16" t="s">
        <v>51</v>
      </c>
      <c r="Q48" s="20" t="s">
        <v>51</v>
      </c>
      <c r="R48" s="20" t="s">
        <v>51</v>
      </c>
      <c r="S48" s="18" t="s">
        <v>51</v>
      </c>
    </row>
    <row r="49" spans="1:19" s="25" customFormat="1" x14ac:dyDescent="0.25">
      <c r="A49" s="27"/>
      <c r="B49" s="28"/>
      <c r="C49" s="28"/>
      <c r="D49" s="28"/>
      <c r="E49" s="28"/>
      <c r="F49" s="28"/>
      <c r="G49" s="28"/>
      <c r="H49" s="28"/>
      <c r="I49" s="28"/>
      <c r="J49" s="32"/>
      <c r="K49" s="29"/>
      <c r="L49" s="30">
        <v>4</v>
      </c>
      <c r="M49" s="31" t="s">
        <v>51</v>
      </c>
      <c r="N49" s="32" t="s">
        <v>51</v>
      </c>
      <c r="O49" s="32" t="s">
        <v>51</v>
      </c>
      <c r="P49" s="27" t="s">
        <v>51</v>
      </c>
      <c r="Q49" s="32" t="s">
        <v>51</v>
      </c>
      <c r="R49" s="32" t="s">
        <v>51</v>
      </c>
      <c r="S49" s="29" t="s">
        <v>51</v>
      </c>
    </row>
    <row r="50" spans="1:19" s="15" customFormat="1" x14ac:dyDescent="0.25">
      <c r="A50" s="8">
        <v>5</v>
      </c>
      <c r="B50" s="9" t="s">
        <v>48</v>
      </c>
      <c r="C50" s="10">
        <v>5</v>
      </c>
      <c r="D50" s="10">
        <v>4</v>
      </c>
      <c r="E50" s="10"/>
      <c r="F50" s="9" t="s">
        <v>48</v>
      </c>
      <c r="G50" s="10" t="s">
        <v>49</v>
      </c>
      <c r="H50" s="9"/>
      <c r="I50" s="10"/>
      <c r="J50" s="47" t="s">
        <v>58</v>
      </c>
      <c r="K50" s="42" t="s">
        <v>67</v>
      </c>
      <c r="L50" s="11">
        <v>-5</v>
      </c>
      <c r="M50" s="12" t="s">
        <v>50</v>
      </c>
      <c r="N50" s="13" t="s">
        <v>51</v>
      </c>
      <c r="O50" s="13" t="s">
        <v>51</v>
      </c>
      <c r="P50" s="12" t="s">
        <v>51</v>
      </c>
      <c r="Q50" s="13" t="s">
        <v>51</v>
      </c>
      <c r="R50" s="13" t="s">
        <v>51</v>
      </c>
      <c r="S50" s="14" t="s">
        <v>51</v>
      </c>
    </row>
    <row r="51" spans="1:19" x14ac:dyDescent="0.25">
      <c r="A51" s="16"/>
      <c r="B51" s="17"/>
      <c r="C51" s="17"/>
      <c r="D51" s="17"/>
      <c r="E51" s="17"/>
      <c r="F51" s="17"/>
      <c r="G51" s="17"/>
      <c r="H51" s="17"/>
      <c r="I51" s="17"/>
      <c r="J51" s="20"/>
      <c r="K51" s="18"/>
      <c r="L51" s="19">
        <v>-4</v>
      </c>
      <c r="M51" s="16" t="s">
        <v>51</v>
      </c>
      <c r="N51" s="20" t="s">
        <v>50</v>
      </c>
      <c r="O51" s="20" t="s">
        <v>51</v>
      </c>
      <c r="P51" s="16" t="s">
        <v>51</v>
      </c>
      <c r="Q51" s="20" t="s">
        <v>51</v>
      </c>
      <c r="R51" s="20" t="s">
        <v>51</v>
      </c>
      <c r="S51" s="18" t="s">
        <v>51</v>
      </c>
    </row>
    <row r="52" spans="1:19" x14ac:dyDescent="0.25">
      <c r="A52" s="16"/>
      <c r="B52" s="17"/>
      <c r="C52" s="17"/>
      <c r="D52" s="17"/>
      <c r="E52" s="17"/>
      <c r="F52" s="17"/>
      <c r="G52" s="17"/>
      <c r="H52" s="17"/>
      <c r="I52" s="17"/>
      <c r="J52" s="20"/>
      <c r="K52" s="18"/>
      <c r="L52" s="19">
        <v>-3</v>
      </c>
      <c r="M52" s="16" t="s">
        <v>51</v>
      </c>
      <c r="N52" s="20" t="s">
        <v>50</v>
      </c>
      <c r="O52" s="20" t="s">
        <v>51</v>
      </c>
      <c r="P52" s="16" t="s">
        <v>51</v>
      </c>
      <c r="Q52" s="20" t="s">
        <v>51</v>
      </c>
      <c r="R52" s="20" t="s">
        <v>51</v>
      </c>
      <c r="S52" s="18" t="s">
        <v>51</v>
      </c>
    </row>
    <row r="53" spans="1:19" x14ac:dyDescent="0.25">
      <c r="A53" s="16"/>
      <c r="B53" s="17"/>
      <c r="C53" s="17"/>
      <c r="D53" s="17"/>
      <c r="E53" s="17"/>
      <c r="F53" s="17"/>
      <c r="G53" s="17"/>
      <c r="H53" s="17"/>
      <c r="I53" s="17"/>
      <c r="J53" s="20"/>
      <c r="K53" s="18"/>
      <c r="L53" s="19">
        <v>-2</v>
      </c>
      <c r="M53" s="16" t="s">
        <v>51</v>
      </c>
      <c r="N53" s="20" t="s">
        <v>50</v>
      </c>
      <c r="O53" s="20" t="s">
        <v>51</v>
      </c>
      <c r="P53" s="16" t="s">
        <v>51</v>
      </c>
      <c r="Q53" s="20" t="s">
        <v>51</v>
      </c>
      <c r="R53" s="20" t="s">
        <v>51</v>
      </c>
      <c r="S53" s="18" t="s">
        <v>51</v>
      </c>
    </row>
    <row r="54" spans="1:19" x14ac:dyDescent="0.25">
      <c r="A54" s="16"/>
      <c r="B54" s="17"/>
      <c r="C54" s="17"/>
      <c r="D54" s="17"/>
      <c r="E54" s="17"/>
      <c r="F54" s="17"/>
      <c r="G54" s="17"/>
      <c r="H54" s="17"/>
      <c r="I54" s="17"/>
      <c r="J54" s="20"/>
      <c r="K54" s="18"/>
      <c r="L54" s="19">
        <v>-1</v>
      </c>
      <c r="M54" s="16" t="s">
        <v>51</v>
      </c>
      <c r="N54" s="20" t="s">
        <v>51</v>
      </c>
      <c r="O54" s="20" t="s">
        <v>50</v>
      </c>
      <c r="P54" s="16" t="s">
        <v>51</v>
      </c>
      <c r="Q54" s="20" t="s">
        <v>51</v>
      </c>
      <c r="R54" s="20" t="s">
        <v>51</v>
      </c>
      <c r="S54" s="18" t="s">
        <v>51</v>
      </c>
    </row>
    <row r="55" spans="1:19" s="25" customFormat="1" x14ac:dyDescent="0.25">
      <c r="A55" s="16"/>
      <c r="B55" s="17"/>
      <c r="C55" s="17"/>
      <c r="D55" s="17"/>
      <c r="E55" s="17"/>
      <c r="F55" s="17"/>
      <c r="G55" s="17"/>
      <c r="H55" s="17"/>
      <c r="I55" s="17"/>
      <c r="J55" s="20"/>
      <c r="K55" s="18"/>
      <c r="L55" s="21">
        <v>1</v>
      </c>
      <c r="M55" s="22" t="s">
        <v>51</v>
      </c>
      <c r="N55" s="23" t="s">
        <v>51</v>
      </c>
      <c r="O55" s="23" t="s">
        <v>51</v>
      </c>
      <c r="P55" s="22" t="s">
        <v>51</v>
      </c>
      <c r="Q55" s="23" t="s">
        <v>51</v>
      </c>
      <c r="R55" s="23" t="s">
        <v>51</v>
      </c>
      <c r="S55" s="24" t="s">
        <v>51</v>
      </c>
    </row>
    <row r="56" spans="1:19" s="25" customFormat="1" x14ac:dyDescent="0.25">
      <c r="A56" s="16"/>
      <c r="B56" s="17"/>
      <c r="C56" s="17"/>
      <c r="D56" s="17"/>
      <c r="E56" s="17"/>
      <c r="F56" s="17"/>
      <c r="G56" s="17"/>
      <c r="H56" s="17"/>
      <c r="I56" s="17"/>
      <c r="J56" s="20"/>
      <c r="K56" s="18"/>
      <c r="L56" s="19">
        <v>2</v>
      </c>
      <c r="M56" s="16" t="s">
        <v>51</v>
      </c>
      <c r="N56" s="20" t="s">
        <v>51</v>
      </c>
      <c r="O56" s="26" t="s">
        <v>51</v>
      </c>
      <c r="P56" s="16" t="s">
        <v>50</v>
      </c>
      <c r="Q56" s="20" t="s">
        <v>51</v>
      </c>
      <c r="R56" s="20" t="s">
        <v>51</v>
      </c>
      <c r="S56" s="49" t="s">
        <v>50</v>
      </c>
    </row>
    <row r="57" spans="1:19" s="25" customFormat="1" x14ac:dyDescent="0.25">
      <c r="A57" s="16"/>
      <c r="B57" s="17"/>
      <c r="C57" s="17"/>
      <c r="D57" s="17"/>
      <c r="E57" s="17"/>
      <c r="F57" s="17"/>
      <c r="G57" s="17"/>
      <c r="H57" s="17"/>
      <c r="I57" s="17"/>
      <c r="J57" s="20"/>
      <c r="K57" s="18"/>
      <c r="L57" s="19">
        <v>3</v>
      </c>
      <c r="M57" s="16" t="s">
        <v>51</v>
      </c>
      <c r="N57" s="20" t="s">
        <v>51</v>
      </c>
      <c r="O57" s="26" t="s">
        <v>51</v>
      </c>
      <c r="P57" s="16" t="s">
        <v>51</v>
      </c>
      <c r="Q57" s="20" t="s">
        <v>51</v>
      </c>
      <c r="R57" s="20" t="s">
        <v>51</v>
      </c>
      <c r="S57" s="18" t="s">
        <v>51</v>
      </c>
    </row>
    <row r="58" spans="1:19" s="25" customFormat="1" x14ac:dyDescent="0.25">
      <c r="A58" s="27"/>
      <c r="B58" s="28"/>
      <c r="C58" s="28"/>
      <c r="D58" s="28"/>
      <c r="E58" s="28"/>
      <c r="F58" s="28"/>
      <c r="G58" s="28"/>
      <c r="H58" s="28"/>
      <c r="I58" s="28"/>
      <c r="J58" s="32"/>
      <c r="K58" s="29"/>
      <c r="L58" s="30">
        <v>4</v>
      </c>
      <c r="M58" s="31" t="s">
        <v>51</v>
      </c>
      <c r="N58" s="32" t="s">
        <v>51</v>
      </c>
      <c r="O58" s="32" t="s">
        <v>51</v>
      </c>
      <c r="P58" s="27" t="s">
        <v>51</v>
      </c>
      <c r="Q58" s="32" t="s">
        <v>51</v>
      </c>
      <c r="R58" s="32" t="s">
        <v>51</v>
      </c>
      <c r="S58" s="29" t="s">
        <v>51</v>
      </c>
    </row>
    <row r="59" spans="1:19" s="15" customFormat="1" x14ac:dyDescent="0.25">
      <c r="A59" s="8">
        <v>8</v>
      </c>
      <c r="B59" s="9" t="s">
        <v>48</v>
      </c>
      <c r="C59" s="10">
        <v>4</v>
      </c>
      <c r="D59" s="10">
        <v>4</v>
      </c>
      <c r="E59" s="10"/>
      <c r="F59" s="9" t="s">
        <v>48</v>
      </c>
      <c r="G59" s="10" t="s">
        <v>52</v>
      </c>
      <c r="H59" s="9"/>
      <c r="I59" s="10"/>
      <c r="J59" s="47" t="s">
        <v>59</v>
      </c>
      <c r="K59" s="42" t="s">
        <v>68</v>
      </c>
      <c r="L59" s="11">
        <v>-4</v>
      </c>
      <c r="M59" s="12" t="s">
        <v>50</v>
      </c>
      <c r="N59" s="13" t="s">
        <v>51</v>
      </c>
      <c r="O59" s="13" t="s">
        <v>51</v>
      </c>
      <c r="P59" s="12" t="s">
        <v>51</v>
      </c>
      <c r="Q59" s="13" t="s">
        <v>51</v>
      </c>
      <c r="R59" s="13" t="s">
        <v>51</v>
      </c>
      <c r="S59" s="14" t="s">
        <v>51</v>
      </c>
    </row>
    <row r="60" spans="1:19" x14ac:dyDescent="0.25">
      <c r="A60" s="16"/>
      <c r="B60" s="17"/>
      <c r="C60" s="17"/>
      <c r="D60" s="17"/>
      <c r="E60" s="17"/>
      <c r="F60" s="17"/>
      <c r="G60" s="17"/>
      <c r="H60" s="17"/>
      <c r="I60" s="17"/>
      <c r="J60" s="20"/>
      <c r="K60" s="18"/>
      <c r="L60" s="19">
        <v>-3</v>
      </c>
      <c r="M60" s="16" t="s">
        <v>51</v>
      </c>
      <c r="N60" s="20" t="s">
        <v>50</v>
      </c>
      <c r="O60" s="20" t="s">
        <v>51</v>
      </c>
      <c r="P60" s="16" t="s">
        <v>51</v>
      </c>
      <c r="Q60" s="20" t="s">
        <v>51</v>
      </c>
      <c r="R60" s="20" t="s">
        <v>51</v>
      </c>
      <c r="S60" s="18" t="s">
        <v>51</v>
      </c>
    </row>
    <row r="61" spans="1:19" x14ac:dyDescent="0.25">
      <c r="A61" s="16"/>
      <c r="B61" s="17"/>
      <c r="C61" s="17"/>
      <c r="D61" s="17"/>
      <c r="E61" s="17"/>
      <c r="F61" s="17"/>
      <c r="G61" s="17"/>
      <c r="H61" s="17"/>
      <c r="I61" s="17"/>
      <c r="J61" s="20"/>
      <c r="K61" s="18"/>
      <c r="L61" s="19">
        <v>-2</v>
      </c>
      <c r="M61" s="16" t="s">
        <v>51</v>
      </c>
      <c r="N61" s="20" t="s">
        <v>50</v>
      </c>
      <c r="O61" s="20" t="s">
        <v>51</v>
      </c>
      <c r="P61" s="16" t="s">
        <v>51</v>
      </c>
      <c r="Q61" s="20" t="s">
        <v>51</v>
      </c>
      <c r="R61" s="20" t="s">
        <v>51</v>
      </c>
      <c r="S61" s="18" t="s">
        <v>51</v>
      </c>
    </row>
    <row r="62" spans="1:19" x14ac:dyDescent="0.25">
      <c r="A62" s="16"/>
      <c r="B62" s="17"/>
      <c r="C62" s="17"/>
      <c r="D62" s="17"/>
      <c r="E62" s="17"/>
      <c r="F62" s="17"/>
      <c r="G62" s="17"/>
      <c r="H62" s="17"/>
      <c r="I62" s="17"/>
      <c r="J62" s="20"/>
      <c r="K62" s="18"/>
      <c r="L62" s="19">
        <v>-1</v>
      </c>
      <c r="M62" s="16" t="s">
        <v>51</v>
      </c>
      <c r="N62" s="20" t="s">
        <v>51</v>
      </c>
      <c r="O62" s="20" t="s">
        <v>50</v>
      </c>
      <c r="P62" s="16" t="s">
        <v>51</v>
      </c>
      <c r="Q62" s="20" t="s">
        <v>51</v>
      </c>
      <c r="R62" s="20" t="s">
        <v>51</v>
      </c>
      <c r="S62" s="18" t="s">
        <v>51</v>
      </c>
    </row>
    <row r="63" spans="1:19" s="25" customFormat="1" x14ac:dyDescent="0.25">
      <c r="A63" s="16"/>
      <c r="B63" s="17"/>
      <c r="C63" s="17"/>
      <c r="D63" s="17"/>
      <c r="E63" s="17"/>
      <c r="F63" s="17"/>
      <c r="G63" s="17"/>
      <c r="H63" s="17"/>
      <c r="I63" s="17"/>
      <c r="J63" s="20"/>
      <c r="K63" s="18"/>
      <c r="L63" s="21">
        <v>1</v>
      </c>
      <c r="M63" s="22" t="s">
        <v>51</v>
      </c>
      <c r="N63" s="23" t="s">
        <v>51</v>
      </c>
      <c r="O63" s="23" t="s">
        <v>51</v>
      </c>
      <c r="P63" s="22" t="s">
        <v>51</v>
      </c>
      <c r="Q63" s="23" t="s">
        <v>51</v>
      </c>
      <c r="R63" s="23" t="s">
        <v>51</v>
      </c>
      <c r="S63" s="24" t="s">
        <v>51</v>
      </c>
    </row>
    <row r="64" spans="1:19" s="25" customFormat="1" x14ac:dyDescent="0.25">
      <c r="A64" s="16"/>
      <c r="B64" s="17"/>
      <c r="C64" s="17"/>
      <c r="D64" s="17"/>
      <c r="E64" s="17"/>
      <c r="F64" s="17"/>
      <c r="G64" s="17"/>
      <c r="H64" s="17"/>
      <c r="I64" s="17"/>
      <c r="J64" s="20"/>
      <c r="K64" s="18"/>
      <c r="L64" s="19">
        <v>2</v>
      </c>
      <c r="M64" s="16" t="s">
        <v>51</v>
      </c>
      <c r="N64" s="20" t="s">
        <v>51</v>
      </c>
      <c r="O64" s="26" t="s">
        <v>51</v>
      </c>
      <c r="P64" s="16" t="s">
        <v>50</v>
      </c>
      <c r="Q64" s="20" t="s">
        <v>51</v>
      </c>
      <c r="R64" s="20" t="s">
        <v>51</v>
      </c>
      <c r="S64" s="18" t="s">
        <v>51</v>
      </c>
    </row>
    <row r="65" spans="1:19" s="25" customFormat="1" x14ac:dyDescent="0.25">
      <c r="A65" s="16"/>
      <c r="B65" s="17"/>
      <c r="C65" s="17"/>
      <c r="D65" s="17"/>
      <c r="E65" s="17"/>
      <c r="F65" s="17"/>
      <c r="G65" s="17"/>
      <c r="H65" s="17"/>
      <c r="I65" s="17"/>
      <c r="J65" s="20"/>
      <c r="K65" s="18"/>
      <c r="L65" s="19">
        <v>3</v>
      </c>
      <c r="M65" s="16" t="s">
        <v>51</v>
      </c>
      <c r="N65" s="20" t="s">
        <v>51</v>
      </c>
      <c r="O65" s="26" t="s">
        <v>51</v>
      </c>
      <c r="P65" s="16" t="s">
        <v>51</v>
      </c>
      <c r="Q65" s="20" t="s">
        <v>51</v>
      </c>
      <c r="R65" s="20" t="s">
        <v>51</v>
      </c>
      <c r="S65" s="18" t="s">
        <v>51</v>
      </c>
    </row>
    <row r="66" spans="1:19" s="25" customFormat="1" x14ac:dyDescent="0.25">
      <c r="A66" s="27"/>
      <c r="B66" s="28"/>
      <c r="C66" s="28"/>
      <c r="D66" s="28"/>
      <c r="E66" s="28"/>
      <c r="F66" s="28"/>
      <c r="G66" s="28"/>
      <c r="H66" s="28"/>
      <c r="I66" s="28"/>
      <c r="J66" s="32"/>
      <c r="K66" s="29"/>
      <c r="L66" s="30">
        <v>4</v>
      </c>
      <c r="M66" s="31" t="s">
        <v>51</v>
      </c>
      <c r="N66" s="32" t="s">
        <v>51</v>
      </c>
      <c r="O66" s="32" t="s">
        <v>51</v>
      </c>
      <c r="P66" s="27" t="s">
        <v>51</v>
      </c>
      <c r="Q66" s="32" t="s">
        <v>51</v>
      </c>
      <c r="R66" s="32" t="s">
        <v>51</v>
      </c>
      <c r="S66" s="29" t="s">
        <v>51</v>
      </c>
    </row>
    <row r="67" spans="1:19" s="15" customFormat="1" x14ac:dyDescent="0.25">
      <c r="A67" s="39">
        <v>7</v>
      </c>
      <c r="B67" s="40" t="s">
        <v>48</v>
      </c>
      <c r="C67" s="41">
        <v>4</v>
      </c>
      <c r="D67" s="41">
        <v>4</v>
      </c>
      <c r="E67" s="41"/>
      <c r="F67" s="40" t="s">
        <v>48</v>
      </c>
      <c r="G67" s="41" t="s">
        <v>49</v>
      </c>
      <c r="H67" s="40"/>
      <c r="I67" s="41"/>
      <c r="J67" s="48" t="s">
        <v>60</v>
      </c>
      <c r="K67" s="42" t="s">
        <v>69</v>
      </c>
      <c r="L67" s="11">
        <v>-4</v>
      </c>
      <c r="M67" s="43" t="s">
        <v>50</v>
      </c>
      <c r="N67" s="44" t="s">
        <v>51</v>
      </c>
      <c r="O67" s="44" t="s">
        <v>51</v>
      </c>
      <c r="P67" s="43" t="s">
        <v>51</v>
      </c>
      <c r="Q67" s="44" t="s">
        <v>51</v>
      </c>
      <c r="R67" s="44" t="s">
        <v>51</v>
      </c>
      <c r="S67" s="45" t="s">
        <v>51</v>
      </c>
    </row>
    <row r="68" spans="1:19" x14ac:dyDescent="0.25">
      <c r="A68" s="16"/>
      <c r="B68" s="17"/>
      <c r="C68" s="17"/>
      <c r="D68" s="17"/>
      <c r="E68" s="17"/>
      <c r="F68" s="17"/>
      <c r="G68" s="17"/>
      <c r="H68" s="17"/>
      <c r="I68" s="17"/>
      <c r="J68" s="20"/>
      <c r="K68" s="18"/>
      <c r="L68" s="19">
        <v>-3</v>
      </c>
      <c r="M68" s="16" t="s">
        <v>51</v>
      </c>
      <c r="N68" s="20" t="s">
        <v>50</v>
      </c>
      <c r="O68" s="20" t="s">
        <v>51</v>
      </c>
      <c r="P68" s="16" t="s">
        <v>51</v>
      </c>
      <c r="Q68" s="20" t="s">
        <v>51</v>
      </c>
      <c r="R68" s="20" t="s">
        <v>51</v>
      </c>
      <c r="S68" s="18" t="s">
        <v>51</v>
      </c>
    </row>
    <row r="69" spans="1:19" x14ac:dyDescent="0.25">
      <c r="A69" s="16"/>
      <c r="B69" s="17"/>
      <c r="C69" s="17"/>
      <c r="D69" s="17"/>
      <c r="E69" s="17"/>
      <c r="F69" s="17"/>
      <c r="G69" s="17"/>
      <c r="H69" s="17"/>
      <c r="I69" s="17"/>
      <c r="J69" s="20"/>
      <c r="K69" s="18"/>
      <c r="L69" s="19">
        <v>-2</v>
      </c>
      <c r="M69" s="16" t="s">
        <v>51</v>
      </c>
      <c r="N69" s="20" t="s">
        <v>50</v>
      </c>
      <c r="O69" s="20" t="s">
        <v>51</v>
      </c>
      <c r="P69" s="16" t="s">
        <v>51</v>
      </c>
      <c r="Q69" s="20" t="s">
        <v>51</v>
      </c>
      <c r="R69" s="20" t="s">
        <v>51</v>
      </c>
      <c r="S69" s="18" t="s">
        <v>51</v>
      </c>
    </row>
    <row r="70" spans="1:19" x14ac:dyDescent="0.25">
      <c r="A70" s="16"/>
      <c r="B70" s="17"/>
      <c r="C70" s="17"/>
      <c r="D70" s="17"/>
      <c r="E70" s="17"/>
      <c r="F70" s="17"/>
      <c r="G70" s="17"/>
      <c r="H70" s="17"/>
      <c r="I70" s="17"/>
      <c r="J70" s="20"/>
      <c r="K70" s="18"/>
      <c r="L70" s="19">
        <v>-1</v>
      </c>
      <c r="M70" s="16" t="s">
        <v>51</v>
      </c>
      <c r="N70" s="20" t="s">
        <v>51</v>
      </c>
      <c r="O70" s="20" t="s">
        <v>50</v>
      </c>
      <c r="P70" s="16" t="s">
        <v>51</v>
      </c>
      <c r="Q70" s="20" t="s">
        <v>51</v>
      </c>
      <c r="R70" s="20" t="s">
        <v>51</v>
      </c>
      <c r="S70" s="18" t="s">
        <v>51</v>
      </c>
    </row>
    <row r="71" spans="1:19" s="25" customFormat="1" x14ac:dyDescent="0.25">
      <c r="A71" s="16"/>
      <c r="B71" s="17"/>
      <c r="C71" s="17"/>
      <c r="D71" s="17"/>
      <c r="E71" s="17"/>
      <c r="F71" s="17"/>
      <c r="G71" s="17"/>
      <c r="H71" s="17"/>
      <c r="I71" s="17"/>
      <c r="J71" s="20"/>
      <c r="K71" s="18"/>
      <c r="L71" s="21">
        <v>1</v>
      </c>
      <c r="M71" s="22" t="s">
        <v>51</v>
      </c>
      <c r="N71" s="23" t="s">
        <v>51</v>
      </c>
      <c r="O71" s="23" t="s">
        <v>51</v>
      </c>
      <c r="P71" s="22" t="s">
        <v>51</v>
      </c>
      <c r="Q71" s="23" t="s">
        <v>51</v>
      </c>
      <c r="R71" s="23" t="s">
        <v>51</v>
      </c>
      <c r="S71" s="24" t="s">
        <v>51</v>
      </c>
    </row>
    <row r="72" spans="1:19" s="25" customFormat="1" x14ac:dyDescent="0.25">
      <c r="A72" s="16"/>
      <c r="B72" s="17"/>
      <c r="C72" s="17"/>
      <c r="D72" s="17"/>
      <c r="E72" s="17"/>
      <c r="F72" s="17"/>
      <c r="G72" s="17"/>
      <c r="H72" s="17"/>
      <c r="I72" s="17"/>
      <c r="J72" s="20"/>
      <c r="K72" s="18"/>
      <c r="L72" s="19">
        <v>2</v>
      </c>
      <c r="M72" s="16" t="s">
        <v>51</v>
      </c>
      <c r="N72" s="20" t="s">
        <v>51</v>
      </c>
      <c r="O72" s="26" t="s">
        <v>51</v>
      </c>
      <c r="P72" s="16" t="s">
        <v>50</v>
      </c>
      <c r="Q72" s="20" t="s">
        <v>51</v>
      </c>
      <c r="R72" s="20" t="s">
        <v>51</v>
      </c>
      <c r="S72" s="49" t="s">
        <v>50</v>
      </c>
    </row>
    <row r="73" spans="1:19" s="25" customFormat="1" x14ac:dyDescent="0.25">
      <c r="A73" s="16"/>
      <c r="B73" s="17"/>
      <c r="C73" s="17"/>
      <c r="D73" s="17"/>
      <c r="E73" s="17"/>
      <c r="F73" s="17"/>
      <c r="G73" s="17"/>
      <c r="H73" s="17"/>
      <c r="I73" s="17"/>
      <c r="J73" s="20"/>
      <c r="K73" s="18"/>
      <c r="L73" s="19">
        <v>3</v>
      </c>
      <c r="M73" s="16" t="s">
        <v>51</v>
      </c>
      <c r="N73" s="20" t="s">
        <v>51</v>
      </c>
      <c r="O73" s="26" t="s">
        <v>51</v>
      </c>
      <c r="P73" s="16" t="s">
        <v>51</v>
      </c>
      <c r="Q73" s="20" t="s">
        <v>51</v>
      </c>
      <c r="R73" s="20" t="s">
        <v>51</v>
      </c>
      <c r="S73" s="18" t="s">
        <v>51</v>
      </c>
    </row>
    <row r="74" spans="1:19" s="25" customFormat="1" ht="15.75" thickBot="1" x14ac:dyDescent="0.3">
      <c r="A74" s="33"/>
      <c r="B74" s="34"/>
      <c r="C74" s="34"/>
      <c r="D74" s="34"/>
      <c r="E74" s="34"/>
      <c r="F74" s="34"/>
      <c r="G74" s="34"/>
      <c r="H74" s="34"/>
      <c r="I74" s="34"/>
      <c r="J74" s="38"/>
      <c r="K74" s="35"/>
      <c r="L74" s="36">
        <v>4</v>
      </c>
      <c r="M74" s="37" t="s">
        <v>51</v>
      </c>
      <c r="N74" s="38" t="s">
        <v>51</v>
      </c>
      <c r="O74" s="38" t="s">
        <v>51</v>
      </c>
      <c r="P74" s="33" t="s">
        <v>51</v>
      </c>
      <c r="Q74" s="38" t="s">
        <v>51</v>
      </c>
      <c r="R74" s="38" t="s">
        <v>51</v>
      </c>
      <c r="S74" s="35" t="s">
        <v>51</v>
      </c>
    </row>
    <row r="75" spans="1:19" s="15" customFormat="1" x14ac:dyDescent="0.25">
      <c r="A75" s="39">
        <v>9</v>
      </c>
      <c r="B75" s="40" t="s">
        <v>61</v>
      </c>
      <c r="C75" s="41">
        <v>5</v>
      </c>
      <c r="D75" s="41">
        <v>5</v>
      </c>
      <c r="E75" s="41"/>
      <c r="F75" s="40" t="s">
        <v>61</v>
      </c>
      <c r="G75" s="41" t="s">
        <v>62</v>
      </c>
      <c r="H75" s="40"/>
      <c r="I75" s="41"/>
      <c r="J75" s="48" t="s">
        <v>63</v>
      </c>
      <c r="K75" s="42" t="s">
        <v>76</v>
      </c>
      <c r="L75" s="11">
        <v>-5</v>
      </c>
      <c r="M75" s="43" t="s">
        <v>50</v>
      </c>
      <c r="N75" s="44" t="s">
        <v>51</v>
      </c>
      <c r="O75" s="44" t="s">
        <v>51</v>
      </c>
      <c r="P75" s="43" t="s">
        <v>51</v>
      </c>
      <c r="Q75" s="44" t="s">
        <v>51</v>
      </c>
      <c r="R75" s="44" t="s">
        <v>51</v>
      </c>
      <c r="S75" s="45" t="s">
        <v>51</v>
      </c>
    </row>
    <row r="76" spans="1:19" x14ac:dyDescent="0.25">
      <c r="A76" s="16"/>
      <c r="B76" s="17"/>
      <c r="C76" s="17"/>
      <c r="D76" s="17"/>
      <c r="E76" s="17"/>
      <c r="F76" s="17"/>
      <c r="G76" s="17"/>
      <c r="H76" s="17"/>
      <c r="I76" s="17"/>
      <c r="J76" s="20"/>
      <c r="K76" s="18"/>
      <c r="L76" s="19">
        <v>-4</v>
      </c>
      <c r="M76" s="16" t="s">
        <v>51</v>
      </c>
      <c r="N76" s="20" t="s">
        <v>50</v>
      </c>
      <c r="O76" s="20" t="s">
        <v>51</v>
      </c>
      <c r="P76" s="16" t="s">
        <v>51</v>
      </c>
      <c r="Q76" s="20" t="s">
        <v>51</v>
      </c>
      <c r="R76" s="20" t="s">
        <v>51</v>
      </c>
      <c r="S76" s="18" t="s">
        <v>51</v>
      </c>
    </row>
    <row r="77" spans="1:19" x14ac:dyDescent="0.25">
      <c r="A77" s="16"/>
      <c r="B77" s="17"/>
      <c r="C77" s="17"/>
      <c r="D77" s="17"/>
      <c r="E77" s="17"/>
      <c r="F77" s="17"/>
      <c r="G77" s="17"/>
      <c r="H77" s="17"/>
      <c r="I77" s="17"/>
      <c r="J77" s="20"/>
      <c r="K77" s="18"/>
      <c r="L77" s="19">
        <v>-3</v>
      </c>
      <c r="M77" s="16" t="s">
        <v>51</v>
      </c>
      <c r="N77" s="20" t="s">
        <v>50</v>
      </c>
      <c r="O77" s="20" t="s">
        <v>51</v>
      </c>
      <c r="P77" s="16" t="s">
        <v>51</v>
      </c>
      <c r="Q77" s="20" t="s">
        <v>51</v>
      </c>
      <c r="R77" s="20" t="s">
        <v>51</v>
      </c>
      <c r="S77" s="18" t="s">
        <v>51</v>
      </c>
    </row>
    <row r="78" spans="1:19" x14ac:dyDescent="0.25">
      <c r="A78" s="16"/>
      <c r="B78" s="17"/>
      <c r="C78" s="17"/>
      <c r="D78" s="17"/>
      <c r="E78" s="17"/>
      <c r="F78" s="17"/>
      <c r="G78" s="17"/>
      <c r="H78" s="17"/>
      <c r="I78" s="17"/>
      <c r="J78" s="20"/>
      <c r="K78" s="18"/>
      <c r="L78" s="19">
        <v>-2</v>
      </c>
      <c r="M78" s="16" t="s">
        <v>51</v>
      </c>
      <c r="N78" s="20" t="s">
        <v>50</v>
      </c>
      <c r="O78" s="20" t="s">
        <v>51</v>
      </c>
      <c r="P78" s="16" t="s">
        <v>51</v>
      </c>
      <c r="Q78" s="20" t="s">
        <v>51</v>
      </c>
      <c r="R78" s="20" t="s">
        <v>51</v>
      </c>
      <c r="S78" s="18" t="s">
        <v>51</v>
      </c>
    </row>
    <row r="79" spans="1:19" x14ac:dyDescent="0.25">
      <c r="A79" s="16"/>
      <c r="B79" s="17"/>
      <c r="C79" s="17"/>
      <c r="D79" s="17"/>
      <c r="E79" s="17"/>
      <c r="F79" s="17"/>
      <c r="G79" s="17"/>
      <c r="H79" s="17"/>
      <c r="I79" s="17"/>
      <c r="J79" s="20"/>
      <c r="K79" s="18"/>
      <c r="L79" s="19">
        <v>-1</v>
      </c>
      <c r="M79" s="16" t="s">
        <v>51</v>
      </c>
      <c r="N79" s="20" t="s">
        <v>51</v>
      </c>
      <c r="O79" s="20" t="s">
        <v>50</v>
      </c>
      <c r="P79" s="16" t="s">
        <v>51</v>
      </c>
      <c r="Q79" s="20" t="s">
        <v>51</v>
      </c>
      <c r="R79" s="20" t="s">
        <v>51</v>
      </c>
      <c r="S79" s="18" t="s">
        <v>51</v>
      </c>
    </row>
    <row r="80" spans="1:19" s="25" customFormat="1" x14ac:dyDescent="0.25">
      <c r="A80" s="16"/>
      <c r="B80" s="17"/>
      <c r="C80" s="17"/>
      <c r="D80" s="17"/>
      <c r="E80" s="17"/>
      <c r="F80" s="17"/>
      <c r="G80" s="17"/>
      <c r="H80" s="17"/>
      <c r="I80" s="17"/>
      <c r="J80" s="20"/>
      <c r="K80" s="18"/>
      <c r="L80" s="21">
        <v>1</v>
      </c>
      <c r="M80" s="22" t="s">
        <v>51</v>
      </c>
      <c r="N80" s="23" t="s">
        <v>51</v>
      </c>
      <c r="O80" s="23" t="s">
        <v>51</v>
      </c>
      <c r="P80" s="22" t="s">
        <v>51</v>
      </c>
      <c r="Q80" s="23" t="s">
        <v>51</v>
      </c>
      <c r="R80" s="23" t="s">
        <v>51</v>
      </c>
      <c r="S80" s="24" t="s">
        <v>51</v>
      </c>
    </row>
    <row r="81" spans="1:19" s="25" customFormat="1" x14ac:dyDescent="0.25">
      <c r="A81" s="16"/>
      <c r="B81" s="17"/>
      <c r="C81" s="17"/>
      <c r="D81" s="17"/>
      <c r="E81" s="17"/>
      <c r="F81" s="17"/>
      <c r="G81" s="17"/>
      <c r="H81" s="17"/>
      <c r="I81" s="17"/>
      <c r="J81" s="20"/>
      <c r="K81" s="18"/>
      <c r="L81" s="19">
        <v>2</v>
      </c>
      <c r="M81" s="16" t="s">
        <v>51</v>
      </c>
      <c r="N81" s="20" t="s">
        <v>51</v>
      </c>
      <c r="O81" s="26" t="s">
        <v>51</v>
      </c>
      <c r="P81" s="16" t="s">
        <v>50</v>
      </c>
      <c r="Q81" s="20" t="s">
        <v>50</v>
      </c>
      <c r="R81" s="20" t="s">
        <v>50</v>
      </c>
      <c r="S81" s="18" t="s">
        <v>51</v>
      </c>
    </row>
    <row r="82" spans="1:19" x14ac:dyDescent="0.25">
      <c r="A82" s="16"/>
      <c r="B82" s="17"/>
      <c r="C82" s="17"/>
      <c r="D82" s="17"/>
      <c r="E82" s="17"/>
      <c r="F82" s="17"/>
      <c r="G82" s="17"/>
      <c r="H82" s="17"/>
      <c r="I82" s="17"/>
      <c r="J82" s="20"/>
      <c r="K82" s="18"/>
      <c r="L82" s="19">
        <v>3</v>
      </c>
      <c r="M82" s="16" t="s">
        <v>51</v>
      </c>
      <c r="N82" s="20" t="s">
        <v>51</v>
      </c>
      <c r="O82" s="26" t="s">
        <v>51</v>
      </c>
      <c r="P82" s="16" t="s">
        <v>51</v>
      </c>
      <c r="Q82" s="20" t="s">
        <v>51</v>
      </c>
      <c r="R82" s="20" t="s">
        <v>51</v>
      </c>
      <c r="S82" s="18" t="s">
        <v>51</v>
      </c>
    </row>
    <row r="83" spans="1:19" s="25" customFormat="1" x14ac:dyDescent="0.25">
      <c r="A83" s="16"/>
      <c r="B83" s="17"/>
      <c r="C83" s="17"/>
      <c r="D83" s="17"/>
      <c r="E83" s="17"/>
      <c r="F83" s="17"/>
      <c r="G83" s="17"/>
      <c r="H83" s="17"/>
      <c r="I83" s="17"/>
      <c r="J83" s="20"/>
      <c r="K83" s="18"/>
      <c r="L83" s="19">
        <v>4</v>
      </c>
      <c r="M83" s="16" t="s">
        <v>51</v>
      </c>
      <c r="N83" s="20" t="s">
        <v>51</v>
      </c>
      <c r="O83" s="26" t="s">
        <v>51</v>
      </c>
      <c r="P83" s="16" t="s">
        <v>51</v>
      </c>
      <c r="Q83" s="20" t="s">
        <v>51</v>
      </c>
      <c r="R83" s="20" t="s">
        <v>51</v>
      </c>
      <c r="S83" s="18" t="s">
        <v>51</v>
      </c>
    </row>
    <row r="84" spans="1:19" s="25" customFormat="1" x14ac:dyDescent="0.25">
      <c r="A84" s="27"/>
      <c r="B84" s="28"/>
      <c r="C84" s="28"/>
      <c r="D84" s="28"/>
      <c r="E84" s="28"/>
      <c r="F84" s="28"/>
      <c r="G84" s="28"/>
      <c r="H84" s="28"/>
      <c r="I84" s="28"/>
      <c r="J84" s="32"/>
      <c r="K84" s="29"/>
      <c r="L84" s="30">
        <v>5</v>
      </c>
      <c r="M84" s="31" t="s">
        <v>51</v>
      </c>
      <c r="N84" s="32" t="s">
        <v>51</v>
      </c>
      <c r="O84" s="32" t="s">
        <v>51</v>
      </c>
      <c r="P84" s="27" t="s">
        <v>51</v>
      </c>
      <c r="Q84" s="32" t="s">
        <v>51</v>
      </c>
      <c r="R84" s="32" t="s">
        <v>51</v>
      </c>
      <c r="S84" s="29" t="s">
        <v>51</v>
      </c>
    </row>
    <row r="85" spans="1:19" s="15" customFormat="1" x14ac:dyDescent="0.25">
      <c r="A85" s="8">
        <v>10</v>
      </c>
      <c r="B85" s="9" t="s">
        <v>61</v>
      </c>
      <c r="C85" s="10">
        <v>5</v>
      </c>
      <c r="D85" s="10">
        <v>4</v>
      </c>
      <c r="E85" s="10"/>
      <c r="F85" s="9" t="s">
        <v>61</v>
      </c>
      <c r="G85" s="41" t="s">
        <v>62</v>
      </c>
      <c r="H85" s="9"/>
      <c r="I85" s="41"/>
      <c r="J85" s="47" t="s">
        <v>74</v>
      </c>
      <c r="K85" s="42" t="s">
        <v>77</v>
      </c>
      <c r="L85" s="11">
        <v>-5</v>
      </c>
      <c r="M85" s="12" t="s">
        <v>50</v>
      </c>
      <c r="N85" s="13" t="s">
        <v>51</v>
      </c>
      <c r="O85" s="13" t="s">
        <v>51</v>
      </c>
      <c r="P85" s="12" t="s">
        <v>51</v>
      </c>
      <c r="Q85" s="13" t="s">
        <v>51</v>
      </c>
      <c r="R85" s="13" t="s">
        <v>51</v>
      </c>
      <c r="S85" s="14" t="s">
        <v>51</v>
      </c>
    </row>
    <row r="86" spans="1:19" x14ac:dyDescent="0.25">
      <c r="A86" s="16"/>
      <c r="B86" s="17"/>
      <c r="C86" s="17"/>
      <c r="D86" s="17"/>
      <c r="E86" s="17"/>
      <c r="F86" s="17"/>
      <c r="G86" s="17"/>
      <c r="H86" s="17"/>
      <c r="I86" s="17"/>
      <c r="J86" s="20"/>
      <c r="K86" s="18"/>
      <c r="L86" s="19">
        <v>-4</v>
      </c>
      <c r="M86" s="16" t="s">
        <v>51</v>
      </c>
      <c r="N86" s="20" t="s">
        <v>50</v>
      </c>
      <c r="O86" s="20" t="s">
        <v>51</v>
      </c>
      <c r="P86" s="16" t="s">
        <v>51</v>
      </c>
      <c r="Q86" s="20" t="s">
        <v>51</v>
      </c>
      <c r="R86" s="20" t="s">
        <v>51</v>
      </c>
      <c r="S86" s="18" t="s">
        <v>51</v>
      </c>
    </row>
    <row r="87" spans="1:19" x14ac:dyDescent="0.25">
      <c r="A87" s="16"/>
      <c r="B87" s="17"/>
      <c r="C87" s="17"/>
      <c r="D87" s="17"/>
      <c r="E87" s="17"/>
      <c r="F87" s="17"/>
      <c r="G87" s="17"/>
      <c r="H87" s="17"/>
      <c r="I87" s="17"/>
      <c r="J87" s="20"/>
      <c r="K87" s="18"/>
      <c r="L87" s="19">
        <v>-3</v>
      </c>
      <c r="M87" s="16" t="s">
        <v>51</v>
      </c>
      <c r="N87" s="20" t="s">
        <v>50</v>
      </c>
      <c r="O87" s="20" t="s">
        <v>51</v>
      </c>
      <c r="P87" s="16" t="s">
        <v>51</v>
      </c>
      <c r="Q87" s="20" t="s">
        <v>51</v>
      </c>
      <c r="R87" s="20" t="s">
        <v>51</v>
      </c>
      <c r="S87" s="18" t="s">
        <v>51</v>
      </c>
    </row>
    <row r="88" spans="1:19" x14ac:dyDescent="0.25">
      <c r="A88" s="16"/>
      <c r="B88" s="17"/>
      <c r="C88" s="17"/>
      <c r="D88" s="17"/>
      <c r="E88" s="17"/>
      <c r="F88" s="17"/>
      <c r="G88" s="17"/>
      <c r="H88" s="17"/>
      <c r="I88" s="17"/>
      <c r="J88" s="20"/>
      <c r="K88" s="18"/>
      <c r="L88" s="19">
        <v>-2</v>
      </c>
      <c r="M88" s="16" t="s">
        <v>51</v>
      </c>
      <c r="N88" s="20" t="s">
        <v>50</v>
      </c>
      <c r="O88" s="20" t="s">
        <v>51</v>
      </c>
      <c r="P88" s="16" t="s">
        <v>51</v>
      </c>
      <c r="Q88" s="20" t="s">
        <v>51</v>
      </c>
      <c r="R88" s="20" t="s">
        <v>51</v>
      </c>
      <c r="S88" s="18" t="s">
        <v>51</v>
      </c>
    </row>
    <row r="89" spans="1:19" x14ac:dyDescent="0.25">
      <c r="A89" s="16"/>
      <c r="B89" s="17"/>
      <c r="C89" s="17"/>
      <c r="D89" s="17"/>
      <c r="E89" s="17"/>
      <c r="F89" s="17"/>
      <c r="G89" s="17"/>
      <c r="H89" s="17"/>
      <c r="I89" s="17"/>
      <c r="J89" s="20"/>
      <c r="K89" s="18"/>
      <c r="L89" s="19">
        <v>-1</v>
      </c>
      <c r="M89" s="16" t="s">
        <v>51</v>
      </c>
      <c r="N89" s="20" t="s">
        <v>51</v>
      </c>
      <c r="O89" s="20" t="s">
        <v>50</v>
      </c>
      <c r="P89" s="16" t="s">
        <v>51</v>
      </c>
      <c r="Q89" s="20" t="s">
        <v>51</v>
      </c>
      <c r="R89" s="20" t="s">
        <v>51</v>
      </c>
      <c r="S89" s="18" t="s">
        <v>51</v>
      </c>
    </row>
    <row r="90" spans="1:19" s="25" customFormat="1" x14ac:dyDescent="0.25">
      <c r="A90" s="16"/>
      <c r="B90" s="17"/>
      <c r="C90" s="17"/>
      <c r="D90" s="17"/>
      <c r="E90" s="17"/>
      <c r="F90" s="17"/>
      <c r="G90" s="17"/>
      <c r="H90" s="17"/>
      <c r="I90" s="17"/>
      <c r="J90" s="20"/>
      <c r="K90" s="18"/>
      <c r="L90" s="21">
        <v>1</v>
      </c>
      <c r="M90" s="22" t="s">
        <v>50</v>
      </c>
      <c r="N90" s="23" t="s">
        <v>51</v>
      </c>
      <c r="O90" s="23" t="s">
        <v>51</v>
      </c>
      <c r="P90" s="22" t="s">
        <v>51</v>
      </c>
      <c r="Q90" s="23" t="s">
        <v>51</v>
      </c>
      <c r="R90" s="23" t="s">
        <v>51</v>
      </c>
      <c r="S90" s="24" t="s">
        <v>51</v>
      </c>
    </row>
    <row r="91" spans="1:19" s="25" customFormat="1" x14ac:dyDescent="0.25">
      <c r="A91" s="16"/>
      <c r="B91" s="17"/>
      <c r="C91" s="17"/>
      <c r="D91" s="17"/>
      <c r="E91" s="17"/>
      <c r="F91" s="17"/>
      <c r="G91" s="17"/>
      <c r="H91" s="17"/>
      <c r="I91" s="17"/>
      <c r="J91" s="20"/>
      <c r="K91" s="18"/>
      <c r="L91" s="19">
        <v>2</v>
      </c>
      <c r="M91" s="16" t="s">
        <v>51</v>
      </c>
      <c r="N91" s="20" t="s">
        <v>50</v>
      </c>
      <c r="O91" s="26" t="s">
        <v>51</v>
      </c>
      <c r="P91" s="16" t="s">
        <v>50</v>
      </c>
      <c r="Q91" s="20" t="s">
        <v>50</v>
      </c>
      <c r="R91" s="20" t="s">
        <v>50</v>
      </c>
      <c r="S91" s="18" t="s">
        <v>51</v>
      </c>
    </row>
    <row r="92" spans="1:19" s="25" customFormat="1" x14ac:dyDescent="0.25">
      <c r="A92" s="16"/>
      <c r="B92" s="17"/>
      <c r="C92" s="17"/>
      <c r="D92" s="17"/>
      <c r="E92" s="17"/>
      <c r="F92" s="17"/>
      <c r="G92" s="17"/>
      <c r="H92" s="17"/>
      <c r="I92" s="17"/>
      <c r="J92" s="20"/>
      <c r="K92" s="18"/>
      <c r="L92" s="19">
        <v>3</v>
      </c>
      <c r="M92" s="16" t="s">
        <v>51</v>
      </c>
      <c r="N92" s="20" t="s">
        <v>50</v>
      </c>
      <c r="O92" s="26" t="s">
        <v>51</v>
      </c>
      <c r="P92" s="16" t="s">
        <v>51</v>
      </c>
      <c r="Q92" s="20" t="s">
        <v>51</v>
      </c>
      <c r="R92" s="20" t="s">
        <v>51</v>
      </c>
      <c r="S92" s="18" t="s">
        <v>51</v>
      </c>
    </row>
    <row r="93" spans="1:19" s="25" customFormat="1" x14ac:dyDescent="0.25">
      <c r="A93" s="16"/>
      <c r="B93" s="17"/>
      <c r="C93" s="17"/>
      <c r="D93" s="17"/>
      <c r="E93" s="17"/>
      <c r="F93" s="17"/>
      <c r="G93" s="17"/>
      <c r="H93" s="17"/>
      <c r="I93" s="17"/>
      <c r="J93" s="20"/>
      <c r="K93" s="18"/>
      <c r="L93" s="19">
        <v>4</v>
      </c>
      <c r="M93" s="50" t="s">
        <v>51</v>
      </c>
      <c r="N93" s="20" t="s">
        <v>51</v>
      </c>
      <c r="O93" s="20" t="s">
        <v>50</v>
      </c>
      <c r="P93" s="16" t="s">
        <v>51</v>
      </c>
      <c r="Q93" s="20" t="s">
        <v>51</v>
      </c>
      <c r="R93" s="20" t="s">
        <v>51</v>
      </c>
      <c r="S93" s="18" t="s">
        <v>51</v>
      </c>
    </row>
    <row r="94" spans="1:19" x14ac:dyDescent="0.25">
      <c r="A94" s="55"/>
      <c r="B94" s="17"/>
      <c r="C94" s="17"/>
      <c r="D94" s="17"/>
      <c r="E94" s="17"/>
      <c r="F94" s="17"/>
      <c r="G94" s="17"/>
      <c r="H94" s="17"/>
      <c r="I94" s="17"/>
      <c r="J94" s="20"/>
      <c r="K94" s="18"/>
      <c r="L94" s="51">
        <v>5</v>
      </c>
      <c r="M94" s="52" t="s">
        <v>50</v>
      </c>
      <c r="N94" s="53" t="s">
        <v>51</v>
      </c>
      <c r="O94" s="53" t="s">
        <v>51</v>
      </c>
      <c r="P94" s="52" t="s">
        <v>51</v>
      </c>
      <c r="Q94" s="53" t="s">
        <v>51</v>
      </c>
      <c r="R94" s="53" t="s">
        <v>51</v>
      </c>
      <c r="S94" s="54" t="s">
        <v>51</v>
      </c>
    </row>
    <row r="95" spans="1:19" x14ac:dyDescent="0.25">
      <c r="A95" s="55"/>
      <c r="B95" s="17"/>
      <c r="C95" s="17"/>
      <c r="D95" s="17"/>
      <c r="E95" s="17"/>
      <c r="F95" s="17"/>
      <c r="G95" s="17"/>
      <c r="H95" s="17"/>
      <c r="I95" s="17"/>
      <c r="J95" s="20"/>
      <c r="K95" s="18"/>
      <c r="L95" s="19">
        <v>6</v>
      </c>
      <c r="M95" s="16" t="s">
        <v>51</v>
      </c>
      <c r="N95" s="20" t="s">
        <v>50</v>
      </c>
      <c r="O95" s="20" t="s">
        <v>51</v>
      </c>
      <c r="P95" s="16" t="s">
        <v>50</v>
      </c>
      <c r="Q95" s="20" t="s">
        <v>50</v>
      </c>
      <c r="R95" s="20" t="s">
        <v>50</v>
      </c>
      <c r="S95" s="18" t="s">
        <v>51</v>
      </c>
    </row>
    <row r="96" spans="1:19" x14ac:dyDescent="0.25">
      <c r="A96" s="55"/>
      <c r="B96" s="17"/>
      <c r="C96" s="17"/>
      <c r="D96" s="17"/>
      <c r="E96" s="17"/>
      <c r="F96" s="17"/>
      <c r="G96" s="17"/>
      <c r="H96" s="17"/>
      <c r="I96" s="17"/>
      <c r="J96" s="20"/>
      <c r="K96" s="20"/>
      <c r="L96" s="19">
        <v>7</v>
      </c>
      <c r="M96" s="16" t="s">
        <v>51</v>
      </c>
      <c r="N96" s="20" t="s">
        <v>50</v>
      </c>
      <c r="O96" s="20" t="s">
        <v>51</v>
      </c>
      <c r="P96" s="16" t="s">
        <v>51</v>
      </c>
      <c r="Q96" s="20" t="s">
        <v>51</v>
      </c>
      <c r="R96" s="20" t="s">
        <v>51</v>
      </c>
      <c r="S96" s="18" t="s">
        <v>51</v>
      </c>
    </row>
    <row r="97" spans="1:19" x14ac:dyDescent="0.25">
      <c r="A97" s="55"/>
      <c r="B97" s="17"/>
      <c r="C97" s="17"/>
      <c r="D97" s="17"/>
      <c r="E97" s="17"/>
      <c r="F97" s="17"/>
      <c r="G97" s="17"/>
      <c r="H97" s="17"/>
      <c r="I97" s="17"/>
      <c r="J97" s="20"/>
      <c r="K97" s="20"/>
      <c r="L97" s="19">
        <v>8</v>
      </c>
      <c r="M97" s="16" t="s">
        <v>51</v>
      </c>
      <c r="N97" s="20" t="s">
        <v>50</v>
      </c>
      <c r="O97" s="20" t="s">
        <v>51</v>
      </c>
      <c r="P97" s="16" t="s">
        <v>51</v>
      </c>
      <c r="Q97" s="20" t="s">
        <v>51</v>
      </c>
      <c r="R97" s="20" t="s">
        <v>51</v>
      </c>
      <c r="S97" s="18" t="s">
        <v>51</v>
      </c>
    </row>
    <row r="98" spans="1:19" x14ac:dyDescent="0.25">
      <c r="A98" s="56"/>
      <c r="B98" s="28"/>
      <c r="C98" s="28"/>
      <c r="D98" s="28"/>
      <c r="E98" s="28"/>
      <c r="F98" s="28"/>
      <c r="G98" s="28"/>
      <c r="H98" s="28"/>
      <c r="I98" s="28"/>
      <c r="J98" s="32"/>
      <c r="K98" s="32"/>
      <c r="L98" s="30">
        <v>9</v>
      </c>
      <c r="M98" s="27" t="s">
        <v>51</v>
      </c>
      <c r="N98" s="32" t="s">
        <v>51</v>
      </c>
      <c r="O98" s="32" t="s">
        <v>50</v>
      </c>
      <c r="P98" s="27" t="s">
        <v>51</v>
      </c>
      <c r="Q98" s="32" t="s">
        <v>51</v>
      </c>
      <c r="R98" s="32" t="s">
        <v>51</v>
      </c>
      <c r="S98" s="29" t="s">
        <v>51</v>
      </c>
    </row>
    <row r="99" spans="1:19" s="15" customFormat="1" x14ac:dyDescent="0.25">
      <c r="A99" s="39">
        <v>11</v>
      </c>
      <c r="B99" s="40" t="s">
        <v>61</v>
      </c>
      <c r="C99" s="41">
        <v>4</v>
      </c>
      <c r="D99" s="41">
        <v>4</v>
      </c>
      <c r="E99" s="41"/>
      <c r="F99" s="40" t="s">
        <v>61</v>
      </c>
      <c r="G99" s="41" t="s">
        <v>62</v>
      </c>
      <c r="H99" s="40"/>
      <c r="I99" s="41"/>
      <c r="J99" s="48" t="s">
        <v>75</v>
      </c>
      <c r="K99" s="42" t="s">
        <v>78</v>
      </c>
      <c r="L99" s="11">
        <v>-4</v>
      </c>
      <c r="M99" s="43" t="s">
        <v>50</v>
      </c>
      <c r="N99" s="44" t="s">
        <v>51</v>
      </c>
      <c r="O99" s="44" t="s">
        <v>51</v>
      </c>
      <c r="P99" s="43" t="s">
        <v>51</v>
      </c>
      <c r="Q99" s="44" t="s">
        <v>51</v>
      </c>
      <c r="R99" s="44" t="s">
        <v>51</v>
      </c>
      <c r="S99" s="45" t="s">
        <v>51</v>
      </c>
    </row>
    <row r="100" spans="1:19" x14ac:dyDescent="0.25">
      <c r="A100" s="16"/>
      <c r="B100" s="17"/>
      <c r="C100" s="17"/>
      <c r="D100" s="17"/>
      <c r="E100" s="17"/>
      <c r="F100" s="17"/>
      <c r="G100" s="17"/>
      <c r="H100" s="17"/>
      <c r="I100" s="17"/>
      <c r="J100" s="20"/>
      <c r="K100" s="18"/>
      <c r="L100" s="19">
        <v>-3</v>
      </c>
      <c r="M100" s="16" t="s">
        <v>51</v>
      </c>
      <c r="N100" s="20" t="s">
        <v>50</v>
      </c>
      <c r="O100" s="20" t="s">
        <v>51</v>
      </c>
      <c r="P100" s="16" t="s">
        <v>51</v>
      </c>
      <c r="Q100" s="20" t="s">
        <v>51</v>
      </c>
      <c r="R100" s="20" t="s">
        <v>51</v>
      </c>
      <c r="S100" s="18" t="s">
        <v>51</v>
      </c>
    </row>
    <row r="101" spans="1:19" x14ac:dyDescent="0.25">
      <c r="A101" s="16"/>
      <c r="B101" s="17"/>
      <c r="C101" s="17"/>
      <c r="D101" s="17"/>
      <c r="E101" s="17"/>
      <c r="F101" s="17"/>
      <c r="G101" s="17"/>
      <c r="H101" s="17"/>
      <c r="I101" s="17"/>
      <c r="J101" s="20"/>
      <c r="K101" s="18"/>
      <c r="L101" s="19">
        <v>-2</v>
      </c>
      <c r="M101" s="16" t="s">
        <v>51</v>
      </c>
      <c r="N101" s="20" t="s">
        <v>50</v>
      </c>
      <c r="O101" s="20" t="s">
        <v>51</v>
      </c>
      <c r="P101" s="16" t="s">
        <v>51</v>
      </c>
      <c r="Q101" s="20" t="s">
        <v>51</v>
      </c>
      <c r="R101" s="20" t="s">
        <v>51</v>
      </c>
      <c r="S101" s="18" t="s">
        <v>51</v>
      </c>
    </row>
    <row r="102" spans="1:19" x14ac:dyDescent="0.25">
      <c r="A102" s="16"/>
      <c r="B102" s="17"/>
      <c r="C102" s="17"/>
      <c r="D102" s="17"/>
      <c r="E102" s="17"/>
      <c r="F102" s="17"/>
      <c r="G102" s="17"/>
      <c r="H102" s="17"/>
      <c r="I102" s="17"/>
      <c r="J102" s="20"/>
      <c r="K102" s="18"/>
      <c r="L102" s="19">
        <v>-1</v>
      </c>
      <c r="M102" s="16" t="s">
        <v>51</v>
      </c>
      <c r="N102" s="20" t="s">
        <v>51</v>
      </c>
      <c r="O102" s="20" t="s">
        <v>50</v>
      </c>
      <c r="P102" s="16" t="s">
        <v>51</v>
      </c>
      <c r="Q102" s="20" t="s">
        <v>51</v>
      </c>
      <c r="R102" s="20" t="s">
        <v>51</v>
      </c>
      <c r="S102" s="18" t="s">
        <v>51</v>
      </c>
    </row>
    <row r="103" spans="1:19" s="25" customFormat="1" x14ac:dyDescent="0.25">
      <c r="A103" s="16"/>
      <c r="B103" s="17"/>
      <c r="C103" s="17"/>
      <c r="D103" s="17"/>
      <c r="E103" s="17"/>
      <c r="F103" s="17"/>
      <c r="G103" s="17"/>
      <c r="H103" s="17"/>
      <c r="I103" s="17"/>
      <c r="J103" s="20"/>
      <c r="K103" s="18"/>
      <c r="L103" s="21">
        <v>1</v>
      </c>
      <c r="M103" s="22" t="s">
        <v>51</v>
      </c>
      <c r="N103" s="23" t="s">
        <v>51</v>
      </c>
      <c r="O103" s="23" t="s">
        <v>51</v>
      </c>
      <c r="P103" s="22" t="s">
        <v>51</v>
      </c>
      <c r="Q103" s="23" t="s">
        <v>51</v>
      </c>
      <c r="R103" s="23" t="s">
        <v>51</v>
      </c>
      <c r="S103" s="24" t="s">
        <v>51</v>
      </c>
    </row>
    <row r="104" spans="1:19" s="25" customFormat="1" ht="14.45" x14ac:dyDescent="0.3">
      <c r="A104" s="16"/>
      <c r="B104" s="17"/>
      <c r="C104" s="17"/>
      <c r="D104" s="17"/>
      <c r="E104" s="17"/>
      <c r="F104" s="17"/>
      <c r="G104" s="17"/>
      <c r="H104" s="17"/>
      <c r="I104" s="17"/>
      <c r="J104" s="20"/>
      <c r="K104" s="18"/>
      <c r="L104" s="19">
        <v>2</v>
      </c>
      <c r="M104" s="16" t="s">
        <v>51</v>
      </c>
      <c r="N104" s="20" t="s">
        <v>51</v>
      </c>
      <c r="O104" s="26" t="s">
        <v>51</v>
      </c>
      <c r="P104" s="16" t="s">
        <v>50</v>
      </c>
      <c r="Q104" s="20" t="s">
        <v>50</v>
      </c>
      <c r="R104" s="20" t="s">
        <v>50</v>
      </c>
      <c r="S104" s="18" t="s">
        <v>51</v>
      </c>
    </row>
    <row r="105" spans="1:19" s="25" customFormat="1" ht="14.45" x14ac:dyDescent="0.3">
      <c r="A105" s="16"/>
      <c r="B105" s="17"/>
      <c r="C105" s="17"/>
      <c r="D105" s="17"/>
      <c r="E105" s="17"/>
      <c r="F105" s="17"/>
      <c r="G105" s="17"/>
      <c r="H105" s="17"/>
      <c r="I105" s="17"/>
      <c r="J105" s="20"/>
      <c r="K105" s="18"/>
      <c r="L105" s="19">
        <v>3</v>
      </c>
      <c r="M105" s="16" t="s">
        <v>51</v>
      </c>
      <c r="N105" s="20" t="s">
        <v>51</v>
      </c>
      <c r="O105" s="26" t="s">
        <v>51</v>
      </c>
      <c r="P105" s="16" t="s">
        <v>51</v>
      </c>
      <c r="Q105" s="20" t="s">
        <v>51</v>
      </c>
      <c r="R105" s="20" t="s">
        <v>51</v>
      </c>
      <c r="S105" s="18" t="s">
        <v>51</v>
      </c>
    </row>
    <row r="106" spans="1:19" s="25" customFormat="1" thickBot="1" x14ac:dyDescent="0.35">
      <c r="A106" s="33"/>
      <c r="B106" s="34"/>
      <c r="C106" s="34"/>
      <c r="D106" s="34"/>
      <c r="E106" s="34"/>
      <c r="F106" s="34"/>
      <c r="G106" s="34"/>
      <c r="H106" s="34"/>
      <c r="I106" s="34"/>
      <c r="J106" s="38"/>
      <c r="K106" s="35"/>
      <c r="L106" s="36">
        <v>4</v>
      </c>
      <c r="M106" s="37" t="s">
        <v>51</v>
      </c>
      <c r="N106" s="38" t="s">
        <v>51</v>
      </c>
      <c r="O106" s="38" t="s">
        <v>51</v>
      </c>
      <c r="P106" s="33" t="s">
        <v>51</v>
      </c>
      <c r="Q106" s="38" t="s">
        <v>51</v>
      </c>
      <c r="R106" s="38" t="s">
        <v>51</v>
      </c>
      <c r="S106" s="35" t="s">
        <v>51</v>
      </c>
    </row>
    <row r="107" spans="1:19" s="15" customFormat="1" ht="14.45" x14ac:dyDescent="0.3">
      <c r="A107" s="39">
        <v>12</v>
      </c>
      <c r="B107" s="40" t="s">
        <v>48</v>
      </c>
      <c r="C107" s="41">
        <v>5</v>
      </c>
      <c r="D107" s="41">
        <v>5</v>
      </c>
      <c r="E107" s="41">
        <v>5</v>
      </c>
      <c r="F107" s="40" t="s">
        <v>83</v>
      </c>
      <c r="G107" s="41" t="s">
        <v>84</v>
      </c>
      <c r="H107" s="40" t="s">
        <v>48</v>
      </c>
      <c r="I107" s="10" t="s">
        <v>52</v>
      </c>
      <c r="J107" s="48" t="s">
        <v>79</v>
      </c>
      <c r="K107" s="42" t="s">
        <v>80</v>
      </c>
      <c r="L107" s="11">
        <v>-5</v>
      </c>
      <c r="M107" s="43" t="s">
        <v>50</v>
      </c>
      <c r="N107" s="44" t="s">
        <v>51</v>
      </c>
      <c r="O107" s="44" t="s">
        <v>51</v>
      </c>
      <c r="P107" s="43" t="s">
        <v>51</v>
      </c>
      <c r="Q107" s="44" t="s">
        <v>51</v>
      </c>
      <c r="R107" s="44" t="s">
        <v>51</v>
      </c>
      <c r="S107" s="45" t="s">
        <v>51</v>
      </c>
    </row>
    <row r="108" spans="1:19" ht="14.45" x14ac:dyDescent="0.3">
      <c r="A108" s="16"/>
      <c r="B108" s="17"/>
      <c r="C108" s="17"/>
      <c r="D108" s="17"/>
      <c r="E108" s="17"/>
      <c r="F108" s="17"/>
      <c r="G108" s="17"/>
      <c r="H108" s="17"/>
      <c r="I108" s="17"/>
      <c r="J108" s="20"/>
      <c r="K108" s="18"/>
      <c r="L108" s="19">
        <v>-4</v>
      </c>
      <c r="M108" s="16" t="s">
        <v>51</v>
      </c>
      <c r="N108" s="20" t="s">
        <v>50</v>
      </c>
      <c r="O108" s="20" t="s">
        <v>51</v>
      </c>
      <c r="P108" s="16" t="s">
        <v>51</v>
      </c>
      <c r="Q108" s="20" t="s">
        <v>51</v>
      </c>
      <c r="R108" s="20" t="s">
        <v>51</v>
      </c>
      <c r="S108" s="18" t="s">
        <v>51</v>
      </c>
    </row>
    <row r="109" spans="1:19" ht="14.45" x14ac:dyDescent="0.3">
      <c r="A109" s="16"/>
      <c r="B109" s="17"/>
      <c r="C109" s="17"/>
      <c r="D109" s="17"/>
      <c r="E109" s="17"/>
      <c r="F109" s="17"/>
      <c r="G109" s="17"/>
      <c r="H109" s="17"/>
      <c r="I109" s="17"/>
      <c r="J109" s="20"/>
      <c r="K109" s="18"/>
      <c r="L109" s="19">
        <v>-3</v>
      </c>
      <c r="M109" s="16" t="s">
        <v>51</v>
      </c>
      <c r="N109" s="20" t="s">
        <v>50</v>
      </c>
      <c r="O109" s="20" t="s">
        <v>51</v>
      </c>
      <c r="P109" s="16" t="s">
        <v>51</v>
      </c>
      <c r="Q109" s="20" t="s">
        <v>51</v>
      </c>
      <c r="R109" s="20" t="s">
        <v>51</v>
      </c>
      <c r="S109" s="18" t="s">
        <v>51</v>
      </c>
    </row>
    <row r="110" spans="1:19" ht="14.45" x14ac:dyDescent="0.3">
      <c r="A110" s="16"/>
      <c r="B110" s="17"/>
      <c r="C110" s="17"/>
      <c r="D110" s="17"/>
      <c r="E110" s="17"/>
      <c r="F110" s="17"/>
      <c r="G110" s="17"/>
      <c r="H110" s="17"/>
      <c r="I110" s="17"/>
      <c r="J110" s="20"/>
      <c r="K110" s="18"/>
      <c r="L110" s="19">
        <v>-2</v>
      </c>
      <c r="M110" s="16" t="s">
        <v>51</v>
      </c>
      <c r="N110" s="20" t="s">
        <v>50</v>
      </c>
      <c r="O110" s="20" t="s">
        <v>51</v>
      </c>
      <c r="P110" s="16" t="s">
        <v>51</v>
      </c>
      <c r="Q110" s="20" t="s">
        <v>51</v>
      </c>
      <c r="R110" s="20" t="s">
        <v>51</v>
      </c>
      <c r="S110" s="18" t="s">
        <v>51</v>
      </c>
    </row>
    <row r="111" spans="1:19" ht="14.45" x14ac:dyDescent="0.3">
      <c r="A111" s="16"/>
      <c r="B111" s="17"/>
      <c r="C111" s="17"/>
      <c r="D111" s="17"/>
      <c r="E111" s="17"/>
      <c r="F111" s="17"/>
      <c r="G111" s="17"/>
      <c r="H111" s="17"/>
      <c r="I111" s="17"/>
      <c r="J111" s="20"/>
      <c r="K111" s="18"/>
      <c r="L111" s="19">
        <v>-1</v>
      </c>
      <c r="M111" s="16" t="s">
        <v>51</v>
      </c>
      <c r="N111" s="20" t="s">
        <v>51</v>
      </c>
      <c r="O111" s="20" t="s">
        <v>50</v>
      </c>
      <c r="P111" s="16" t="s">
        <v>51</v>
      </c>
      <c r="Q111" s="20" t="s">
        <v>51</v>
      </c>
      <c r="R111" s="20" t="s">
        <v>51</v>
      </c>
      <c r="S111" s="18" t="s">
        <v>51</v>
      </c>
    </row>
    <row r="112" spans="1:19" s="25" customFormat="1" ht="14.45" x14ac:dyDescent="0.3">
      <c r="A112" s="16"/>
      <c r="B112" s="17"/>
      <c r="C112" s="17"/>
      <c r="D112" s="17"/>
      <c r="E112" s="17"/>
      <c r="F112" s="17"/>
      <c r="G112" s="17"/>
      <c r="H112" s="17"/>
      <c r="I112" s="17"/>
      <c r="J112" s="20"/>
      <c r="K112" s="18"/>
      <c r="L112" s="21">
        <v>1</v>
      </c>
      <c r="M112" s="22" t="s">
        <v>51</v>
      </c>
      <c r="N112" s="23" t="s">
        <v>51</v>
      </c>
      <c r="O112" s="23" t="s">
        <v>51</v>
      </c>
      <c r="P112" s="22" t="s">
        <v>51</v>
      </c>
      <c r="Q112" s="23" t="s">
        <v>51</v>
      </c>
      <c r="R112" s="23" t="s">
        <v>51</v>
      </c>
      <c r="S112" s="24" t="s">
        <v>51</v>
      </c>
    </row>
    <row r="113" spans="1:19" s="25" customFormat="1" ht="14.45" x14ac:dyDescent="0.3">
      <c r="A113" s="16"/>
      <c r="B113" s="17"/>
      <c r="C113" s="17"/>
      <c r="D113" s="17"/>
      <c r="E113" s="17"/>
      <c r="F113" s="17"/>
      <c r="G113" s="17"/>
      <c r="H113" s="17"/>
      <c r="I113" s="17"/>
      <c r="J113" s="20"/>
      <c r="K113" s="18"/>
      <c r="L113" s="19">
        <v>2</v>
      </c>
      <c r="M113" s="16" t="s">
        <v>51</v>
      </c>
      <c r="N113" s="20" t="s">
        <v>51</v>
      </c>
      <c r="O113" s="26" t="s">
        <v>51</v>
      </c>
      <c r="P113" s="16" t="s">
        <v>50</v>
      </c>
      <c r="Q113" s="20" t="s">
        <v>50</v>
      </c>
      <c r="R113" s="20" t="s">
        <v>50</v>
      </c>
      <c r="S113" s="18" t="s">
        <v>51</v>
      </c>
    </row>
    <row r="114" spans="1:19" ht="14.45" x14ac:dyDescent="0.3">
      <c r="A114" s="16"/>
      <c r="B114" s="17"/>
      <c r="C114" s="17"/>
      <c r="D114" s="17"/>
      <c r="E114" s="17"/>
      <c r="F114" s="17"/>
      <c r="G114" s="17"/>
      <c r="H114" s="17"/>
      <c r="I114" s="17"/>
      <c r="J114" s="20"/>
      <c r="K114" s="18"/>
      <c r="L114" s="19">
        <v>3</v>
      </c>
      <c r="M114" s="16" t="s">
        <v>51</v>
      </c>
      <c r="N114" s="20" t="s">
        <v>51</v>
      </c>
      <c r="O114" s="26" t="s">
        <v>51</v>
      </c>
      <c r="P114" s="16" t="s">
        <v>51</v>
      </c>
      <c r="Q114" s="20" t="s">
        <v>51</v>
      </c>
      <c r="R114" s="20" t="s">
        <v>51</v>
      </c>
      <c r="S114" s="18" t="s">
        <v>51</v>
      </c>
    </row>
    <row r="115" spans="1:19" s="25" customFormat="1" ht="14.45" x14ac:dyDescent="0.3">
      <c r="A115" s="16"/>
      <c r="B115" s="17"/>
      <c r="C115" s="17"/>
      <c r="D115" s="17"/>
      <c r="E115" s="17"/>
      <c r="F115" s="17"/>
      <c r="G115" s="17"/>
      <c r="H115" s="17"/>
      <c r="I115" s="17"/>
      <c r="J115" s="20"/>
      <c r="K115" s="18"/>
      <c r="L115" s="19">
        <v>4</v>
      </c>
      <c r="M115" s="16" t="s">
        <v>51</v>
      </c>
      <c r="N115" s="20" t="s">
        <v>51</v>
      </c>
      <c r="O115" s="26" t="s">
        <v>51</v>
      </c>
      <c r="P115" s="16" t="s">
        <v>51</v>
      </c>
      <c r="Q115" s="20" t="s">
        <v>51</v>
      </c>
      <c r="R115" s="20" t="s">
        <v>51</v>
      </c>
      <c r="S115" s="18" t="s">
        <v>51</v>
      </c>
    </row>
    <row r="116" spans="1:19" s="25" customFormat="1" ht="14.45" x14ac:dyDescent="0.3">
      <c r="A116" s="27"/>
      <c r="B116" s="28"/>
      <c r="C116" s="28"/>
      <c r="D116" s="28"/>
      <c r="E116" s="28"/>
      <c r="F116" s="28"/>
      <c r="G116" s="28"/>
      <c r="H116" s="28"/>
      <c r="I116" s="28"/>
      <c r="J116" s="32"/>
      <c r="K116" s="29"/>
      <c r="L116" s="30">
        <v>5</v>
      </c>
      <c r="M116" s="31" t="s">
        <v>51</v>
      </c>
      <c r="N116" s="32" t="s">
        <v>51</v>
      </c>
      <c r="O116" s="32" t="s">
        <v>51</v>
      </c>
      <c r="P116" s="27" t="s">
        <v>51</v>
      </c>
      <c r="Q116" s="32" t="s">
        <v>51</v>
      </c>
      <c r="R116" s="32" t="s">
        <v>51</v>
      </c>
      <c r="S116" s="29" t="s">
        <v>51</v>
      </c>
    </row>
    <row r="117" spans="1:19" s="15" customFormat="1" ht="14.45" x14ac:dyDescent="0.3">
      <c r="A117" s="39">
        <v>13</v>
      </c>
      <c r="B117" s="40" t="s">
        <v>48</v>
      </c>
      <c r="C117" s="41">
        <v>5</v>
      </c>
      <c r="D117" s="41">
        <v>5</v>
      </c>
      <c r="E117" s="41">
        <v>5</v>
      </c>
      <c r="F117" s="40" t="s">
        <v>83</v>
      </c>
      <c r="G117" s="41" t="s">
        <v>84</v>
      </c>
      <c r="H117" s="40" t="s">
        <v>48</v>
      </c>
      <c r="I117" s="10" t="s">
        <v>49</v>
      </c>
      <c r="J117" s="48" t="s">
        <v>81</v>
      </c>
      <c r="K117" s="42" t="s">
        <v>82</v>
      </c>
      <c r="L117" s="11">
        <v>-5</v>
      </c>
      <c r="M117" s="43" t="s">
        <v>50</v>
      </c>
      <c r="N117" s="44" t="s">
        <v>51</v>
      </c>
      <c r="O117" s="44" t="s">
        <v>51</v>
      </c>
      <c r="P117" s="43" t="s">
        <v>51</v>
      </c>
      <c r="Q117" s="44" t="s">
        <v>51</v>
      </c>
      <c r="R117" s="44" t="s">
        <v>51</v>
      </c>
      <c r="S117" s="45" t="s">
        <v>51</v>
      </c>
    </row>
    <row r="118" spans="1:19" ht="14.45" x14ac:dyDescent="0.3">
      <c r="A118" s="16"/>
      <c r="B118" s="17"/>
      <c r="C118" s="17"/>
      <c r="D118" s="17"/>
      <c r="E118" s="17"/>
      <c r="F118" s="17"/>
      <c r="G118" s="17"/>
      <c r="H118" s="17"/>
      <c r="I118" s="17"/>
      <c r="J118" s="20"/>
      <c r="K118" s="18"/>
      <c r="L118" s="19">
        <v>-4</v>
      </c>
      <c r="M118" s="16" t="s">
        <v>51</v>
      </c>
      <c r="N118" s="20" t="s">
        <v>50</v>
      </c>
      <c r="O118" s="20" t="s">
        <v>51</v>
      </c>
      <c r="P118" s="16" t="s">
        <v>51</v>
      </c>
      <c r="Q118" s="20" t="s">
        <v>51</v>
      </c>
      <c r="R118" s="20" t="s">
        <v>51</v>
      </c>
      <c r="S118" s="18" t="s">
        <v>51</v>
      </c>
    </row>
    <row r="119" spans="1:19" ht="14.45" x14ac:dyDescent="0.3">
      <c r="A119" s="16"/>
      <c r="B119" s="17"/>
      <c r="C119" s="17"/>
      <c r="D119" s="17"/>
      <c r="E119" s="17"/>
      <c r="F119" s="17"/>
      <c r="G119" s="17"/>
      <c r="H119" s="17"/>
      <c r="I119" s="17"/>
      <c r="J119" s="20"/>
      <c r="K119" s="18"/>
      <c r="L119" s="19">
        <v>-3</v>
      </c>
      <c r="M119" s="16" t="s">
        <v>51</v>
      </c>
      <c r="N119" s="20" t="s">
        <v>50</v>
      </c>
      <c r="O119" s="20" t="s">
        <v>51</v>
      </c>
      <c r="P119" s="16" t="s">
        <v>51</v>
      </c>
      <c r="Q119" s="20" t="s">
        <v>51</v>
      </c>
      <c r="R119" s="20" t="s">
        <v>51</v>
      </c>
      <c r="S119" s="18" t="s">
        <v>51</v>
      </c>
    </row>
    <row r="120" spans="1:19" ht="14.45" x14ac:dyDescent="0.3">
      <c r="A120" s="16"/>
      <c r="B120" s="17"/>
      <c r="C120" s="17"/>
      <c r="D120" s="17"/>
      <c r="E120" s="17"/>
      <c r="F120" s="17"/>
      <c r="G120" s="17"/>
      <c r="H120" s="17"/>
      <c r="I120" s="17"/>
      <c r="J120" s="20"/>
      <c r="K120" s="18"/>
      <c r="L120" s="19">
        <v>-2</v>
      </c>
      <c r="M120" s="16" t="s">
        <v>51</v>
      </c>
      <c r="N120" s="20" t="s">
        <v>50</v>
      </c>
      <c r="O120" s="20" t="s">
        <v>51</v>
      </c>
      <c r="P120" s="16" t="s">
        <v>51</v>
      </c>
      <c r="Q120" s="20" t="s">
        <v>51</v>
      </c>
      <c r="R120" s="20" t="s">
        <v>51</v>
      </c>
      <c r="S120" s="18" t="s">
        <v>51</v>
      </c>
    </row>
    <row r="121" spans="1:19" ht="14.45" x14ac:dyDescent="0.3">
      <c r="A121" s="16"/>
      <c r="B121" s="17"/>
      <c r="C121" s="17"/>
      <c r="D121" s="17"/>
      <c r="E121" s="17"/>
      <c r="F121" s="17"/>
      <c r="G121" s="17"/>
      <c r="H121" s="17"/>
      <c r="I121" s="17"/>
      <c r="J121" s="20"/>
      <c r="K121" s="18"/>
      <c r="L121" s="19">
        <v>-1</v>
      </c>
      <c r="M121" s="16" t="s">
        <v>51</v>
      </c>
      <c r="N121" s="20" t="s">
        <v>51</v>
      </c>
      <c r="O121" s="20" t="s">
        <v>50</v>
      </c>
      <c r="P121" s="16" t="s">
        <v>51</v>
      </c>
      <c r="Q121" s="20" t="s">
        <v>51</v>
      </c>
      <c r="R121" s="20" t="s">
        <v>51</v>
      </c>
      <c r="S121" s="18" t="s">
        <v>51</v>
      </c>
    </row>
    <row r="122" spans="1:19" s="25" customFormat="1" ht="14.45" x14ac:dyDescent="0.3">
      <c r="A122" s="16"/>
      <c r="B122" s="17"/>
      <c r="C122" s="17"/>
      <c r="D122" s="17"/>
      <c r="E122" s="17"/>
      <c r="F122" s="17"/>
      <c r="G122" s="17"/>
      <c r="H122" s="17"/>
      <c r="I122" s="17"/>
      <c r="J122" s="20"/>
      <c r="K122" s="18"/>
      <c r="L122" s="21">
        <v>1</v>
      </c>
      <c r="M122" s="22" t="s">
        <v>51</v>
      </c>
      <c r="N122" s="23" t="s">
        <v>51</v>
      </c>
      <c r="O122" s="23" t="s">
        <v>51</v>
      </c>
      <c r="P122" s="22" t="s">
        <v>51</v>
      </c>
      <c r="Q122" s="23" t="s">
        <v>51</v>
      </c>
      <c r="R122" s="23" t="s">
        <v>51</v>
      </c>
      <c r="S122" s="24" t="s">
        <v>51</v>
      </c>
    </row>
    <row r="123" spans="1:19" s="25" customFormat="1" ht="14.45" x14ac:dyDescent="0.3">
      <c r="A123" s="16"/>
      <c r="B123" s="17"/>
      <c r="C123" s="17"/>
      <c r="D123" s="17"/>
      <c r="E123" s="17"/>
      <c r="F123" s="17"/>
      <c r="G123" s="17"/>
      <c r="H123" s="17"/>
      <c r="I123" s="17"/>
      <c r="J123" s="20"/>
      <c r="K123" s="18"/>
      <c r="L123" s="19">
        <v>2</v>
      </c>
      <c r="M123" s="16" t="s">
        <v>51</v>
      </c>
      <c r="N123" s="20" t="s">
        <v>51</v>
      </c>
      <c r="O123" s="26" t="s">
        <v>51</v>
      </c>
      <c r="P123" s="16" t="s">
        <v>50</v>
      </c>
      <c r="Q123" s="20" t="s">
        <v>50</v>
      </c>
      <c r="R123" s="20" t="s">
        <v>50</v>
      </c>
      <c r="S123" s="18" t="s">
        <v>50</v>
      </c>
    </row>
    <row r="124" spans="1:19" ht="14.45" x14ac:dyDescent="0.3">
      <c r="A124" s="16"/>
      <c r="B124" s="17"/>
      <c r="C124" s="17"/>
      <c r="D124" s="17"/>
      <c r="E124" s="17"/>
      <c r="F124" s="17"/>
      <c r="G124" s="17"/>
      <c r="H124" s="17"/>
      <c r="I124" s="17"/>
      <c r="J124" s="20"/>
      <c r="K124" s="18"/>
      <c r="L124" s="19">
        <v>3</v>
      </c>
      <c r="M124" s="16" t="s">
        <v>51</v>
      </c>
      <c r="N124" s="20" t="s">
        <v>51</v>
      </c>
      <c r="O124" s="26" t="s">
        <v>51</v>
      </c>
      <c r="P124" s="16" t="s">
        <v>51</v>
      </c>
      <c r="Q124" s="20" t="s">
        <v>51</v>
      </c>
      <c r="R124" s="20" t="s">
        <v>51</v>
      </c>
      <c r="S124" s="18" t="s">
        <v>51</v>
      </c>
    </row>
    <row r="125" spans="1:19" s="25" customFormat="1" ht="14.45" x14ac:dyDescent="0.3">
      <c r="A125" s="16"/>
      <c r="B125" s="17"/>
      <c r="C125" s="17"/>
      <c r="D125" s="17"/>
      <c r="E125" s="17"/>
      <c r="F125" s="17"/>
      <c r="G125" s="17"/>
      <c r="H125" s="17"/>
      <c r="I125" s="17"/>
      <c r="J125" s="20"/>
      <c r="K125" s="18"/>
      <c r="L125" s="19">
        <v>4</v>
      </c>
      <c r="M125" s="16" t="s">
        <v>51</v>
      </c>
      <c r="N125" s="20" t="s">
        <v>51</v>
      </c>
      <c r="O125" s="26" t="s">
        <v>51</v>
      </c>
      <c r="P125" s="16" t="s">
        <v>51</v>
      </c>
      <c r="Q125" s="20" t="s">
        <v>51</v>
      </c>
      <c r="R125" s="20" t="s">
        <v>51</v>
      </c>
      <c r="S125" s="18" t="s">
        <v>51</v>
      </c>
    </row>
    <row r="126" spans="1:19" s="25" customFormat="1" ht="14.45" x14ac:dyDescent="0.3">
      <c r="A126" s="27"/>
      <c r="B126" s="28"/>
      <c r="C126" s="28"/>
      <c r="D126" s="28"/>
      <c r="E126" s="28"/>
      <c r="F126" s="28"/>
      <c r="G126" s="28"/>
      <c r="H126" s="28"/>
      <c r="I126" s="28"/>
      <c r="J126" s="32"/>
      <c r="K126" s="29"/>
      <c r="L126" s="30">
        <v>5</v>
      </c>
      <c r="M126" s="31" t="s">
        <v>51</v>
      </c>
      <c r="N126" s="32" t="s">
        <v>51</v>
      </c>
      <c r="O126" s="32" t="s">
        <v>51</v>
      </c>
      <c r="P126" s="27" t="s">
        <v>51</v>
      </c>
      <c r="Q126" s="32" t="s">
        <v>51</v>
      </c>
      <c r="R126" s="32" t="s">
        <v>51</v>
      </c>
      <c r="S126" s="29" t="s">
        <v>51</v>
      </c>
    </row>
  </sheetData>
  <hyperlinks>
    <hyperlink ref="J13" location="'DPP2'!A1" display="DPP2"/>
    <hyperlink ref="J3" location="'DPP1'!A1" display="DPP1"/>
    <hyperlink ref="J75" location="'IPP1'!A1" display="IPP1"/>
    <hyperlink ref="J32" location="'DPP4'!A1" display="DPP4"/>
    <hyperlink ref="J23" location="'DPP3'!A1" display="DPP3"/>
    <hyperlink ref="J50" location="'DPP6'!A1" display="DPP6"/>
    <hyperlink ref="J41" location="'DPP5'!A1" display="DPP5"/>
    <hyperlink ref="J67" location="'DPP8'!A1" display="DPP8"/>
    <hyperlink ref="J59" location="'DPP7'!A1" display="DPP7"/>
    <hyperlink ref="K50" location="'DPP6(b)'!A1" display="DPP6b"/>
    <hyperlink ref="K41" location="DPP5b!A1" display="DPP5b"/>
    <hyperlink ref="K32" location="DPP4b!A1" display="DPP4b"/>
    <hyperlink ref="K23" location="DPP3b!A1" display="DPP3b"/>
    <hyperlink ref="K59" location="DPP7b!A1" display="DPP7b"/>
    <hyperlink ref="K67" location="DPP8b!A1" display="DPP8b"/>
    <hyperlink ref="K75" location="IPP1b!A1" display="IPP1b"/>
    <hyperlink ref="J85" location="'IPP2'!A1" display="IPP2"/>
    <hyperlink ref="K85" location="IPP2b!A1" display="IPP2b"/>
    <hyperlink ref="J99" location="'IPP3'!A1" display="IPP3"/>
    <hyperlink ref="K99" location="IPP3b!A1" display="IPP3b"/>
    <hyperlink ref="J107" location="'CPP1'!A1" display="CPP1"/>
    <hyperlink ref="K107" location="CPP1b!A1" display="CPP1b"/>
    <hyperlink ref="J117" location="'CPP2'!A1" display="CPP2"/>
    <hyperlink ref="K117" location="CPP2b!A1" display="CPP2b"/>
  </hyperlinks>
  <printOptions horizontalCentered="1"/>
  <pageMargins left="0.23622047244094491" right="0.23622047244094491" top="0.55118110236220474" bottom="0.35433070866141736" header="0.31496062992125984" footer="0.31496062992125984"/>
  <pageSetup paperSize="9" scale="64" fitToHeight="0" orientation="landscape" r:id="rId1"/>
  <headerFooter>
    <oddFooter>&amp;C&amp;8Page &amp;P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DO147"/>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161" t="s">
        <v>29</v>
      </c>
      <c r="Q3" s="161" t="s">
        <v>315</v>
      </c>
    </row>
    <row r="4" spans="1:24" ht="12.95" customHeight="1" x14ac:dyDescent="0.2">
      <c r="A4" s="161" t="s">
        <v>2</v>
      </c>
      <c r="R4" s="374"/>
      <c r="S4" s="221" t="s">
        <v>92</v>
      </c>
    </row>
    <row r="5" spans="1:24" ht="12.95" customHeight="1" x14ac:dyDescent="0.2">
      <c r="A5" s="161" t="s">
        <v>266</v>
      </c>
      <c r="R5" s="384"/>
      <c r="S5" s="221" t="s">
        <v>344</v>
      </c>
    </row>
    <row r="6" spans="1:24" ht="12.95" customHeight="1" x14ac:dyDescent="0.2">
      <c r="R6" s="348"/>
      <c r="S6" s="221" t="s">
        <v>83</v>
      </c>
    </row>
    <row r="7" spans="1:24" s="222" customFormat="1" ht="12.95" customHeight="1" x14ac:dyDescent="0.2">
      <c r="A7" s="221" t="s">
        <v>268</v>
      </c>
      <c r="B7" s="221"/>
      <c r="C7" s="221"/>
      <c r="D7" s="221"/>
      <c r="E7" s="221"/>
      <c r="F7" s="221"/>
      <c r="G7" s="221"/>
      <c r="H7" s="221"/>
      <c r="I7" s="221"/>
      <c r="J7" s="221"/>
      <c r="K7" s="221"/>
      <c r="L7" s="221"/>
      <c r="M7" s="221"/>
      <c r="N7" s="221"/>
      <c r="O7" s="221"/>
      <c r="P7" s="221"/>
      <c r="Q7" s="221"/>
      <c r="R7" s="221"/>
      <c r="S7" s="221"/>
      <c r="T7" s="221"/>
      <c r="U7" s="221"/>
      <c r="V7" s="221"/>
      <c r="W7" s="221"/>
      <c r="X7" s="221"/>
    </row>
    <row r="8" spans="1:24" s="160" customFormat="1" ht="12.95" customHeight="1" x14ac:dyDescent="0.25">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x14ac:dyDescent="0.25">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229"/>
      <c r="O12" s="229"/>
      <c r="P12" s="221"/>
      <c r="Q12" s="221"/>
      <c r="R12" s="221"/>
      <c r="S12" s="221"/>
      <c r="T12" s="221"/>
      <c r="U12" s="221"/>
      <c r="V12" s="221"/>
      <c r="W12" s="221"/>
      <c r="X12" s="221"/>
    </row>
    <row r="13" spans="1:24" ht="12.95" customHeight="1" x14ac:dyDescent="0.2">
      <c r="A13" s="230" t="s">
        <v>276</v>
      </c>
      <c r="B13" s="230"/>
      <c r="C13" s="230"/>
      <c r="D13" s="230"/>
      <c r="E13" s="230"/>
      <c r="F13" s="230"/>
      <c r="G13" s="221"/>
      <c r="H13" s="221"/>
      <c r="I13" s="231">
        <f ca="1">Scenario1a!I13</f>
        <v>120</v>
      </c>
      <c r="J13" s="231">
        <f ca="1">Scenario1a!J13</f>
        <v>119</v>
      </c>
      <c r="K13" s="231">
        <f ca="1">Scenario1a!K13</f>
        <v>115</v>
      </c>
      <c r="L13" s="231">
        <f ca="1">Scenario1a!L13</f>
        <v>85</v>
      </c>
      <c r="M13" s="231">
        <f ca="1">Scenario1a!M13</f>
        <v>119</v>
      </c>
      <c r="N13" s="172"/>
      <c r="O13" s="172"/>
    </row>
    <row r="14" spans="1:24" ht="12.95" customHeight="1" x14ac:dyDescent="0.2">
      <c r="A14" s="230" t="s">
        <v>280</v>
      </c>
      <c r="B14" s="230"/>
      <c r="C14" s="230"/>
      <c r="D14" s="230"/>
      <c r="E14" s="230"/>
      <c r="F14" s="230"/>
      <c r="G14" s="221"/>
      <c r="H14" s="221"/>
      <c r="I14" s="231">
        <f ca="1">Scenario1a!I14</f>
        <v>7</v>
      </c>
      <c r="J14" s="231">
        <f ca="1">Scenario1a!J14</f>
        <v>-9</v>
      </c>
      <c r="K14" s="231">
        <f ca="1">Scenario1a!K14</f>
        <v>-9</v>
      </c>
      <c r="L14" s="231">
        <f ca="1">Scenario1a!L14</f>
        <v>12</v>
      </c>
      <c r="M14" s="231">
        <f ca="1">Scenario1a!M14</f>
        <v>17</v>
      </c>
      <c r="N14" s="229"/>
      <c r="O14" s="162"/>
      <c r="P14" s="162"/>
      <c r="Q14" s="162"/>
      <c r="R14" s="162"/>
      <c r="S14" s="162"/>
      <c r="T14" s="162"/>
      <c r="U14" s="162"/>
      <c r="V14" s="162"/>
      <c r="W14" s="162"/>
      <c r="X14" s="162"/>
    </row>
    <row r="15" spans="1:24" x14ac:dyDescent="0.2">
      <c r="A15" s="230" t="s">
        <v>277</v>
      </c>
      <c r="B15" s="230"/>
      <c r="C15" s="230"/>
      <c r="D15" s="230"/>
      <c r="E15" s="230"/>
      <c r="F15" s="230"/>
      <c r="G15" s="221"/>
      <c r="H15" s="221"/>
      <c r="I15" s="231">
        <f ca="1">Scenario1a!I15</f>
        <v>-5</v>
      </c>
      <c r="J15" s="231">
        <f ca="1">Scenario1a!J15</f>
        <v>-11</v>
      </c>
      <c r="K15" s="231">
        <f ca="1">Scenario1a!K15</f>
        <v>-13</v>
      </c>
      <c r="L15" s="231">
        <f ca="1">Scenario1a!L15</f>
        <v>-11</v>
      </c>
      <c r="M15" s="231">
        <f ca="1">Scenario1a!M15</f>
        <v>8</v>
      </c>
      <c r="N15" s="229"/>
    </row>
    <row r="16" spans="1:24"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K17" s="173"/>
      <c r="L17" s="173"/>
      <c r="M17" s="176"/>
      <c r="N17" s="176"/>
      <c r="O17" s="176"/>
    </row>
    <row r="18" spans="1:118" ht="14.25" customHeight="1" x14ac:dyDescent="0.2">
      <c r="A18" s="230" t="s">
        <v>345</v>
      </c>
      <c r="B18" s="173"/>
      <c r="C18" s="173"/>
      <c r="D18" s="173"/>
      <c r="E18" s="173"/>
      <c r="F18" s="173"/>
      <c r="I18" s="264">
        <f ca="1">I124</f>
        <v>0.34071320922610338</v>
      </c>
      <c r="J18" s="173"/>
      <c r="K18" s="208"/>
      <c r="L18" s="175"/>
      <c r="M18" s="176"/>
      <c r="N18" s="176"/>
      <c r="O18" s="176"/>
    </row>
    <row r="19" spans="1:118" ht="14.25" customHeight="1" x14ac:dyDescent="0.2">
      <c r="A19" s="173"/>
      <c r="B19" s="173"/>
      <c r="C19" s="173"/>
      <c r="D19" s="173"/>
      <c r="E19" s="173"/>
      <c r="F19" s="173"/>
      <c r="G19" s="173"/>
      <c r="H19" s="173"/>
      <c r="I19" s="173"/>
      <c r="J19" s="173"/>
      <c r="K19" s="208"/>
      <c r="L19" s="175"/>
      <c r="M19" s="176"/>
      <c r="N19" s="176"/>
      <c r="O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239"/>
      <c r="B21" s="239"/>
      <c r="C21" s="239"/>
      <c r="D21" s="239"/>
      <c r="E21" s="239"/>
      <c r="F21" s="239"/>
      <c r="G21" s="239"/>
      <c r="H21" s="181"/>
      <c r="I21" s="182"/>
      <c r="J21" s="175"/>
      <c r="K21" s="175"/>
      <c r="L21" s="175"/>
      <c r="M21" s="174"/>
      <c r="N21" s="174"/>
      <c r="O21" s="174"/>
    </row>
    <row r="22" spans="1:118" ht="12.95" customHeight="1" x14ac:dyDescent="0.2">
      <c r="A22" s="222"/>
      <c r="B22" s="222"/>
      <c r="C22" s="222"/>
      <c r="D22" s="222"/>
      <c r="E22" s="222"/>
      <c r="F22" s="222"/>
      <c r="G22" s="222"/>
      <c r="H22" s="162"/>
      <c r="I22" s="162"/>
      <c r="K22" s="183" t="s">
        <v>28</v>
      </c>
      <c r="M22" s="162"/>
      <c r="P22" s="183" t="s">
        <v>6</v>
      </c>
      <c r="R22" s="162"/>
      <c r="S22" s="162"/>
      <c r="U22" s="183" t="s">
        <v>7</v>
      </c>
      <c r="X22" s="162"/>
    </row>
    <row r="23" spans="1:118" ht="12.95" customHeight="1" x14ac:dyDescent="0.2">
      <c r="A23" s="222"/>
      <c r="B23" s="222"/>
      <c r="C23" s="222"/>
      <c r="D23" s="222"/>
      <c r="E23" s="222"/>
      <c r="F23" s="222"/>
      <c r="G23" s="222"/>
      <c r="H23" s="162"/>
      <c r="I23" s="184">
        <v>1</v>
      </c>
      <c r="J23" s="185">
        <f>I23+1</f>
        <v>2</v>
      </c>
      <c r="K23" s="185">
        <f t="shared" ref="K23:X23" si="0">J23+1</f>
        <v>3</v>
      </c>
      <c r="L23" s="185">
        <f t="shared" si="0"/>
        <v>4</v>
      </c>
      <c r="M23" s="186">
        <f t="shared" si="0"/>
        <v>5</v>
      </c>
      <c r="N23" s="184">
        <f t="shared" si="0"/>
        <v>6</v>
      </c>
      <c r="O23" s="185">
        <f t="shared" si="0"/>
        <v>7</v>
      </c>
      <c r="P23" s="185">
        <f t="shared" si="0"/>
        <v>8</v>
      </c>
      <c r="Q23" s="185">
        <f t="shared" si="0"/>
        <v>9</v>
      </c>
      <c r="R23" s="186">
        <f t="shared" si="0"/>
        <v>10</v>
      </c>
      <c r="S23" s="184">
        <f t="shared" si="0"/>
        <v>11</v>
      </c>
      <c r="T23" s="185">
        <f t="shared" si="0"/>
        <v>12</v>
      </c>
      <c r="U23" s="185">
        <f t="shared" si="0"/>
        <v>13</v>
      </c>
      <c r="V23" s="185">
        <f t="shared" si="0"/>
        <v>14</v>
      </c>
      <c r="W23" s="186">
        <f t="shared" si="0"/>
        <v>15</v>
      </c>
      <c r="X23" s="184">
        <f t="shared" si="0"/>
        <v>16</v>
      </c>
    </row>
    <row r="24" spans="1:118" s="189" customFormat="1" ht="12.95" customHeight="1" x14ac:dyDescent="0.2">
      <c r="A24" s="245" t="s">
        <v>8</v>
      </c>
      <c r="B24" s="245"/>
      <c r="C24" s="245"/>
      <c r="D24" s="245"/>
      <c r="E24" s="245"/>
      <c r="F24" s="245"/>
      <c r="G24" s="245"/>
      <c r="H24" s="187"/>
      <c r="I24" s="247">
        <v>0</v>
      </c>
      <c r="J24" s="247">
        <f t="shared" ref="J24:X24" si="1">I24+1</f>
        <v>1</v>
      </c>
      <c r="K24" s="247">
        <f t="shared" si="1"/>
        <v>2</v>
      </c>
      <c r="L24" s="247">
        <f t="shared" si="1"/>
        <v>3</v>
      </c>
      <c r="M24" s="375">
        <f t="shared" si="1"/>
        <v>4</v>
      </c>
      <c r="N24" s="58">
        <f t="shared" si="1"/>
        <v>5</v>
      </c>
      <c r="O24" s="247">
        <f t="shared" si="1"/>
        <v>6</v>
      </c>
      <c r="P24" s="247">
        <f t="shared" si="1"/>
        <v>7</v>
      </c>
      <c r="Q24" s="247">
        <f t="shared" si="1"/>
        <v>8</v>
      </c>
      <c r="R24" s="375">
        <f t="shared" si="1"/>
        <v>9</v>
      </c>
      <c r="S24" s="58">
        <f t="shared" si="1"/>
        <v>10</v>
      </c>
      <c r="T24" s="247">
        <f t="shared" si="1"/>
        <v>11</v>
      </c>
      <c r="U24" s="247">
        <f t="shared" si="1"/>
        <v>12</v>
      </c>
      <c r="V24" s="247">
        <f t="shared" si="1"/>
        <v>13</v>
      </c>
      <c r="W24" s="375">
        <f t="shared" si="1"/>
        <v>14</v>
      </c>
      <c r="X24" s="247">
        <f t="shared" si="1"/>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2">1/(1+$I$16)^I24</f>
        <v>1</v>
      </c>
      <c r="J25" s="250">
        <f t="shared" si="2"/>
        <v>0.93292284728052988</v>
      </c>
      <c r="K25" s="250">
        <f t="shared" si="2"/>
        <v>0.87034503897801074</v>
      </c>
      <c r="L25" s="250">
        <f t="shared" si="2"/>
        <v>0.8119647718798495</v>
      </c>
      <c r="M25" s="376">
        <f t="shared" si="2"/>
        <v>0.75750048687363514</v>
      </c>
      <c r="N25" s="191">
        <f t="shared" si="2"/>
        <v>0.70668951103053923</v>
      </c>
      <c r="O25" s="250">
        <f t="shared" si="2"/>
        <v>0.65928679077389607</v>
      </c>
      <c r="P25" s="250">
        <f t="shared" si="2"/>
        <v>0.61506371002322602</v>
      </c>
      <c r="Q25" s="250">
        <f t="shared" si="2"/>
        <v>0.57380698761379423</v>
      </c>
      <c r="R25" s="376">
        <f t="shared" si="2"/>
        <v>0.53531764867412457</v>
      </c>
      <c r="S25" s="191">
        <f t="shared" si="2"/>
        <v>0.49941006500058266</v>
      </c>
      <c r="T25" s="250">
        <f t="shared" si="2"/>
        <v>0.46591105980089798</v>
      </c>
      <c r="U25" s="250">
        <f t="shared" si="2"/>
        <v>0.43465907248894298</v>
      </c>
      <c r="V25" s="250">
        <f t="shared" si="2"/>
        <v>0.40550337950269894</v>
      </c>
      <c r="W25" s="376">
        <f t="shared" si="2"/>
        <v>0.37830336738753512</v>
      </c>
      <c r="X25" s="250">
        <f t="shared" si="2"/>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 ca="1">I13</f>
        <v>120</v>
      </c>
      <c r="J27" s="267">
        <f ca="1">J13</f>
        <v>119</v>
      </c>
      <c r="K27" s="267">
        <f ca="1">K13</f>
        <v>115</v>
      </c>
      <c r="L27" s="267">
        <f ca="1">L13</f>
        <v>85</v>
      </c>
      <c r="M27" s="299">
        <f ca="1">M13</f>
        <v>119</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120</v>
      </c>
      <c r="J28" s="275">
        <f ca="1">J27</f>
        <v>119</v>
      </c>
      <c r="K28" s="275">
        <f ca="1">K27</f>
        <v>115</v>
      </c>
      <c r="L28" s="275">
        <f ca="1">L27</f>
        <v>85</v>
      </c>
      <c r="M28" s="276">
        <f ca="1">M27</f>
        <v>119</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120</v>
      </c>
      <c r="J30" s="282">
        <f ca="1">J13</f>
        <v>119</v>
      </c>
      <c r="K30" s="282">
        <f ca="1">K13</f>
        <v>115</v>
      </c>
      <c r="L30" s="282">
        <f ca="1">L13</f>
        <v>85</v>
      </c>
      <c r="M30" s="284">
        <f ca="1">M13</f>
        <v>119</v>
      </c>
      <c r="N30" s="283"/>
      <c r="R30" s="284"/>
      <c r="S30" s="283"/>
      <c r="W30" s="284"/>
    </row>
    <row r="31" spans="1:118" s="282" customFormat="1" ht="12.95" customHeight="1" outlineLevel="1" x14ac:dyDescent="0.2">
      <c r="A31" s="286"/>
      <c r="B31" s="280" t="s">
        <v>199</v>
      </c>
      <c r="C31" s="281"/>
      <c r="D31" s="281"/>
      <c r="E31" s="281"/>
      <c r="F31" s="281"/>
      <c r="G31" s="281"/>
      <c r="H31" s="266"/>
      <c r="M31" s="284"/>
      <c r="N31" s="287">
        <f ca="1">L33</f>
        <v>85</v>
      </c>
      <c r="O31" s="282">
        <f ca="1">$N$31</f>
        <v>85</v>
      </c>
      <c r="P31" s="282">
        <f t="shared" ref="P31:R31" ca="1" si="3">$N$31</f>
        <v>85</v>
      </c>
      <c r="Q31" s="282">
        <f t="shared" ca="1" si="3"/>
        <v>85</v>
      </c>
      <c r="R31" s="284">
        <f t="shared" ca="1" si="3"/>
        <v>85</v>
      </c>
      <c r="S31" s="283"/>
      <c r="W31" s="284"/>
    </row>
    <row r="32" spans="1:118" s="282" customFormat="1" ht="12.95" customHeight="1" outlineLevel="1" x14ac:dyDescent="0.2">
      <c r="A32" s="286"/>
      <c r="B32" s="280" t="s">
        <v>200</v>
      </c>
      <c r="C32" s="281"/>
      <c r="D32" s="281"/>
      <c r="E32" s="281"/>
      <c r="F32" s="281"/>
      <c r="G32" s="281"/>
      <c r="H32" s="281"/>
      <c r="M32" s="284"/>
      <c r="N32" s="283"/>
      <c r="R32" s="284"/>
      <c r="S32" s="287">
        <f ca="1">Q33</f>
        <v>85</v>
      </c>
      <c r="T32" s="282">
        <f ca="1">$S$32</f>
        <v>85</v>
      </c>
      <c r="U32" s="282">
        <f ca="1">$S$32</f>
        <v>85</v>
      </c>
      <c r="V32" s="282">
        <f ca="1">$S$32</f>
        <v>85</v>
      </c>
      <c r="W32" s="284">
        <f ca="1">$S$32</f>
        <v>85</v>
      </c>
      <c r="X32" s="374">
        <f ca="1">V33</f>
        <v>85</v>
      </c>
    </row>
    <row r="33" spans="1:24" s="282" customFormat="1" ht="12.95" customHeight="1" outlineLevel="1" x14ac:dyDescent="0.2">
      <c r="A33" s="286"/>
      <c r="B33" s="280" t="s">
        <v>195</v>
      </c>
      <c r="C33" s="281"/>
      <c r="D33" s="281"/>
      <c r="E33" s="281"/>
      <c r="F33" s="281"/>
      <c r="G33" s="281"/>
      <c r="H33" s="281"/>
      <c r="I33" s="282">
        <f t="shared" ref="I33:X33" ca="1" si="4">SUM(I30:I32)</f>
        <v>120</v>
      </c>
      <c r="J33" s="282">
        <f t="shared" ca="1" si="4"/>
        <v>119</v>
      </c>
      <c r="K33" s="282">
        <f t="shared" ca="1" si="4"/>
        <v>115</v>
      </c>
      <c r="L33" s="282">
        <f t="shared" ca="1" si="4"/>
        <v>85</v>
      </c>
      <c r="M33" s="284">
        <f t="shared" ca="1" si="4"/>
        <v>119</v>
      </c>
      <c r="N33" s="283">
        <f t="shared" ca="1" si="4"/>
        <v>85</v>
      </c>
      <c r="O33" s="282">
        <f t="shared" ca="1" si="4"/>
        <v>85</v>
      </c>
      <c r="P33" s="282">
        <f t="shared" ca="1" si="4"/>
        <v>85</v>
      </c>
      <c r="Q33" s="282">
        <f t="shared" ca="1" si="4"/>
        <v>85</v>
      </c>
      <c r="R33" s="284">
        <f t="shared" ca="1" si="4"/>
        <v>85</v>
      </c>
      <c r="S33" s="283">
        <f t="shared" ca="1" si="4"/>
        <v>85</v>
      </c>
      <c r="T33" s="282">
        <f t="shared" ca="1" si="4"/>
        <v>85</v>
      </c>
      <c r="U33" s="282">
        <f t="shared" ca="1" si="4"/>
        <v>85</v>
      </c>
      <c r="V33" s="282">
        <f t="shared" ca="1" si="4"/>
        <v>85</v>
      </c>
      <c r="W33" s="284">
        <f t="shared" ca="1" si="4"/>
        <v>85</v>
      </c>
      <c r="X33" s="282">
        <f t="shared" ca="1" si="4"/>
        <v>85</v>
      </c>
    </row>
    <row r="34" spans="1:24" s="282" customFormat="1" ht="12.95" customHeight="1" outlineLevel="1" x14ac:dyDescent="0.2">
      <c r="A34" s="280"/>
      <c r="B34" s="288" t="s">
        <v>13</v>
      </c>
      <c r="C34" s="289"/>
      <c r="D34" s="289"/>
      <c r="E34" s="289"/>
      <c r="F34" s="289"/>
      <c r="G34" s="289"/>
      <c r="H34" s="289"/>
      <c r="I34" s="290">
        <f ca="1">I$30</f>
        <v>120</v>
      </c>
      <c r="J34" s="290">
        <f t="shared" ref="J34:M34" ca="1" si="5">J$30</f>
        <v>119</v>
      </c>
      <c r="K34" s="290">
        <f t="shared" ca="1" si="5"/>
        <v>115</v>
      </c>
      <c r="L34" s="290">
        <f t="shared" ca="1" si="5"/>
        <v>85</v>
      </c>
      <c r="M34" s="292">
        <f t="shared" ca="1" si="5"/>
        <v>119</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 ca="1">N$31</f>
        <v>85</v>
      </c>
      <c r="O35" s="290">
        <f t="shared" ref="O35:R35" ca="1" si="6">O$31</f>
        <v>85</v>
      </c>
      <c r="P35" s="290">
        <f t="shared" ca="1" si="6"/>
        <v>85</v>
      </c>
      <c r="Q35" s="290">
        <f t="shared" ca="1" si="6"/>
        <v>85</v>
      </c>
      <c r="R35" s="292">
        <f t="shared" ca="1" si="6"/>
        <v>85</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ca="1" si="7">S$32</f>
        <v>85</v>
      </c>
      <c r="T36" s="290">
        <f t="shared" ca="1" si="7"/>
        <v>85</v>
      </c>
      <c r="U36" s="290">
        <f t="shared" ca="1" si="7"/>
        <v>85</v>
      </c>
      <c r="V36" s="290">
        <f t="shared" ca="1" si="7"/>
        <v>85</v>
      </c>
      <c r="W36" s="292">
        <f t="shared" ca="1" si="7"/>
        <v>85</v>
      </c>
      <c r="X36" s="290">
        <f t="shared" ca="1" si="7"/>
        <v>85</v>
      </c>
    </row>
    <row r="37" spans="1:24" s="282" customFormat="1" ht="12.75" customHeight="1" outlineLevel="1" x14ac:dyDescent="0.3">
      <c r="A37" s="280"/>
      <c r="B37" s="288" t="s">
        <v>262</v>
      </c>
      <c r="C37" s="289"/>
      <c r="D37" s="289"/>
      <c r="E37" s="289"/>
      <c r="F37" s="289"/>
      <c r="G37" s="289"/>
      <c r="H37" s="289"/>
      <c r="I37" s="290">
        <f t="shared" ref="I37:X37" ca="1" si="8">SUM(I34:I36)</f>
        <v>120</v>
      </c>
      <c r="J37" s="290">
        <f t="shared" ca="1" si="8"/>
        <v>119</v>
      </c>
      <c r="K37" s="290">
        <f t="shared" ca="1" si="8"/>
        <v>115</v>
      </c>
      <c r="L37" s="290">
        <f t="shared" ca="1" si="8"/>
        <v>85</v>
      </c>
      <c r="M37" s="292">
        <f t="shared" ca="1" si="8"/>
        <v>119</v>
      </c>
      <c r="N37" s="291">
        <f t="shared" ca="1" si="8"/>
        <v>85</v>
      </c>
      <c r="O37" s="290">
        <f t="shared" ca="1" si="8"/>
        <v>85</v>
      </c>
      <c r="P37" s="290">
        <f t="shared" ca="1" si="8"/>
        <v>85</v>
      </c>
      <c r="Q37" s="290">
        <f t="shared" ca="1" si="8"/>
        <v>85</v>
      </c>
      <c r="R37" s="292">
        <f t="shared" ca="1" si="8"/>
        <v>85</v>
      </c>
      <c r="S37" s="291">
        <f t="shared" ca="1" si="8"/>
        <v>85</v>
      </c>
      <c r="T37" s="290">
        <f t="shared" ca="1" si="8"/>
        <v>85</v>
      </c>
      <c r="U37" s="290">
        <f t="shared" ca="1" si="8"/>
        <v>85</v>
      </c>
      <c r="V37" s="290">
        <f t="shared" ca="1" si="8"/>
        <v>85</v>
      </c>
      <c r="W37" s="292">
        <f t="shared" ca="1" si="8"/>
        <v>85</v>
      </c>
      <c r="X37" s="290">
        <f t="shared" ca="1" si="8"/>
        <v>85</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 ca="1">I13</f>
        <v>120</v>
      </c>
      <c r="J39" s="267">
        <f ca="1">J13</f>
        <v>119</v>
      </c>
      <c r="K39" s="267">
        <f ca="1">K13</f>
        <v>115</v>
      </c>
      <c r="L39" s="267">
        <f ca="1">L13</f>
        <v>85</v>
      </c>
      <c r="M39" s="299">
        <f ca="1">M13</f>
        <v>119</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297">
        <f ca="1">L42</f>
        <v>95</v>
      </c>
      <c r="O40" s="267">
        <f ca="1">$N$40</f>
        <v>95</v>
      </c>
      <c r="P40" s="267">
        <f t="shared" ref="P40:R40" ca="1" si="9">$N$40</f>
        <v>95</v>
      </c>
      <c r="Q40" s="267">
        <f t="shared" ca="1" si="9"/>
        <v>95</v>
      </c>
      <c r="R40" s="299">
        <f t="shared" ca="1" si="9"/>
        <v>95</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67</v>
      </c>
      <c r="T41" s="295">
        <f ca="1">$S$41</f>
        <v>67</v>
      </c>
      <c r="U41" s="295">
        <f t="shared" ref="U41:W41" ca="1" si="10">$S$41</f>
        <v>67</v>
      </c>
      <c r="V41" s="295">
        <f t="shared" ca="1" si="10"/>
        <v>67</v>
      </c>
      <c r="W41" s="296">
        <f t="shared" ca="1" si="10"/>
        <v>67</v>
      </c>
      <c r="X41" s="358">
        <f ca="1">V42</f>
        <v>67</v>
      </c>
    </row>
    <row r="42" spans="1:24" s="267" customFormat="1" ht="12.95" customHeight="1" x14ac:dyDescent="0.3">
      <c r="A42" s="293"/>
      <c r="B42" s="265" t="s">
        <v>196</v>
      </c>
      <c r="C42" s="266"/>
      <c r="D42" s="266"/>
      <c r="E42" s="266"/>
      <c r="F42" s="266"/>
      <c r="G42" s="266"/>
      <c r="H42" s="266"/>
      <c r="I42" s="267">
        <f ca="1">I13-SUM($I14:I14)-I15</f>
        <v>118</v>
      </c>
      <c r="J42" s="267">
        <f ca="1">J13-SUM($I14:J14)-J15</f>
        <v>132</v>
      </c>
      <c r="K42" s="267">
        <f ca="1">K13-SUM($I14:K14)-K15</f>
        <v>139</v>
      </c>
      <c r="L42" s="267">
        <f ca="1">L13-SUM($I14:L14)-L15</f>
        <v>95</v>
      </c>
      <c r="M42" s="299">
        <f ca="1">M13-SUM($I14:M14)-M15</f>
        <v>93</v>
      </c>
      <c r="N42" s="300">
        <f ca="1">$L$42+$L$15-N15-SUM($M14:N14)</f>
        <v>67</v>
      </c>
      <c r="O42" s="301">
        <f ca="1">$L$42+$L$15-O15-SUM($M14:O14)</f>
        <v>67</v>
      </c>
      <c r="P42" s="301">
        <f ca="1">$L$42+$L$15-P15-SUM($M14:P14)</f>
        <v>67</v>
      </c>
      <c r="Q42" s="301">
        <f ca="1">$L$42+$L$15-Q15-SUM($M14:Q14)</f>
        <v>67</v>
      </c>
      <c r="R42" s="302">
        <f ca="1">$L$42+$L$15-R15-SUM($M14:R14)</f>
        <v>67</v>
      </c>
      <c r="S42" s="300">
        <f ca="1">$Q$42+$Q$15-S15-SUM($R14:S14)</f>
        <v>67</v>
      </c>
      <c r="T42" s="301">
        <f ca="1">$Q$42+$Q$15-T15-SUM($R14:T14)</f>
        <v>67</v>
      </c>
      <c r="U42" s="301">
        <f ca="1">$Q$42+$Q$15-U15-SUM($R14:U14)</f>
        <v>67</v>
      </c>
      <c r="V42" s="301">
        <f ca="1">$Q$42+$Q$15-V15-SUM($R14:V14)</f>
        <v>67</v>
      </c>
      <c r="W42" s="302">
        <f ca="1">$Q$42+$Q$15-W15-SUM($R14:W14)</f>
        <v>67</v>
      </c>
      <c r="X42" s="295">
        <f ca="1">$V$42+$V$15-X15-SUM($W14:X14)</f>
        <v>67</v>
      </c>
    </row>
    <row r="43" spans="1:24" s="267" customFormat="1" ht="12.95" customHeight="1" outlineLevel="1" x14ac:dyDescent="0.3">
      <c r="A43" s="265"/>
      <c r="B43" s="273" t="s">
        <v>17</v>
      </c>
      <c r="C43" s="274"/>
      <c r="D43" s="274"/>
      <c r="E43" s="274"/>
      <c r="F43" s="274"/>
      <c r="G43" s="274"/>
      <c r="H43" s="274"/>
      <c r="I43" s="275">
        <f ca="1">I$39</f>
        <v>120</v>
      </c>
      <c r="J43" s="275">
        <f t="shared" ref="J43:M43" ca="1" si="11">J$39</f>
        <v>119</v>
      </c>
      <c r="K43" s="275">
        <f t="shared" ca="1" si="11"/>
        <v>115</v>
      </c>
      <c r="L43" s="275">
        <f t="shared" ca="1" si="11"/>
        <v>85</v>
      </c>
      <c r="M43" s="276">
        <f t="shared" ca="1" si="11"/>
        <v>119</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 ca="1">N$40</f>
        <v>95</v>
      </c>
      <c r="O44" s="275">
        <f t="shared" ref="O44:R44" ca="1" si="12">O$40</f>
        <v>95</v>
      </c>
      <c r="P44" s="275">
        <f t="shared" ca="1" si="12"/>
        <v>95</v>
      </c>
      <c r="Q44" s="275">
        <f t="shared" ca="1" si="12"/>
        <v>95</v>
      </c>
      <c r="R44" s="276">
        <f t="shared" ca="1" si="12"/>
        <v>95</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3">S41</f>
        <v>67</v>
      </c>
      <c r="T45" s="275">
        <f t="shared" ca="1" si="13"/>
        <v>67</v>
      </c>
      <c r="U45" s="275">
        <f t="shared" ca="1" si="13"/>
        <v>67</v>
      </c>
      <c r="V45" s="275">
        <f t="shared" ca="1" si="13"/>
        <v>67</v>
      </c>
      <c r="W45" s="276">
        <f t="shared" ca="1" si="13"/>
        <v>67</v>
      </c>
      <c r="X45" s="275">
        <f t="shared" ca="1" si="13"/>
        <v>67</v>
      </c>
    </row>
    <row r="46" spans="1:24" s="267" customFormat="1" ht="12.75" customHeight="1" x14ac:dyDescent="0.3">
      <c r="A46" s="265"/>
      <c r="B46" s="273" t="s">
        <v>263</v>
      </c>
      <c r="C46" s="274"/>
      <c r="D46" s="274"/>
      <c r="E46" s="274"/>
      <c r="F46" s="274"/>
      <c r="G46" s="274"/>
      <c r="H46" s="274"/>
      <c r="I46" s="275">
        <f t="shared" ref="I46:X46" ca="1" si="14">SUM(I43:I45)</f>
        <v>120</v>
      </c>
      <c r="J46" s="275">
        <f t="shared" ca="1" si="14"/>
        <v>119</v>
      </c>
      <c r="K46" s="275">
        <f t="shared" ca="1" si="14"/>
        <v>115</v>
      </c>
      <c r="L46" s="275">
        <f t="shared" ca="1" si="14"/>
        <v>85</v>
      </c>
      <c r="M46" s="276">
        <f t="shared" ca="1" si="14"/>
        <v>119</v>
      </c>
      <c r="N46" s="303">
        <f t="shared" ca="1" si="14"/>
        <v>95</v>
      </c>
      <c r="O46" s="275">
        <f t="shared" ca="1" si="14"/>
        <v>95</v>
      </c>
      <c r="P46" s="275">
        <f t="shared" ca="1" si="14"/>
        <v>95</v>
      </c>
      <c r="Q46" s="275">
        <f t="shared" ca="1" si="14"/>
        <v>95</v>
      </c>
      <c r="R46" s="276">
        <f t="shared" ca="1" si="14"/>
        <v>95</v>
      </c>
      <c r="S46" s="303">
        <f t="shared" ca="1" si="14"/>
        <v>67</v>
      </c>
      <c r="T46" s="275">
        <f t="shared" ca="1" si="14"/>
        <v>67</v>
      </c>
      <c r="U46" s="275">
        <f t="shared" ca="1" si="14"/>
        <v>67</v>
      </c>
      <c r="V46" s="275">
        <f t="shared" ca="1" si="14"/>
        <v>67</v>
      </c>
      <c r="W46" s="276">
        <f t="shared" ca="1" si="14"/>
        <v>67</v>
      </c>
      <c r="X46" s="275">
        <f t="shared" ca="1" si="14"/>
        <v>67</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15">(SUM(I39:I41)-I42)-(SUM(H39:H41)-H42)</f>
        <v>2</v>
      </c>
      <c r="J48" s="267">
        <f t="shared" ca="1" si="15"/>
        <v>-15</v>
      </c>
      <c r="K48" s="267">
        <f t="shared" ca="1" si="15"/>
        <v>-11</v>
      </c>
      <c r="L48" s="267">
        <f t="shared" ca="1" si="15"/>
        <v>14</v>
      </c>
      <c r="M48" s="299">
        <f t="shared" ca="1" si="15"/>
        <v>36</v>
      </c>
      <c r="N48" s="294">
        <f t="shared" ca="1" si="15"/>
        <v>2</v>
      </c>
      <c r="O48" s="295">
        <f t="shared" ca="1" si="15"/>
        <v>0</v>
      </c>
      <c r="P48" s="267">
        <f t="shared" ca="1" si="15"/>
        <v>0</v>
      </c>
      <c r="Q48" s="267">
        <f t="shared" ca="1" si="15"/>
        <v>0</v>
      </c>
      <c r="R48" s="299">
        <f t="shared" ca="1" si="15"/>
        <v>0</v>
      </c>
      <c r="S48" s="294">
        <f t="shared" ca="1" si="15"/>
        <v>-28</v>
      </c>
      <c r="T48" s="295">
        <f t="shared" ca="1" si="15"/>
        <v>0</v>
      </c>
      <c r="U48" s="267">
        <f t="shared" ca="1" si="15"/>
        <v>0</v>
      </c>
      <c r="V48" s="267">
        <f t="shared" ca="1" si="15"/>
        <v>0</v>
      </c>
      <c r="W48" s="299">
        <f t="shared" ca="1" si="15"/>
        <v>0</v>
      </c>
      <c r="X48" s="295">
        <f t="shared" ca="1" si="15"/>
        <v>0</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2</v>
      </c>
      <c r="J51" s="307"/>
      <c r="K51" s="307"/>
      <c r="L51" s="307"/>
      <c r="M51" s="310"/>
      <c r="N51" s="309">
        <f ca="1">SUM(N39:N41)-N42</f>
        <v>28</v>
      </c>
      <c r="O51" s="307"/>
      <c r="P51" s="307"/>
      <c r="Q51" s="307"/>
      <c r="R51" s="310"/>
      <c r="S51" s="309">
        <f ca="1">SUM(S39:S41)-S42</f>
        <v>0</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-15</v>
      </c>
      <c r="K52" s="311">
        <f ca="1">(SUM(K39:K41)-K42)-(SUM(J39:J41)-J42)</f>
        <v>-11</v>
      </c>
      <c r="L52" s="311">
        <f ca="1">(SUM(L39:L41)-L42)-(SUM(K39:K41)-K42)</f>
        <v>14</v>
      </c>
      <c r="M52" s="310"/>
      <c r="N52" s="309"/>
      <c r="O52" s="311">
        <f ca="1">(SUM(O39:O41)-O42)-(SUM(N39:N41)-N42)</f>
        <v>0</v>
      </c>
      <c r="P52" s="311">
        <f ca="1">(SUM(P39:P41)-P42)-(SUM(O39:O41)-O42)</f>
        <v>0</v>
      </c>
      <c r="Q52" s="311">
        <f ca="1">(SUM(Q39:Q41)-Q42)-(SUM(P39:P41)-P42)</f>
        <v>0</v>
      </c>
      <c r="R52" s="310"/>
      <c r="S52" s="309"/>
      <c r="T52" s="311">
        <f ca="1">(SUM(T39:T41)-T42)-(SUM(S39:S41)-S42)</f>
        <v>0</v>
      </c>
      <c r="U52" s="311">
        <f ca="1">(SUM(U39:U41)-U42)-(SUM(T39:T41)-T42)</f>
        <v>0</v>
      </c>
      <c r="V52" s="311">
        <f ca="1">(SUM(V39:V41)-V42)-(SUM(U39:U41)-U42)</f>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I54" s="311"/>
      <c r="J54" s="311"/>
      <c r="K54" s="311"/>
      <c r="L54" s="311"/>
      <c r="M54" s="312"/>
      <c r="N54" s="309"/>
      <c r="O54" s="311"/>
      <c r="P54" s="307"/>
      <c r="Q54" s="307"/>
      <c r="R54" s="312"/>
      <c r="S54" s="309"/>
      <c r="T54" s="307"/>
      <c r="U54" s="307"/>
      <c r="V54" s="307"/>
      <c r="W54" s="312"/>
      <c r="X54" s="307"/>
    </row>
    <row r="55" spans="1:24" s="267" customFormat="1" ht="12.95" customHeight="1" x14ac:dyDescent="0.3">
      <c r="A55" s="293"/>
      <c r="B55" s="305" t="s">
        <v>267</v>
      </c>
      <c r="C55" s="306"/>
      <c r="D55" s="306"/>
      <c r="E55" s="306"/>
      <c r="F55" s="306"/>
      <c r="G55" s="306"/>
      <c r="H55" s="306"/>
      <c r="I55" s="311"/>
      <c r="J55" s="311"/>
      <c r="K55" s="311"/>
      <c r="L55" s="311"/>
      <c r="M55" s="312"/>
      <c r="N55" s="368">
        <f ca="1">-((M39-M42)-(L39-L42))</f>
        <v>-36</v>
      </c>
      <c r="O55" s="307"/>
      <c r="P55" s="307"/>
      <c r="Q55" s="307"/>
      <c r="R55" s="312"/>
      <c r="S55" s="368">
        <f ca="1">-((R39-R42)-(Q39-Q42))</f>
        <v>0</v>
      </c>
      <c r="T55" s="307"/>
      <c r="U55" s="307"/>
      <c r="V55" s="307"/>
      <c r="W55" s="312"/>
      <c r="X55" s="307"/>
    </row>
    <row r="56" spans="1:24" s="267" customFormat="1" ht="12.95" customHeight="1" x14ac:dyDescent="0.3">
      <c r="A56" s="293"/>
      <c r="B56" s="305" t="s">
        <v>281</v>
      </c>
      <c r="C56" s="306"/>
      <c r="D56" s="306"/>
      <c r="E56" s="306"/>
      <c r="F56" s="306"/>
      <c r="G56" s="306"/>
      <c r="H56" s="306"/>
      <c r="I56" s="311"/>
      <c r="J56" s="311"/>
      <c r="K56" s="311"/>
      <c r="L56" s="311"/>
      <c r="M56" s="312"/>
      <c r="N56" s="368"/>
      <c r="O56" s="307"/>
      <c r="P56" s="307"/>
      <c r="Q56" s="307"/>
      <c r="R56" s="312"/>
      <c r="S56" s="309"/>
      <c r="T56" s="307"/>
      <c r="U56" s="307"/>
      <c r="V56" s="307"/>
      <c r="W56" s="312"/>
      <c r="X56" s="307"/>
    </row>
    <row r="57" spans="1:24" s="267" customFormat="1" ht="12.95" customHeight="1" x14ac:dyDescent="0.3">
      <c r="A57" s="293"/>
      <c r="B57" s="305" t="s">
        <v>360</v>
      </c>
      <c r="C57" s="306"/>
      <c r="D57" s="306"/>
      <c r="E57" s="306"/>
      <c r="F57" s="306"/>
      <c r="G57" s="306"/>
      <c r="H57" s="306"/>
      <c r="I57" s="311"/>
      <c r="J57" s="311"/>
      <c r="K57" s="311"/>
      <c r="L57" s="311"/>
      <c r="M57" s="312"/>
      <c r="N57" s="368"/>
      <c r="O57" s="307"/>
      <c r="P57" s="307"/>
      <c r="Q57" s="307"/>
      <c r="R57" s="312"/>
      <c r="S57" s="309"/>
      <c r="T57" s="307"/>
      <c r="U57" s="307"/>
      <c r="V57" s="307"/>
      <c r="W57" s="312"/>
      <c r="X57" s="307"/>
    </row>
    <row r="58" spans="1:24" s="267" customFormat="1" ht="12.95" customHeight="1" x14ac:dyDescent="0.3">
      <c r="A58" s="293"/>
      <c r="B58" s="305" t="s">
        <v>362</v>
      </c>
      <c r="C58" s="306"/>
      <c r="D58" s="306"/>
      <c r="E58" s="306"/>
      <c r="F58" s="306"/>
      <c r="G58" s="306"/>
      <c r="H58" s="306"/>
      <c r="I58" s="311"/>
      <c r="J58" s="311"/>
      <c r="K58" s="311"/>
      <c r="L58" s="311"/>
      <c r="M58" s="312"/>
      <c r="N58" s="368"/>
      <c r="O58" s="307"/>
      <c r="P58" s="307"/>
      <c r="Q58" s="307"/>
      <c r="R58" s="312"/>
      <c r="S58" s="309"/>
      <c r="T58" s="307"/>
      <c r="U58" s="307"/>
      <c r="V58" s="307"/>
      <c r="W58" s="312"/>
      <c r="X58" s="307"/>
    </row>
    <row r="59" spans="1:24" s="267" customFormat="1" ht="12.95" customHeight="1" x14ac:dyDescent="0.3">
      <c r="A59" s="293"/>
      <c r="B59" s="305" t="s">
        <v>369</v>
      </c>
      <c r="C59" s="306"/>
      <c r="D59" s="306"/>
      <c r="E59" s="306"/>
      <c r="F59" s="306"/>
      <c r="G59" s="306"/>
      <c r="H59" s="306"/>
      <c r="I59" s="311"/>
      <c r="J59" s="311"/>
      <c r="K59" s="311"/>
      <c r="L59" s="311"/>
      <c r="M59" s="312"/>
      <c r="N59" s="368"/>
      <c r="O59" s="307"/>
      <c r="P59" s="307"/>
      <c r="Q59" s="307"/>
      <c r="R59" s="312"/>
      <c r="S59" s="309"/>
      <c r="T59" s="307"/>
      <c r="U59" s="307"/>
      <c r="V59" s="307"/>
      <c r="W59" s="312"/>
      <c r="X59" s="307"/>
    </row>
    <row r="60" spans="1:24" s="267" customFormat="1" ht="12.95" customHeight="1" x14ac:dyDescent="0.3">
      <c r="A60" s="293"/>
      <c r="B60" s="305" t="s">
        <v>374</v>
      </c>
      <c r="C60" s="306"/>
      <c r="D60" s="306"/>
      <c r="E60" s="306"/>
      <c r="F60" s="306"/>
      <c r="G60" s="306"/>
      <c r="H60" s="306"/>
      <c r="I60" s="311"/>
      <c r="J60" s="311"/>
      <c r="K60" s="311"/>
      <c r="L60" s="311"/>
      <c r="M60" s="312"/>
      <c r="N60" s="368"/>
      <c r="O60" s="307"/>
      <c r="P60" s="307"/>
      <c r="Q60" s="307"/>
      <c r="R60" s="312"/>
      <c r="S60" s="309"/>
      <c r="T60" s="307"/>
      <c r="U60" s="307"/>
      <c r="V60" s="307"/>
      <c r="W60" s="312"/>
      <c r="X60" s="307"/>
    </row>
    <row r="61" spans="1:24" s="267" customFormat="1" ht="12.95" customHeight="1" x14ac:dyDescent="0.3">
      <c r="A61" s="293"/>
      <c r="B61" s="305" t="s">
        <v>375</v>
      </c>
      <c r="C61" s="306"/>
      <c r="D61" s="306"/>
      <c r="E61" s="306"/>
      <c r="F61" s="306"/>
      <c r="G61" s="306"/>
      <c r="H61" s="306"/>
      <c r="I61" s="311"/>
      <c r="J61" s="311"/>
      <c r="K61" s="311"/>
      <c r="L61" s="311"/>
      <c r="M61" s="312"/>
      <c r="N61" s="368"/>
      <c r="O61" s="307"/>
      <c r="P61" s="307"/>
      <c r="Q61" s="307"/>
      <c r="R61" s="312"/>
      <c r="S61" s="309"/>
      <c r="T61" s="307"/>
      <c r="U61" s="307"/>
      <c r="V61" s="307"/>
      <c r="W61" s="312"/>
      <c r="X61" s="307"/>
    </row>
    <row r="62" spans="1:24" s="267" customFormat="1" ht="12.95" customHeight="1" x14ac:dyDescent="0.3">
      <c r="A62" s="293"/>
      <c r="B62" s="305" t="s">
        <v>379</v>
      </c>
      <c r="C62" s="306"/>
      <c r="D62" s="306"/>
      <c r="E62" s="306"/>
      <c r="F62" s="306"/>
      <c r="G62" s="306"/>
      <c r="H62" s="306"/>
      <c r="I62" s="311"/>
      <c r="J62" s="311"/>
      <c r="K62" s="311"/>
      <c r="L62" s="311"/>
      <c r="M62" s="312"/>
      <c r="N62" s="368"/>
      <c r="O62" s="307"/>
      <c r="P62" s="307"/>
      <c r="Q62" s="307"/>
      <c r="R62" s="312"/>
      <c r="S62" s="309"/>
      <c r="T62" s="307"/>
      <c r="U62" s="307"/>
      <c r="V62" s="307"/>
      <c r="W62" s="312"/>
      <c r="X62" s="307"/>
    </row>
    <row r="63" spans="1:24" s="267" customFormat="1" ht="12.95" customHeight="1" x14ac:dyDescent="0.3">
      <c r="A63" s="293"/>
      <c r="B63" s="305" t="s">
        <v>22</v>
      </c>
      <c r="C63" s="306"/>
      <c r="D63" s="306"/>
      <c r="E63" s="306"/>
      <c r="F63" s="306"/>
      <c r="G63" s="306"/>
      <c r="H63" s="306"/>
      <c r="I63" s="318">
        <f ca="1">SUM(I51:I62)</f>
        <v>2</v>
      </c>
      <c r="J63" s="318">
        <f t="shared" ref="J63:X63" ca="1" si="16">SUM(J51:J62)</f>
        <v>-15</v>
      </c>
      <c r="K63" s="318">
        <f t="shared" ca="1" si="16"/>
        <v>-11</v>
      </c>
      <c r="L63" s="318">
        <f t="shared" ca="1" si="16"/>
        <v>14</v>
      </c>
      <c r="M63" s="320">
        <f t="shared" si="16"/>
        <v>0</v>
      </c>
      <c r="N63" s="319">
        <f t="shared" ca="1" si="16"/>
        <v>-8</v>
      </c>
      <c r="O63" s="318">
        <f t="shared" ca="1" si="16"/>
        <v>0</v>
      </c>
      <c r="P63" s="318">
        <f t="shared" ca="1" si="16"/>
        <v>0</v>
      </c>
      <c r="Q63" s="318">
        <f t="shared" ca="1" si="16"/>
        <v>0</v>
      </c>
      <c r="R63" s="320">
        <f t="shared" si="16"/>
        <v>0</v>
      </c>
      <c r="S63" s="319">
        <f t="shared" ca="1" si="16"/>
        <v>0</v>
      </c>
      <c r="T63" s="318">
        <f t="shared" ca="1" si="16"/>
        <v>0</v>
      </c>
      <c r="U63" s="318">
        <f t="shared" ca="1" si="16"/>
        <v>0</v>
      </c>
      <c r="V63" s="318">
        <f t="shared" ca="1" si="16"/>
        <v>0</v>
      </c>
      <c r="W63" s="320">
        <f t="shared" si="16"/>
        <v>0</v>
      </c>
      <c r="X63" s="318">
        <f t="shared" si="16"/>
        <v>0</v>
      </c>
    </row>
    <row r="64" spans="1:24" s="267" customFormat="1" ht="12.95" customHeight="1" outlineLevel="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2</v>
      </c>
      <c r="K66" s="324">
        <f ca="1">J66</f>
        <v>2</v>
      </c>
      <c r="L66" s="324">
        <f ca="1">K66</f>
        <v>2</v>
      </c>
      <c r="M66" s="326">
        <f ca="1">L66</f>
        <v>2</v>
      </c>
      <c r="N66" s="325">
        <f ca="1">M66</f>
        <v>2</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-15</v>
      </c>
      <c r="L67" s="311">
        <f ca="1">K67</f>
        <v>-15</v>
      </c>
      <c r="M67" s="312">
        <f ca="1">L67</f>
        <v>-15</v>
      </c>
      <c r="N67" s="309">
        <f ca="1">M67</f>
        <v>-15</v>
      </c>
      <c r="O67" s="307">
        <f ca="1">N67</f>
        <v>-15</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-11</v>
      </c>
      <c r="M68" s="312">
        <f ca="1">L68</f>
        <v>-11</v>
      </c>
      <c r="N68" s="309">
        <f ca="1">M68</f>
        <v>-11</v>
      </c>
      <c r="O68" s="307">
        <f ca="1">N68</f>
        <v>-11</v>
      </c>
      <c r="P68" s="307">
        <f ca="1">O68</f>
        <v>-11</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14</v>
      </c>
      <c r="N69" s="309">
        <f ca="1">M69</f>
        <v>14</v>
      </c>
      <c r="O69" s="307">
        <f ca="1">N69</f>
        <v>14</v>
      </c>
      <c r="P69" s="307">
        <f ca="1">O69</f>
        <v>14</v>
      </c>
      <c r="Q69" s="307">
        <f ca="1">P69</f>
        <v>14</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M$63</f>
        <v>0</v>
      </c>
      <c r="O70" s="307">
        <f>N70</f>
        <v>0</v>
      </c>
      <c r="P70" s="307">
        <f>O70</f>
        <v>0</v>
      </c>
      <c r="Q70" s="307">
        <f>P70</f>
        <v>0</v>
      </c>
      <c r="R70" s="310">
        <f>Q70</f>
        <v>0</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-8</v>
      </c>
      <c r="P71" s="324">
        <f ca="1">O71</f>
        <v>-8</v>
      </c>
      <c r="Q71" s="324">
        <f ca="1">P71</f>
        <v>-8</v>
      </c>
      <c r="R71" s="326">
        <f ca="1">Q71</f>
        <v>-8</v>
      </c>
      <c r="S71" s="325">
        <f ca="1">R71</f>
        <v>-8</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0</v>
      </c>
      <c r="Q72" s="311">
        <f ca="1">P72</f>
        <v>0</v>
      </c>
      <c r="R72" s="312">
        <f ca="1">Q72</f>
        <v>0</v>
      </c>
      <c r="S72" s="321">
        <f ca="1">R72</f>
        <v>0</v>
      </c>
      <c r="T72" s="311">
        <f ca="1">S72</f>
        <v>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0</v>
      </c>
      <c r="R73" s="312">
        <f ca="1">Q73</f>
        <v>0</v>
      </c>
      <c r="S73" s="321">
        <f ca="1">R73</f>
        <v>0</v>
      </c>
      <c r="T73" s="311">
        <f ca="1">S73</f>
        <v>0</v>
      </c>
      <c r="U73" s="311">
        <f ca="1">T73</f>
        <v>0</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0</v>
      </c>
      <c r="S74" s="321">
        <f ca="1">R74</f>
        <v>0</v>
      </c>
      <c r="T74" s="311">
        <f ca="1">S74</f>
        <v>0</v>
      </c>
      <c r="U74" s="311">
        <f ca="1">T74</f>
        <v>0</v>
      </c>
      <c r="V74" s="311">
        <f ca="1">U74</f>
        <v>0</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0</v>
      </c>
      <c r="U76" s="324">
        <f ca="1">T76</f>
        <v>0</v>
      </c>
      <c r="V76" s="324">
        <f ca="1">U76</f>
        <v>0</v>
      </c>
      <c r="W76" s="326">
        <f ca="1">V76</f>
        <v>0</v>
      </c>
      <c r="X76" s="324">
        <f ca="1">W76</f>
        <v>0</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outlineLevel="1" x14ac:dyDescent="0.3">
      <c r="A79" s="293"/>
      <c r="B79" s="305" t="s">
        <v>259</v>
      </c>
      <c r="C79" s="306"/>
      <c r="D79" s="306"/>
      <c r="E79" s="306"/>
      <c r="F79" s="306"/>
      <c r="G79" s="306"/>
      <c r="H79" s="306"/>
      <c r="I79" s="318"/>
      <c r="J79" s="318"/>
      <c r="K79" s="318"/>
      <c r="L79" s="318"/>
      <c r="M79" s="320"/>
      <c r="N79" s="319">
        <f ca="1">SUM(N66:N70)</f>
        <v>-10</v>
      </c>
      <c r="O79" s="318">
        <f ca="1">SUM(O66:O70)</f>
        <v>-12</v>
      </c>
      <c r="P79" s="318">
        <f ca="1">SUM(P66:P70)</f>
        <v>3</v>
      </c>
      <c r="Q79" s="318">
        <f ca="1">SUM(Q66:Q70)</f>
        <v>14</v>
      </c>
      <c r="R79" s="320">
        <f>SUM(R66:R70)</f>
        <v>0</v>
      </c>
      <c r="S79" s="319">
        <f ca="1">SUM(S66:S75)</f>
        <v>-8</v>
      </c>
      <c r="T79" s="318">
        <f t="shared" ref="T79:W79" ca="1" si="17">SUM(T66:T75)</f>
        <v>0</v>
      </c>
      <c r="U79" s="318">
        <f t="shared" ca="1" si="17"/>
        <v>0</v>
      </c>
      <c r="V79" s="318">
        <f t="shared" ca="1" si="17"/>
        <v>0</v>
      </c>
      <c r="W79" s="320">
        <f t="shared" si="17"/>
        <v>0</v>
      </c>
      <c r="X79" s="318">
        <f ca="1">SUM(X66:X78)</f>
        <v>0</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306"/>
      <c r="I81" s="311"/>
      <c r="J81" s="311"/>
      <c r="K81" s="311"/>
      <c r="L81" s="311"/>
      <c r="M81" s="312"/>
      <c r="N81" s="321"/>
      <c r="O81" s="311"/>
      <c r="P81" s="311"/>
      <c r="Q81" s="311"/>
      <c r="R81" s="312"/>
      <c r="S81" s="321"/>
      <c r="T81" s="311"/>
      <c r="U81" s="311"/>
      <c r="V81" s="311"/>
      <c r="W81" s="312"/>
      <c r="X81" s="311"/>
    </row>
    <row r="82" spans="1:24" s="267" customFormat="1" ht="12.95" customHeight="1" x14ac:dyDescent="0.3">
      <c r="A82" s="293"/>
      <c r="B82" s="305" t="s">
        <v>347</v>
      </c>
      <c r="C82" s="306"/>
      <c r="D82" s="306"/>
      <c r="E82" s="306"/>
      <c r="F82" s="306"/>
      <c r="G82" s="306"/>
      <c r="H82" s="306"/>
      <c r="I82" s="313"/>
      <c r="J82" s="313"/>
      <c r="K82" s="313"/>
      <c r="L82" s="313"/>
      <c r="M82" s="317"/>
      <c r="N82" s="369"/>
      <c r="O82" s="313"/>
      <c r="P82" s="313"/>
      <c r="Q82" s="313"/>
      <c r="R82" s="317"/>
      <c r="S82" s="369"/>
      <c r="T82" s="313"/>
      <c r="U82" s="313"/>
      <c r="V82" s="313"/>
      <c r="W82" s="317"/>
      <c r="X82" s="313"/>
    </row>
    <row r="83" spans="1:24" s="267" customFormat="1" ht="12.95" customHeight="1" x14ac:dyDescent="0.3">
      <c r="A83" s="293"/>
      <c r="B83" s="305" t="s">
        <v>348</v>
      </c>
      <c r="C83" s="306"/>
      <c r="D83" s="306"/>
      <c r="E83" s="266"/>
      <c r="F83" s="266"/>
      <c r="G83" s="266"/>
      <c r="H83" s="306"/>
      <c r="I83" s="313"/>
      <c r="J83" s="313"/>
      <c r="K83" s="313"/>
      <c r="L83" s="313"/>
      <c r="M83" s="317"/>
      <c r="N83" s="369"/>
      <c r="O83" s="313"/>
      <c r="P83" s="313"/>
      <c r="Q83" s="313"/>
      <c r="R83" s="317"/>
      <c r="S83" s="369"/>
      <c r="T83" s="313"/>
      <c r="U83" s="313"/>
      <c r="V83" s="313"/>
      <c r="W83" s="317"/>
      <c r="X83" s="313"/>
    </row>
    <row r="84" spans="1:24" s="267" customFormat="1" ht="12.95" customHeight="1" x14ac:dyDescent="0.3">
      <c r="A84" s="293"/>
      <c r="B84" s="305" t="s">
        <v>351</v>
      </c>
      <c r="C84" s="266"/>
      <c r="D84" s="266"/>
      <c r="E84" s="266"/>
      <c r="F84" s="266"/>
      <c r="G84" s="266"/>
      <c r="I84" s="313"/>
      <c r="J84" s="313"/>
      <c r="K84" s="313"/>
      <c r="L84" s="313"/>
      <c r="M84" s="317"/>
      <c r="N84" s="369"/>
      <c r="O84" s="313"/>
      <c r="P84" s="313"/>
      <c r="Q84" s="313"/>
      <c r="R84" s="317"/>
      <c r="S84" s="369"/>
      <c r="T84" s="313"/>
      <c r="U84" s="313"/>
      <c r="V84" s="313"/>
      <c r="W84" s="317"/>
      <c r="X84" s="313"/>
    </row>
    <row r="85" spans="1:24" s="267" customFormat="1" ht="12.95" customHeight="1" x14ac:dyDescent="0.3">
      <c r="A85" s="293"/>
      <c r="B85" s="305" t="s">
        <v>358</v>
      </c>
      <c r="C85" s="329"/>
      <c r="D85" s="329"/>
      <c r="E85" s="266"/>
      <c r="F85" s="266"/>
      <c r="G85" s="266"/>
      <c r="H85" s="293"/>
      <c r="I85" s="313"/>
      <c r="J85" s="313"/>
      <c r="K85" s="313"/>
      <c r="L85" s="313"/>
      <c r="M85" s="317"/>
      <c r="N85" s="369"/>
      <c r="O85" s="313"/>
      <c r="P85" s="313"/>
      <c r="Q85" s="313"/>
      <c r="R85" s="317"/>
      <c r="S85" s="369"/>
      <c r="T85" s="313"/>
      <c r="U85" s="313"/>
      <c r="V85" s="313"/>
      <c r="W85" s="317"/>
      <c r="X85" s="313"/>
    </row>
    <row r="86" spans="1:24" s="267" customFormat="1" ht="12.95" customHeight="1" x14ac:dyDescent="0.3">
      <c r="A86" s="293"/>
      <c r="B86" s="305" t="s">
        <v>367</v>
      </c>
      <c r="C86" s="329"/>
      <c r="D86" s="329"/>
      <c r="E86" s="266"/>
      <c r="F86" s="266"/>
      <c r="G86" s="266"/>
      <c r="H86" s="293"/>
      <c r="I86" s="313"/>
      <c r="J86" s="313"/>
      <c r="K86" s="313"/>
      <c r="L86" s="313"/>
      <c r="M86" s="317"/>
      <c r="N86" s="369"/>
      <c r="O86" s="313"/>
      <c r="P86" s="313"/>
      <c r="Q86" s="313"/>
      <c r="R86" s="317"/>
      <c r="S86" s="369"/>
      <c r="T86" s="313"/>
      <c r="U86" s="313"/>
      <c r="V86" s="313"/>
      <c r="W86" s="317"/>
      <c r="X86" s="313"/>
    </row>
    <row r="87" spans="1:24" s="267" customFormat="1" ht="12.95" customHeight="1" x14ac:dyDescent="0.3">
      <c r="A87" s="293"/>
      <c r="B87" s="305" t="s">
        <v>366</v>
      </c>
      <c r="C87" s="329"/>
      <c r="D87" s="329"/>
      <c r="E87" s="266"/>
      <c r="F87" s="266"/>
      <c r="G87" s="266"/>
      <c r="H87" s="293"/>
      <c r="I87" s="313"/>
      <c r="J87" s="313"/>
      <c r="K87" s="313"/>
      <c r="L87" s="313"/>
      <c r="M87" s="317"/>
      <c r="N87" s="369"/>
      <c r="O87" s="313"/>
      <c r="P87" s="313"/>
      <c r="Q87" s="313"/>
      <c r="R87" s="317"/>
      <c r="S87" s="369"/>
      <c r="T87" s="313"/>
      <c r="U87" s="313"/>
      <c r="V87" s="313"/>
      <c r="W87" s="317"/>
      <c r="X87" s="313"/>
    </row>
    <row r="88" spans="1:24" s="267" customFormat="1" ht="12.95" customHeight="1" x14ac:dyDescent="0.3">
      <c r="A88" s="293"/>
      <c r="B88" s="305" t="s">
        <v>359</v>
      </c>
      <c r="C88" s="329"/>
      <c r="D88" s="329"/>
      <c r="E88" s="266"/>
      <c r="F88" s="266"/>
      <c r="G88" s="266"/>
      <c r="H88" s="293"/>
      <c r="I88" s="313"/>
      <c r="J88" s="313"/>
      <c r="K88" s="313"/>
      <c r="L88" s="313"/>
      <c r="M88" s="317"/>
      <c r="N88" s="369"/>
      <c r="O88" s="313"/>
      <c r="P88" s="313"/>
      <c r="Q88" s="313"/>
      <c r="R88" s="317"/>
      <c r="S88" s="369"/>
      <c r="T88" s="313"/>
      <c r="U88" s="313"/>
      <c r="V88" s="313"/>
      <c r="W88" s="317"/>
      <c r="X88" s="313"/>
    </row>
    <row r="89" spans="1:24" s="267" customFormat="1" ht="12.95" customHeight="1" x14ac:dyDescent="0.3">
      <c r="A89" s="293"/>
      <c r="B89" s="305" t="s">
        <v>363</v>
      </c>
      <c r="C89" s="329"/>
      <c r="D89" s="329"/>
      <c r="E89" s="266"/>
      <c r="F89" s="266"/>
      <c r="G89" s="266"/>
      <c r="H89" s="293"/>
      <c r="I89" s="313"/>
      <c r="J89" s="313"/>
      <c r="K89" s="313"/>
      <c r="L89" s="313"/>
      <c r="M89" s="317"/>
      <c r="N89" s="369"/>
      <c r="O89" s="313"/>
      <c r="P89" s="313"/>
      <c r="Q89" s="313"/>
      <c r="R89" s="317"/>
      <c r="S89" s="369"/>
      <c r="T89" s="313"/>
      <c r="U89" s="313"/>
      <c r="V89" s="313"/>
      <c r="W89" s="317"/>
      <c r="X89" s="313"/>
    </row>
    <row r="90" spans="1:24" s="267" customFormat="1" ht="12.95" customHeight="1" x14ac:dyDescent="0.3">
      <c r="A90" s="293"/>
      <c r="B90" s="305" t="s">
        <v>368</v>
      </c>
      <c r="C90" s="329"/>
      <c r="D90" s="329"/>
      <c r="E90" s="266"/>
      <c r="F90" s="266"/>
      <c r="G90" s="266"/>
      <c r="H90" s="293"/>
      <c r="I90" s="313"/>
      <c r="J90" s="313"/>
      <c r="K90" s="313"/>
      <c r="L90" s="313"/>
      <c r="M90" s="317"/>
      <c r="N90" s="369"/>
      <c r="O90" s="313"/>
      <c r="P90" s="313"/>
      <c r="Q90" s="313"/>
      <c r="R90" s="317"/>
      <c r="S90" s="369"/>
      <c r="T90" s="313"/>
      <c r="U90" s="313"/>
      <c r="V90" s="313"/>
      <c r="W90" s="317"/>
      <c r="X90" s="313"/>
    </row>
    <row r="91" spans="1:24" s="267" customFormat="1" ht="12.95" customHeight="1" x14ac:dyDescent="0.3">
      <c r="A91" s="293"/>
      <c r="B91" s="305" t="s">
        <v>371</v>
      </c>
      <c r="C91" s="329"/>
      <c r="D91" s="329"/>
      <c r="E91" s="266"/>
      <c r="F91" s="266"/>
      <c r="G91" s="266"/>
      <c r="H91" s="293"/>
      <c r="I91" s="313"/>
      <c r="J91" s="313"/>
      <c r="K91" s="313"/>
      <c r="L91" s="313"/>
      <c r="M91" s="317"/>
      <c r="N91" s="369"/>
      <c r="O91" s="313"/>
      <c r="P91" s="313"/>
      <c r="Q91" s="313"/>
      <c r="R91" s="317"/>
      <c r="S91" s="369"/>
      <c r="T91" s="313"/>
      <c r="U91" s="313"/>
      <c r="V91" s="313"/>
      <c r="W91" s="317"/>
      <c r="X91" s="313"/>
    </row>
    <row r="92" spans="1:24" s="267" customFormat="1" ht="12.95" customHeight="1" x14ac:dyDescent="0.3">
      <c r="A92" s="293"/>
      <c r="B92" s="305" t="s">
        <v>372</v>
      </c>
      <c r="C92" s="329"/>
      <c r="D92" s="329"/>
      <c r="E92" s="266"/>
      <c r="F92" s="266"/>
      <c r="G92" s="266"/>
      <c r="H92" s="293"/>
      <c r="I92" s="313"/>
      <c r="J92" s="313"/>
      <c r="K92" s="313"/>
      <c r="L92" s="313"/>
      <c r="M92" s="317"/>
      <c r="N92" s="369"/>
      <c r="O92" s="313"/>
      <c r="P92" s="313"/>
      <c r="Q92" s="313"/>
      <c r="R92" s="317"/>
      <c r="S92" s="369"/>
      <c r="T92" s="313"/>
      <c r="U92" s="313"/>
      <c r="V92" s="313"/>
      <c r="W92" s="317"/>
      <c r="X92" s="313"/>
    </row>
    <row r="93" spans="1:24" s="267" customFormat="1" ht="12.95" customHeight="1" x14ac:dyDescent="0.3">
      <c r="A93" s="293"/>
      <c r="B93" s="305" t="s">
        <v>376</v>
      </c>
      <c r="C93" s="329"/>
      <c r="D93" s="329"/>
      <c r="E93" s="266"/>
      <c r="F93" s="266"/>
      <c r="G93" s="266"/>
      <c r="H93" s="293"/>
      <c r="I93" s="313"/>
      <c r="J93" s="313"/>
      <c r="K93" s="313"/>
      <c r="L93" s="313"/>
      <c r="M93" s="317"/>
      <c r="N93" s="369"/>
      <c r="O93" s="313"/>
      <c r="P93" s="313"/>
      <c r="Q93" s="313"/>
      <c r="R93" s="317"/>
      <c r="S93" s="369"/>
      <c r="T93" s="313"/>
      <c r="U93" s="313"/>
      <c r="V93" s="313"/>
      <c r="W93" s="317"/>
      <c r="X93" s="313"/>
    </row>
    <row r="94" spans="1:24" s="267" customFormat="1" ht="12.95" customHeight="1" x14ac:dyDescent="0.3">
      <c r="A94" s="293"/>
      <c r="B94" s="329"/>
      <c r="C94" s="329"/>
      <c r="D94" s="329"/>
      <c r="E94" s="266"/>
      <c r="F94" s="266"/>
      <c r="G94" s="266"/>
      <c r="H94" s="311"/>
      <c r="I94" s="311"/>
      <c r="J94" s="311"/>
      <c r="K94" s="311"/>
      <c r="L94" s="311"/>
      <c r="M94" s="312"/>
      <c r="N94" s="321"/>
      <c r="O94" s="311"/>
      <c r="P94" s="311"/>
      <c r="Q94" s="311"/>
      <c r="R94" s="312"/>
      <c r="S94" s="321"/>
      <c r="T94" s="311"/>
      <c r="U94" s="311"/>
      <c r="V94" s="311"/>
      <c r="W94" s="312"/>
      <c r="X94" s="311"/>
    </row>
    <row r="95" spans="1:24" s="267" customFormat="1" ht="12.95" customHeight="1" x14ac:dyDescent="0.3">
      <c r="A95" s="293"/>
      <c r="B95" s="265" t="s">
        <v>282</v>
      </c>
      <c r="C95" s="329"/>
      <c r="D95" s="329"/>
      <c r="E95" s="266"/>
      <c r="F95" s="266"/>
      <c r="G95" s="266"/>
      <c r="H95" s="311"/>
      <c r="I95" s="311"/>
      <c r="J95" s="311"/>
      <c r="K95" s="311"/>
      <c r="L95" s="311"/>
      <c r="M95" s="312"/>
      <c r="N95" s="321"/>
      <c r="O95" s="311"/>
      <c r="P95" s="311"/>
      <c r="Q95" s="311"/>
      <c r="R95" s="312"/>
      <c r="S95" s="321"/>
      <c r="T95" s="311"/>
      <c r="U95" s="311"/>
      <c r="V95" s="311"/>
      <c r="W95" s="312"/>
      <c r="X95" s="311"/>
    </row>
    <row r="96" spans="1:24" s="267" customFormat="1" ht="12.95" customHeight="1" x14ac:dyDescent="0.3">
      <c r="A96" s="293"/>
      <c r="B96" s="305" t="s">
        <v>352</v>
      </c>
      <c r="C96" s="329"/>
      <c r="D96" s="329"/>
      <c r="E96" s="266"/>
      <c r="F96" s="266"/>
      <c r="G96" s="266"/>
      <c r="H96" s="311"/>
      <c r="I96" s="311"/>
      <c r="J96" s="311"/>
      <c r="K96" s="311"/>
      <c r="L96" s="311"/>
      <c r="M96" s="312"/>
      <c r="N96" s="321"/>
      <c r="O96" s="311"/>
      <c r="P96" s="311"/>
      <c r="Q96" s="311"/>
      <c r="R96" s="312"/>
      <c r="S96" s="321"/>
      <c r="T96" s="311"/>
      <c r="U96" s="311"/>
      <c r="V96" s="311"/>
      <c r="W96" s="312"/>
      <c r="X96" s="311"/>
    </row>
    <row r="97" spans="1:24" s="267" customFormat="1" ht="12.95" customHeight="1" x14ac:dyDescent="0.3">
      <c r="A97" s="293"/>
      <c r="B97" s="305" t="s">
        <v>357</v>
      </c>
      <c r="C97" s="329"/>
      <c r="D97" s="329"/>
      <c r="E97" s="266"/>
      <c r="F97" s="266"/>
      <c r="G97" s="266"/>
      <c r="H97" s="311"/>
      <c r="I97" s="311"/>
      <c r="J97" s="311"/>
      <c r="K97" s="311"/>
      <c r="L97" s="311"/>
      <c r="M97" s="312"/>
      <c r="N97" s="321"/>
      <c r="O97" s="311"/>
      <c r="P97" s="311"/>
      <c r="Q97" s="311"/>
      <c r="R97" s="312"/>
      <c r="S97" s="321"/>
      <c r="T97" s="311"/>
      <c r="U97" s="311"/>
      <c r="V97" s="311"/>
      <c r="W97" s="312"/>
      <c r="X97" s="311"/>
    </row>
    <row r="98" spans="1:24" s="267" customFormat="1" ht="12.95" customHeight="1" x14ac:dyDescent="0.3">
      <c r="A98" s="293"/>
      <c r="B98" s="305" t="s">
        <v>364</v>
      </c>
      <c r="C98" s="329"/>
      <c r="D98" s="329"/>
      <c r="E98" s="266"/>
      <c r="F98" s="266"/>
      <c r="G98" s="266"/>
      <c r="H98" s="311"/>
      <c r="I98" s="311"/>
      <c r="J98" s="311"/>
      <c r="K98" s="311"/>
      <c r="L98" s="311"/>
      <c r="M98" s="312"/>
      <c r="N98" s="321"/>
      <c r="O98" s="311"/>
      <c r="P98" s="311"/>
      <c r="Q98" s="311"/>
      <c r="R98" s="312"/>
      <c r="S98" s="321"/>
      <c r="T98" s="311"/>
      <c r="U98" s="311"/>
      <c r="V98" s="311"/>
      <c r="W98" s="312"/>
      <c r="X98" s="311"/>
    </row>
    <row r="99" spans="1:24" s="267" customFormat="1" ht="12.95" customHeight="1" x14ac:dyDescent="0.3">
      <c r="A99" s="293"/>
      <c r="B99" s="305" t="s">
        <v>365</v>
      </c>
      <c r="C99" s="329"/>
      <c r="D99" s="329"/>
      <c r="E99" s="266"/>
      <c r="F99" s="266"/>
      <c r="G99" s="266"/>
      <c r="H99" s="311"/>
      <c r="I99" s="311"/>
      <c r="J99" s="311"/>
      <c r="K99" s="311"/>
      <c r="L99" s="311"/>
      <c r="M99" s="312"/>
      <c r="N99" s="321"/>
      <c r="O99" s="311"/>
      <c r="P99" s="311"/>
      <c r="Q99" s="311"/>
      <c r="R99" s="312"/>
      <c r="S99" s="321"/>
      <c r="T99" s="311"/>
      <c r="U99" s="311"/>
      <c r="V99" s="311"/>
      <c r="W99" s="312"/>
      <c r="X99" s="311"/>
    </row>
    <row r="100" spans="1:24" s="267" customFormat="1" ht="12.95" customHeight="1" x14ac:dyDescent="0.3">
      <c r="A100" s="293"/>
      <c r="B100" s="305" t="s">
        <v>361</v>
      </c>
      <c r="C100" s="329"/>
      <c r="D100" s="329"/>
      <c r="E100" s="266"/>
      <c r="F100" s="266"/>
      <c r="G100" s="266"/>
      <c r="H100" s="311"/>
      <c r="I100" s="311"/>
      <c r="J100" s="311"/>
      <c r="K100" s="311"/>
      <c r="L100" s="311"/>
      <c r="M100" s="312"/>
      <c r="N100" s="321"/>
      <c r="O100" s="311"/>
      <c r="P100" s="311"/>
      <c r="Q100" s="311"/>
      <c r="R100" s="312"/>
      <c r="S100" s="321"/>
      <c r="T100" s="311"/>
      <c r="U100" s="311"/>
      <c r="V100" s="311"/>
      <c r="W100" s="312"/>
      <c r="X100" s="311"/>
    </row>
    <row r="101" spans="1:24" s="267" customFormat="1" ht="12.95" customHeight="1" x14ac:dyDescent="0.3">
      <c r="A101" s="293"/>
      <c r="B101" s="305" t="s">
        <v>377</v>
      </c>
      <c r="C101" s="329"/>
      <c r="D101" s="329"/>
      <c r="E101" s="266"/>
      <c r="F101" s="266"/>
      <c r="G101" s="266"/>
      <c r="H101" s="311"/>
      <c r="I101" s="311"/>
      <c r="J101" s="311"/>
      <c r="K101" s="311"/>
      <c r="L101" s="311"/>
      <c r="M101" s="312"/>
      <c r="N101" s="321"/>
      <c r="O101" s="311"/>
      <c r="P101" s="311"/>
      <c r="Q101" s="311"/>
      <c r="R101" s="312"/>
      <c r="S101" s="321"/>
      <c r="T101" s="311"/>
      <c r="U101" s="311"/>
      <c r="V101" s="311"/>
      <c r="W101" s="312"/>
      <c r="X101" s="311"/>
    </row>
    <row r="102" spans="1:24" s="267" customFormat="1" ht="12.95" customHeight="1" x14ac:dyDescent="0.3">
      <c r="A102" s="293"/>
      <c r="B102" s="305" t="s">
        <v>378</v>
      </c>
      <c r="C102" s="329"/>
      <c r="D102" s="329"/>
      <c r="E102" s="266"/>
      <c r="F102" s="266"/>
      <c r="G102" s="266"/>
      <c r="H102" s="311"/>
      <c r="I102" s="311"/>
      <c r="J102" s="311"/>
      <c r="K102" s="311"/>
      <c r="L102" s="311"/>
      <c r="M102" s="312"/>
      <c r="N102" s="321"/>
      <c r="O102" s="311"/>
      <c r="P102" s="311"/>
      <c r="Q102" s="311"/>
      <c r="R102" s="312"/>
      <c r="S102" s="321"/>
      <c r="T102" s="311"/>
      <c r="U102" s="311"/>
      <c r="V102" s="311"/>
      <c r="W102" s="312"/>
      <c r="X102" s="311"/>
    </row>
    <row r="103" spans="1:24" s="267" customFormat="1" ht="12.95" customHeight="1" x14ac:dyDescent="0.3">
      <c r="A103" s="293"/>
      <c r="B103" s="305" t="s">
        <v>370</v>
      </c>
      <c r="C103" s="329"/>
      <c r="D103" s="329"/>
      <c r="E103" s="266"/>
      <c r="F103" s="266"/>
      <c r="G103" s="266"/>
      <c r="H103" s="311"/>
      <c r="I103" s="311"/>
      <c r="J103" s="311"/>
      <c r="K103" s="311"/>
      <c r="L103" s="311"/>
      <c r="M103" s="312"/>
      <c r="N103" s="321"/>
      <c r="O103" s="311"/>
      <c r="P103" s="311"/>
      <c r="Q103" s="311"/>
      <c r="R103" s="312"/>
      <c r="S103" s="321"/>
      <c r="T103" s="311"/>
      <c r="U103" s="311"/>
      <c r="V103" s="311"/>
      <c r="W103" s="312"/>
      <c r="X103" s="311"/>
    </row>
    <row r="104" spans="1:24" s="267" customFormat="1" ht="12.95" customHeight="1" x14ac:dyDescent="0.3">
      <c r="A104" s="293"/>
      <c r="B104" s="305" t="s">
        <v>373</v>
      </c>
      <c r="C104" s="329"/>
      <c r="D104" s="329"/>
      <c r="E104" s="266"/>
      <c r="F104" s="266"/>
      <c r="G104" s="266"/>
      <c r="H104" s="311"/>
      <c r="I104" s="311"/>
      <c r="J104" s="311"/>
      <c r="K104" s="311"/>
      <c r="L104" s="311"/>
      <c r="M104" s="312"/>
      <c r="N104" s="321"/>
      <c r="O104" s="311"/>
      <c r="P104" s="311"/>
      <c r="Q104" s="311"/>
      <c r="R104" s="312"/>
      <c r="S104" s="321"/>
      <c r="T104" s="311"/>
      <c r="U104" s="311"/>
      <c r="V104" s="311"/>
      <c r="W104" s="312"/>
      <c r="X104" s="311"/>
    </row>
    <row r="105" spans="1:24" s="267" customFormat="1" ht="12.95" customHeight="1" x14ac:dyDescent="0.3">
      <c r="A105" s="293"/>
      <c r="B105" s="329"/>
      <c r="C105" s="266"/>
      <c r="D105" s="266"/>
      <c r="E105" s="266"/>
      <c r="F105" s="266"/>
      <c r="G105" s="266"/>
      <c r="H105" s="311"/>
      <c r="I105" s="311"/>
      <c r="J105" s="311"/>
      <c r="K105" s="311"/>
      <c r="L105" s="311"/>
      <c r="M105" s="312"/>
      <c r="N105" s="321"/>
      <c r="O105" s="311"/>
      <c r="P105" s="311"/>
      <c r="Q105" s="311"/>
      <c r="R105" s="312"/>
      <c r="S105" s="321"/>
      <c r="T105" s="311"/>
      <c r="U105" s="311"/>
      <c r="V105" s="311"/>
      <c r="W105" s="312"/>
      <c r="X105" s="311"/>
    </row>
    <row r="106" spans="1:24" s="267" customFormat="1" ht="12.95" customHeight="1" x14ac:dyDescent="0.3">
      <c r="A106" s="265"/>
      <c r="B106" s="424" t="s">
        <v>265</v>
      </c>
      <c r="C106" s="425"/>
      <c r="D106" s="425"/>
      <c r="E106" s="425"/>
      <c r="F106" s="425"/>
      <c r="G106" s="425"/>
      <c r="H106" s="425"/>
      <c r="I106" s="426">
        <f>SUM(I79:I105)</f>
        <v>0</v>
      </c>
      <c r="J106" s="426">
        <f t="shared" ref="J106:M106" si="18">SUM(J79:J105)</f>
        <v>0</v>
      </c>
      <c r="K106" s="426">
        <f t="shared" si="18"/>
        <v>0</v>
      </c>
      <c r="L106" s="426">
        <f t="shared" si="18"/>
        <v>0</v>
      </c>
      <c r="M106" s="427">
        <f t="shared" si="18"/>
        <v>0</v>
      </c>
      <c r="N106" s="428">
        <f ca="1">SUM(N79:N105)</f>
        <v>-10</v>
      </c>
      <c r="O106" s="426">
        <f t="shared" ref="O106:X106" ca="1" si="19">SUM(O79:O105)</f>
        <v>-12</v>
      </c>
      <c r="P106" s="426">
        <f t="shared" ca="1" si="19"/>
        <v>3</v>
      </c>
      <c r="Q106" s="426">
        <f t="shared" ca="1" si="19"/>
        <v>14</v>
      </c>
      <c r="R106" s="427">
        <f t="shared" si="19"/>
        <v>0</v>
      </c>
      <c r="S106" s="428">
        <f t="shared" ca="1" si="19"/>
        <v>-8</v>
      </c>
      <c r="T106" s="426">
        <f t="shared" ca="1" si="19"/>
        <v>0</v>
      </c>
      <c r="U106" s="426">
        <f t="shared" ca="1" si="19"/>
        <v>0</v>
      </c>
      <c r="V106" s="426">
        <f t="shared" ca="1" si="19"/>
        <v>0</v>
      </c>
      <c r="W106" s="427">
        <f t="shared" si="19"/>
        <v>0</v>
      </c>
      <c r="X106" s="426">
        <f t="shared" ca="1" si="19"/>
        <v>0</v>
      </c>
    </row>
    <row r="107" spans="1:24" s="267" customFormat="1" ht="12.95" customHeight="1" x14ac:dyDescent="0.3">
      <c r="A107" s="286"/>
      <c r="B107" s="265"/>
      <c r="C107" s="266"/>
      <c r="D107" s="266"/>
      <c r="E107" s="266"/>
      <c r="F107" s="266"/>
      <c r="G107" s="266"/>
      <c r="H107" s="266"/>
      <c r="M107" s="299"/>
      <c r="N107" s="294"/>
      <c r="O107" s="295"/>
      <c r="P107" s="295"/>
      <c r="Q107" s="295"/>
      <c r="R107" s="296"/>
      <c r="S107" s="294"/>
      <c r="T107" s="295"/>
      <c r="U107" s="295"/>
      <c r="V107" s="295"/>
      <c r="W107" s="296"/>
      <c r="X107" s="295"/>
    </row>
    <row r="108" spans="1:24" s="267" customFormat="1" ht="12.95" customHeight="1" x14ac:dyDescent="0.3">
      <c r="B108" s="265" t="s">
        <v>271</v>
      </c>
      <c r="C108" s="266"/>
      <c r="D108" s="266"/>
      <c r="E108" s="266"/>
      <c r="F108" s="266"/>
      <c r="G108" s="266"/>
      <c r="H108" s="266"/>
      <c r="M108" s="299"/>
      <c r="N108" s="333"/>
      <c r="O108" s="334"/>
      <c r="P108" s="334"/>
      <c r="Q108" s="334"/>
      <c r="R108" s="34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337">
        <f t="shared" ref="I109:X109" ca="1" si="20">I14+I14/$I$16</f>
        <v>104.35744089012516</v>
      </c>
      <c r="J109" s="337">
        <f t="shared" ca="1" si="20"/>
        <v>-134.17385257301805</v>
      </c>
      <c r="K109" s="337">
        <f t="shared" ca="1" si="20"/>
        <v>-134.17385257301805</v>
      </c>
      <c r="L109" s="337">
        <f t="shared" ca="1" si="20"/>
        <v>178.89847009735743</v>
      </c>
      <c r="M109" s="377">
        <f t="shared" ca="1" si="20"/>
        <v>253.4394993045897</v>
      </c>
      <c r="N109" s="338">
        <f t="shared" si="20"/>
        <v>0</v>
      </c>
      <c r="O109" s="339">
        <f t="shared" si="20"/>
        <v>0</v>
      </c>
      <c r="P109" s="339">
        <f t="shared" si="20"/>
        <v>0</v>
      </c>
      <c r="Q109" s="339">
        <f t="shared" si="20"/>
        <v>0</v>
      </c>
      <c r="R109" s="377">
        <f t="shared" si="20"/>
        <v>0</v>
      </c>
      <c r="S109" s="338">
        <f t="shared" si="20"/>
        <v>0</v>
      </c>
      <c r="T109" s="339">
        <f t="shared" si="20"/>
        <v>0</v>
      </c>
      <c r="U109" s="339">
        <f t="shared" si="20"/>
        <v>0</v>
      </c>
      <c r="V109" s="339">
        <f t="shared" si="20"/>
        <v>0</v>
      </c>
      <c r="W109" s="340">
        <f t="shared" si="20"/>
        <v>0</v>
      </c>
      <c r="X109" s="339">
        <f t="shared" si="20"/>
        <v>0</v>
      </c>
    </row>
    <row r="110" spans="1:24" s="282" customFormat="1" ht="12.95" customHeight="1" x14ac:dyDescent="0.3">
      <c r="A110" s="336"/>
      <c r="B110" s="305" t="s">
        <v>273</v>
      </c>
      <c r="C110" s="281"/>
      <c r="D110" s="281"/>
      <c r="E110" s="281"/>
      <c r="F110" s="281"/>
      <c r="G110" s="281"/>
      <c r="H110" s="281"/>
      <c r="I110" s="341">
        <f t="shared" ref="I110:X110" ca="1" si="21">I15</f>
        <v>-5</v>
      </c>
      <c r="J110" s="341">
        <f t="shared" ca="1" si="21"/>
        <v>-11</v>
      </c>
      <c r="K110" s="341">
        <f t="shared" ca="1" si="21"/>
        <v>-13</v>
      </c>
      <c r="L110" s="341">
        <f t="shared" ca="1" si="21"/>
        <v>-11</v>
      </c>
      <c r="M110" s="378">
        <f t="shared" ca="1" si="21"/>
        <v>8</v>
      </c>
      <c r="N110" s="342">
        <f t="shared" si="21"/>
        <v>0</v>
      </c>
      <c r="O110" s="343">
        <f t="shared" si="21"/>
        <v>0</v>
      </c>
      <c r="P110" s="343">
        <f t="shared" si="21"/>
        <v>0</v>
      </c>
      <c r="Q110" s="343">
        <f t="shared" si="21"/>
        <v>0</v>
      </c>
      <c r="R110" s="378">
        <f t="shared" si="21"/>
        <v>0</v>
      </c>
      <c r="S110" s="342">
        <f t="shared" si="21"/>
        <v>0</v>
      </c>
      <c r="T110" s="343">
        <f t="shared" si="21"/>
        <v>0</v>
      </c>
      <c r="U110" s="343">
        <f t="shared" si="21"/>
        <v>0</v>
      </c>
      <c r="V110" s="343">
        <f t="shared" si="21"/>
        <v>0</v>
      </c>
      <c r="W110" s="344">
        <f t="shared" si="21"/>
        <v>0</v>
      </c>
      <c r="X110" s="343">
        <f t="shared" si="21"/>
        <v>0</v>
      </c>
    </row>
    <row r="111" spans="1:24" s="282" customFormat="1" ht="12.95" customHeight="1" x14ac:dyDescent="0.3">
      <c r="A111" s="336"/>
      <c r="B111" s="305" t="s">
        <v>255</v>
      </c>
      <c r="C111" s="281"/>
      <c r="D111" s="281"/>
      <c r="E111" s="281"/>
      <c r="F111" s="281"/>
      <c r="G111" s="281"/>
      <c r="H111" s="281"/>
      <c r="I111" s="337">
        <f ca="1">SUM(I109:I110)</f>
        <v>99.357440890125162</v>
      </c>
      <c r="J111" s="337">
        <f t="shared" ref="J111:X111" ca="1" si="22">SUM(J109:J110)</f>
        <v>-145.17385257301805</v>
      </c>
      <c r="K111" s="337">
        <f t="shared" ca="1" si="22"/>
        <v>-147.17385257301805</v>
      </c>
      <c r="L111" s="337">
        <f t="shared" ca="1" si="22"/>
        <v>167.89847009735743</v>
      </c>
      <c r="M111" s="377">
        <f t="shared" ca="1" si="22"/>
        <v>261.43949930458973</v>
      </c>
      <c r="N111" s="338">
        <f t="shared" si="22"/>
        <v>0</v>
      </c>
      <c r="O111" s="339">
        <f t="shared" si="22"/>
        <v>0</v>
      </c>
      <c r="P111" s="339">
        <f t="shared" si="22"/>
        <v>0</v>
      </c>
      <c r="Q111" s="339">
        <f t="shared" si="22"/>
        <v>0</v>
      </c>
      <c r="R111" s="377">
        <f t="shared" si="22"/>
        <v>0</v>
      </c>
      <c r="S111" s="338">
        <f t="shared" si="22"/>
        <v>0</v>
      </c>
      <c r="T111" s="339">
        <f t="shared" si="22"/>
        <v>0</v>
      </c>
      <c r="U111" s="339">
        <f t="shared" si="22"/>
        <v>0</v>
      </c>
      <c r="V111" s="339">
        <f t="shared" si="22"/>
        <v>0</v>
      </c>
      <c r="W111" s="340">
        <f t="shared" si="22"/>
        <v>0</v>
      </c>
      <c r="X111" s="339">
        <f t="shared" si="22"/>
        <v>0</v>
      </c>
    </row>
    <row r="112" spans="1:24" s="267" customFormat="1" ht="12.95" customHeight="1" x14ac:dyDescent="0.3">
      <c r="A112" s="265"/>
      <c r="B112" s="265"/>
      <c r="C112" s="265"/>
      <c r="D112" s="265"/>
      <c r="E112" s="265"/>
      <c r="F112" s="265"/>
      <c r="G112" s="265"/>
      <c r="H112" s="265"/>
      <c r="M112" s="299"/>
      <c r="N112" s="294"/>
      <c r="O112" s="295"/>
      <c r="P112" s="295"/>
      <c r="Q112" s="295"/>
      <c r="R112" s="296"/>
      <c r="S112" s="294"/>
      <c r="T112" s="280"/>
      <c r="U112" s="280"/>
      <c r="V112" s="280"/>
      <c r="W112" s="296"/>
      <c r="X112" s="295"/>
    </row>
    <row r="113" spans="1:119"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119" s="282" customFormat="1" ht="12.95" customHeight="1" x14ac:dyDescent="0.3">
      <c r="B114" s="281" t="s">
        <v>260</v>
      </c>
      <c r="C114" s="281"/>
      <c r="D114" s="281"/>
      <c r="E114" s="281"/>
      <c r="F114" s="281"/>
      <c r="G114" s="281"/>
      <c r="H114" s="281"/>
      <c r="I114" s="282">
        <f t="shared" ref="I114:X114" ca="1" si="23">I33-I42</f>
        <v>2</v>
      </c>
      <c r="J114" s="282">
        <f t="shared" ca="1" si="23"/>
        <v>-13</v>
      </c>
      <c r="K114" s="282">
        <f t="shared" ca="1" si="23"/>
        <v>-24</v>
      </c>
      <c r="L114" s="282">
        <f t="shared" ca="1" si="23"/>
        <v>-10</v>
      </c>
      <c r="M114" s="284">
        <f t="shared" ca="1" si="23"/>
        <v>26</v>
      </c>
      <c r="N114" s="333">
        <f t="shared" ca="1" si="23"/>
        <v>18</v>
      </c>
      <c r="O114" s="334">
        <f t="shared" ca="1" si="23"/>
        <v>18</v>
      </c>
      <c r="P114" s="334">
        <f t="shared" ca="1" si="23"/>
        <v>18</v>
      </c>
      <c r="Q114" s="334">
        <f t="shared" ca="1" si="23"/>
        <v>18</v>
      </c>
      <c r="R114" s="346">
        <f t="shared" ca="1" si="23"/>
        <v>18</v>
      </c>
      <c r="S114" s="333">
        <f t="shared" ca="1" si="23"/>
        <v>18</v>
      </c>
      <c r="T114" s="334">
        <f t="shared" ca="1" si="23"/>
        <v>18</v>
      </c>
      <c r="U114" s="334">
        <f t="shared" ca="1" si="23"/>
        <v>18</v>
      </c>
      <c r="V114" s="334">
        <f t="shared" ca="1" si="23"/>
        <v>18</v>
      </c>
      <c r="W114" s="346">
        <f t="shared" ca="1" si="23"/>
        <v>18</v>
      </c>
      <c r="X114" s="334">
        <f t="shared" ca="1" si="23"/>
        <v>18</v>
      </c>
      <c r="AC114" s="333"/>
      <c r="AD114" s="334"/>
      <c r="AE114" s="334"/>
      <c r="AF114" s="334"/>
      <c r="AG114" s="334"/>
      <c r="AH114" s="333"/>
      <c r="AI114" s="334"/>
      <c r="AJ114" s="334"/>
      <c r="AK114" s="334"/>
      <c r="AL114" s="346"/>
      <c r="AM114" s="333"/>
    </row>
    <row r="115" spans="1:119" s="282" customFormat="1" ht="12.95" customHeight="1" x14ac:dyDescent="0.3">
      <c r="A115" s="336"/>
      <c r="B115" s="281" t="s">
        <v>25</v>
      </c>
      <c r="C115" s="281"/>
      <c r="D115" s="281"/>
      <c r="E115" s="281"/>
      <c r="F115" s="281"/>
      <c r="G115" s="281"/>
      <c r="H115" s="281"/>
      <c r="I115" s="282">
        <f ca="1">I37-I46-I106</f>
        <v>0</v>
      </c>
      <c r="J115" s="282">
        <f t="shared" ref="J115:X115" ca="1" si="24">J37-J46-J106</f>
        <v>0</v>
      </c>
      <c r="K115" s="282">
        <f t="shared" ca="1" si="24"/>
        <v>0</v>
      </c>
      <c r="L115" s="282">
        <f t="shared" ca="1" si="24"/>
        <v>0</v>
      </c>
      <c r="M115" s="284">
        <f t="shared" ca="1" si="24"/>
        <v>0</v>
      </c>
      <c r="N115" s="333">
        <f t="shared" ca="1" si="24"/>
        <v>0</v>
      </c>
      <c r="O115" s="282">
        <f t="shared" ca="1" si="24"/>
        <v>2</v>
      </c>
      <c r="P115" s="282">
        <f t="shared" ca="1" si="24"/>
        <v>-13</v>
      </c>
      <c r="Q115" s="282">
        <f t="shared" ca="1" si="24"/>
        <v>-24</v>
      </c>
      <c r="R115" s="284">
        <f t="shared" ca="1" si="24"/>
        <v>-10</v>
      </c>
      <c r="S115" s="333">
        <f t="shared" ca="1" si="24"/>
        <v>26</v>
      </c>
      <c r="T115" s="334">
        <f t="shared" ca="1" si="24"/>
        <v>18</v>
      </c>
      <c r="U115" s="334">
        <f t="shared" ca="1" si="24"/>
        <v>18</v>
      </c>
      <c r="V115" s="334">
        <f t="shared" ca="1" si="24"/>
        <v>18</v>
      </c>
      <c r="W115" s="346">
        <f t="shared" ca="1" si="24"/>
        <v>18</v>
      </c>
      <c r="X115" s="334">
        <f t="shared" ca="1" si="24"/>
        <v>18</v>
      </c>
    </row>
    <row r="116" spans="1:119" s="282" customFormat="1" ht="12.95" customHeight="1" x14ac:dyDescent="0.3">
      <c r="A116" s="336"/>
      <c r="B116" s="281" t="s">
        <v>24</v>
      </c>
      <c r="C116" s="281"/>
      <c r="D116" s="281"/>
      <c r="E116" s="281"/>
      <c r="F116" s="281"/>
      <c r="G116" s="281"/>
      <c r="H116" s="281"/>
      <c r="I116" s="282">
        <f t="shared" ref="I116:X116" ca="1" si="25">I114-I115</f>
        <v>2</v>
      </c>
      <c r="J116" s="282">
        <f t="shared" ca="1" si="25"/>
        <v>-13</v>
      </c>
      <c r="K116" s="282">
        <f t="shared" ca="1" si="25"/>
        <v>-24</v>
      </c>
      <c r="L116" s="282">
        <f t="shared" ca="1" si="25"/>
        <v>-10</v>
      </c>
      <c r="M116" s="284">
        <f t="shared" ca="1" si="25"/>
        <v>26</v>
      </c>
      <c r="N116" s="283">
        <f t="shared" ca="1" si="25"/>
        <v>18</v>
      </c>
      <c r="O116" s="282">
        <f t="shared" ca="1" si="25"/>
        <v>16</v>
      </c>
      <c r="P116" s="282">
        <f t="shared" ca="1" si="25"/>
        <v>31</v>
      </c>
      <c r="Q116" s="282">
        <f t="shared" ca="1" si="25"/>
        <v>42</v>
      </c>
      <c r="R116" s="284">
        <f t="shared" ca="1" si="25"/>
        <v>28</v>
      </c>
      <c r="S116" s="283">
        <f t="shared" ca="1" si="25"/>
        <v>-8</v>
      </c>
      <c r="T116" s="282">
        <f ca="1">T114-T115</f>
        <v>0</v>
      </c>
      <c r="U116" s="282">
        <f t="shared" ca="1" si="25"/>
        <v>0</v>
      </c>
      <c r="V116" s="282">
        <f t="shared" ca="1" si="25"/>
        <v>0</v>
      </c>
      <c r="W116" s="284">
        <f t="shared" ca="1" si="25"/>
        <v>0</v>
      </c>
      <c r="X116" s="334">
        <f t="shared" ca="1" si="25"/>
        <v>0</v>
      </c>
      <c r="AD116" s="333"/>
      <c r="AE116" s="334"/>
      <c r="AF116" s="334"/>
      <c r="AG116" s="334"/>
      <c r="AH116" s="334"/>
      <c r="AI116" s="333"/>
      <c r="AJ116" s="334"/>
      <c r="AK116" s="334"/>
      <c r="AL116" s="334"/>
      <c r="AM116" s="346"/>
      <c r="AN116" s="333"/>
    </row>
    <row r="117" spans="1:119" s="282" customFormat="1" ht="12.95" customHeight="1" x14ac:dyDescent="0.3">
      <c r="A117" s="336"/>
      <c r="B117" s="281"/>
      <c r="C117" s="281"/>
      <c r="D117" s="281"/>
      <c r="E117" s="281"/>
      <c r="F117" s="281"/>
      <c r="G117" s="281"/>
      <c r="H117" s="281"/>
      <c r="M117" s="284"/>
      <c r="N117" s="333"/>
      <c r="O117" s="334"/>
      <c r="P117" s="334"/>
      <c r="Q117" s="334"/>
      <c r="R117" s="346"/>
      <c r="S117" s="333"/>
      <c r="T117" s="334"/>
      <c r="U117" s="334"/>
      <c r="V117" s="334"/>
      <c r="W117" s="346"/>
      <c r="X117" s="334"/>
    </row>
    <row r="118" spans="1:119" s="222" customFormat="1"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row>
    <row r="119" spans="1:119" s="222" customFormat="1" ht="12.95" customHeight="1" x14ac:dyDescent="0.3">
      <c r="A119" s="239"/>
      <c r="B119" s="239"/>
      <c r="C119" s="239"/>
      <c r="D119" s="239"/>
      <c r="E119" s="239"/>
      <c r="F119" s="239"/>
      <c r="G119" s="239"/>
      <c r="H119" s="239"/>
      <c r="I119" s="257"/>
      <c r="J119" s="235"/>
      <c r="K119" s="235"/>
      <c r="L119" s="235"/>
      <c r="M119" s="235"/>
      <c r="N119" s="256"/>
      <c r="O119" s="256"/>
      <c r="P119" s="256"/>
      <c r="Q119" s="256"/>
      <c r="R119" s="256"/>
      <c r="S119" s="221"/>
      <c r="T119" s="221"/>
      <c r="U119" s="221"/>
      <c r="V119" s="221"/>
      <c r="W119" s="221"/>
      <c r="X119" s="221"/>
    </row>
    <row r="120" spans="1:119" s="222" customFormat="1" ht="12.95" customHeight="1" x14ac:dyDescent="0.3">
      <c r="A120" s="239" t="s">
        <v>279</v>
      </c>
      <c r="B120" s="239"/>
      <c r="C120" s="239"/>
      <c r="D120" s="239"/>
      <c r="E120" s="239"/>
      <c r="F120" s="239"/>
      <c r="G120" s="239"/>
      <c r="H120" s="239"/>
      <c r="I120" s="370">
        <f t="shared" ref="I120:I121" ca="1" si="26">SUMPRODUCT(I109:X109,$I$25:$X$25)</f>
        <v>199.64584094810576</v>
      </c>
      <c r="J120" s="235"/>
      <c r="K120" s="235"/>
      <c r="L120" s="235"/>
      <c r="M120" s="235"/>
      <c r="N120" s="256"/>
      <c r="O120" s="256"/>
      <c r="P120" s="256"/>
      <c r="Q120" s="256"/>
      <c r="R120" s="256"/>
      <c r="S120" s="221"/>
      <c r="T120" s="221"/>
      <c r="U120" s="221"/>
      <c r="V120" s="221"/>
      <c r="W120" s="221"/>
      <c r="X120" s="221"/>
    </row>
    <row r="121" spans="1:119" s="222" customFormat="1" ht="12.95" customHeight="1" x14ac:dyDescent="0.3">
      <c r="A121" s="239" t="s">
        <v>278</v>
      </c>
      <c r="B121" s="239"/>
      <c r="C121" s="239"/>
      <c r="D121" s="239"/>
      <c r="E121" s="239"/>
      <c r="F121" s="239"/>
      <c r="G121" s="239"/>
      <c r="H121" s="239"/>
      <c r="I121" s="370">
        <f t="shared" ca="1" si="26"/>
        <v>-29.448245422489236</v>
      </c>
      <c r="J121" s="232"/>
      <c r="K121" s="232"/>
      <c r="L121" s="232"/>
      <c r="M121" s="235"/>
      <c r="N121" s="235"/>
      <c r="O121" s="235"/>
      <c r="P121" s="221"/>
      <c r="Q121" s="221"/>
      <c r="R121" s="221"/>
      <c r="S121" s="221"/>
      <c r="T121" s="221"/>
      <c r="U121" s="221"/>
      <c r="V121" s="221"/>
      <c r="W121" s="221"/>
      <c r="X121" s="221"/>
    </row>
    <row r="122" spans="1:119" s="222" customFormat="1" ht="12.95" customHeight="1" x14ac:dyDescent="0.3">
      <c r="A122" s="239" t="s">
        <v>274</v>
      </c>
      <c r="B122" s="239"/>
      <c r="C122" s="239"/>
      <c r="D122" s="239"/>
      <c r="E122" s="239"/>
      <c r="F122" s="239"/>
      <c r="G122" s="239"/>
      <c r="H122" s="239"/>
      <c r="I122" s="370">
        <f ca="1">SUMPRODUCT(I111:X111,$I$25:$X$25)</f>
        <v>170.19759552561655</v>
      </c>
      <c r="J122" s="232"/>
      <c r="K122" s="232"/>
      <c r="L122" s="232"/>
      <c r="M122" s="235"/>
      <c r="N122" s="235"/>
      <c r="O122" s="235"/>
      <c r="P122" s="221"/>
      <c r="Q122" s="221"/>
      <c r="R122" s="221"/>
      <c r="S122" s="221"/>
      <c r="T122" s="221"/>
      <c r="U122" s="221"/>
      <c r="V122" s="221"/>
      <c r="W122" s="221"/>
      <c r="X122" s="221"/>
    </row>
    <row r="123" spans="1:119" s="222" customFormat="1" ht="12.95" customHeight="1" x14ac:dyDescent="0.3">
      <c r="A123" s="239" t="s">
        <v>275</v>
      </c>
      <c r="B123" s="239"/>
      <c r="C123" s="239"/>
      <c r="D123" s="239"/>
      <c r="E123" s="239"/>
      <c r="F123" s="239"/>
      <c r="G123" s="239"/>
      <c r="H123" s="239"/>
      <c r="I123" s="370">
        <f ca="1">SUMPRODUCT($I$25:$X$25,$I$116:$X$116)</f>
        <v>57.98856897409911</v>
      </c>
      <c r="J123" s="232"/>
      <c r="K123" s="232"/>
      <c r="L123" s="232"/>
      <c r="M123" s="235"/>
      <c r="N123" s="235"/>
      <c r="O123" s="235"/>
      <c r="P123" s="221"/>
      <c r="Q123" s="221"/>
      <c r="R123" s="221"/>
      <c r="S123" s="221"/>
      <c r="T123" s="221"/>
      <c r="U123" s="221"/>
      <c r="V123" s="221"/>
      <c r="W123" s="221"/>
      <c r="X123" s="221"/>
    </row>
    <row r="124" spans="1:119" s="222" customFormat="1" ht="12.95" customHeight="1" x14ac:dyDescent="0.3">
      <c r="A124" s="239" t="s">
        <v>27</v>
      </c>
      <c r="B124" s="239"/>
      <c r="C124" s="239"/>
      <c r="D124" s="239"/>
      <c r="E124" s="239"/>
      <c r="F124" s="239"/>
      <c r="G124" s="239"/>
      <c r="H124" s="239"/>
      <c r="I124" s="212">
        <f ca="1">I$123/I$122</f>
        <v>0.34071320922610338</v>
      </c>
      <c r="J124" s="221"/>
      <c r="K124" s="221"/>
      <c r="L124" s="221"/>
      <c r="M124" s="232"/>
      <c r="N124" s="221"/>
      <c r="O124" s="221"/>
      <c r="P124" s="221"/>
      <c r="Q124" s="221"/>
      <c r="R124" s="221"/>
      <c r="S124" s="221"/>
      <c r="T124" s="221"/>
      <c r="U124" s="221"/>
      <c r="V124" s="221"/>
      <c r="W124" s="221"/>
      <c r="X124" s="221"/>
    </row>
    <row r="125" spans="1:119" s="202" customFormat="1" ht="12.95" customHeight="1" x14ac:dyDescent="0.3">
      <c r="A125" s="166"/>
      <c r="B125" s="183"/>
      <c r="C125" s="183"/>
      <c r="D125" s="161"/>
      <c r="E125" s="161"/>
      <c r="F125" s="161"/>
      <c r="G125" s="161"/>
      <c r="H125" s="161"/>
      <c r="I125" s="199"/>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x14ac:dyDescent="0.3">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x14ac:dyDescent="0.3">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x14ac:dyDescent="0.3">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x14ac:dyDescent="0.3">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x14ac:dyDescent="0.3">
      <c r="A130" s="183"/>
      <c r="B130" s="165"/>
      <c r="C130" s="165"/>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x14ac:dyDescent="0.3">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x14ac:dyDescent="0.3">
      <c r="A132" s="164"/>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x14ac:dyDescent="0.3">
      <c r="A133" s="166"/>
      <c r="B133" s="183"/>
      <c r="C133" s="183"/>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x14ac:dyDescent="0.3">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x14ac:dyDescent="0.3">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113"/>
  <sheetViews>
    <sheetView workbookViewId="0">
      <selection activeCell="L5" sqref="L5"/>
    </sheetView>
  </sheetViews>
  <sheetFormatPr defaultRowHeight="15" x14ac:dyDescent="0.25"/>
  <cols>
    <col min="2" max="2" width="8.7109375" customWidth="1"/>
    <col min="3" max="3" width="14.140625" customWidth="1"/>
    <col min="4" max="4" width="19.5703125" customWidth="1"/>
    <col min="5" max="7" width="12.5703125" customWidth="1"/>
    <col min="8" max="8" width="11.85546875" customWidth="1"/>
    <col min="9" max="9" width="11.42578125" customWidth="1"/>
  </cols>
  <sheetData>
    <row r="1" spans="1:10" s="7" customFormat="1" ht="105" x14ac:dyDescent="0.25">
      <c r="A1" s="61" t="s">
        <v>104</v>
      </c>
      <c r="B1" s="61" t="s">
        <v>155</v>
      </c>
      <c r="C1" s="81" t="s">
        <v>90</v>
      </c>
      <c r="D1" s="82" t="s">
        <v>93</v>
      </c>
      <c r="E1" s="81" t="s">
        <v>154</v>
      </c>
      <c r="F1" s="82" t="s">
        <v>97</v>
      </c>
      <c r="G1" s="81" t="s">
        <v>153</v>
      </c>
      <c r="H1" s="82" t="s">
        <v>156</v>
      </c>
      <c r="I1" s="61" t="s">
        <v>122</v>
      </c>
      <c r="J1" s="7" t="s">
        <v>121</v>
      </c>
    </row>
    <row r="2" spans="1:10" x14ac:dyDescent="0.25">
      <c r="A2" s="59">
        <v>1</v>
      </c>
      <c r="B2" s="59" t="s">
        <v>88</v>
      </c>
      <c r="C2" s="83" t="s">
        <v>51</v>
      </c>
      <c r="D2" s="84" t="s">
        <v>51</v>
      </c>
      <c r="E2" s="83" t="s">
        <v>51</v>
      </c>
      <c r="F2" s="84" t="s">
        <v>51</v>
      </c>
      <c r="G2" s="83" t="s">
        <v>51</v>
      </c>
      <c r="H2" s="84" t="s">
        <v>51</v>
      </c>
      <c r="I2" s="62"/>
      <c r="J2" s="62"/>
    </row>
    <row r="3" spans="1:10" x14ac:dyDescent="0.25">
      <c r="A3" s="63">
        <v>2</v>
      </c>
      <c r="B3" s="63" t="s">
        <v>89</v>
      </c>
      <c r="C3" s="85" t="s">
        <v>83</v>
      </c>
      <c r="D3" s="86" t="s">
        <v>51</v>
      </c>
      <c r="E3" s="85" t="s">
        <v>88</v>
      </c>
      <c r="F3" s="86" t="s">
        <v>51</v>
      </c>
      <c r="G3" s="99" t="s">
        <v>51</v>
      </c>
      <c r="H3" s="86" t="s">
        <v>51</v>
      </c>
      <c r="I3" s="63" t="s">
        <v>141</v>
      </c>
      <c r="J3" s="69" t="s">
        <v>80</v>
      </c>
    </row>
    <row r="4" spans="1:10" x14ac:dyDescent="0.25">
      <c r="A4" s="46">
        <v>3</v>
      </c>
      <c r="B4" s="46" t="s">
        <v>89</v>
      </c>
      <c r="C4" s="87" t="s">
        <v>48</v>
      </c>
      <c r="D4" s="88" t="s">
        <v>91</v>
      </c>
      <c r="E4" s="87" t="s">
        <v>88</v>
      </c>
      <c r="F4" s="96" t="s">
        <v>51</v>
      </c>
      <c r="G4" s="100" t="s">
        <v>51</v>
      </c>
      <c r="H4" s="96" t="s">
        <v>51</v>
      </c>
      <c r="I4" s="78" t="s">
        <v>142</v>
      </c>
      <c r="J4" s="70" t="s">
        <v>73</v>
      </c>
    </row>
    <row r="5" spans="1:10" x14ac:dyDescent="0.25">
      <c r="A5" s="64">
        <v>4</v>
      </c>
      <c r="B5" s="64" t="s">
        <v>89</v>
      </c>
      <c r="C5" s="89" t="s">
        <v>48</v>
      </c>
      <c r="D5" s="90" t="s">
        <v>92</v>
      </c>
      <c r="E5" s="89" t="s">
        <v>88</v>
      </c>
      <c r="F5" s="97" t="s">
        <v>51</v>
      </c>
      <c r="G5" s="101" t="s">
        <v>51</v>
      </c>
      <c r="H5" s="97" t="s">
        <v>51</v>
      </c>
      <c r="I5" s="64" t="s">
        <v>143</v>
      </c>
      <c r="J5" s="71" t="s">
        <v>72</v>
      </c>
    </row>
    <row r="6" spans="1:10" x14ac:dyDescent="0.25">
      <c r="A6" s="2">
        <v>5</v>
      </c>
      <c r="B6" s="2" t="s">
        <v>89</v>
      </c>
      <c r="C6" s="91" t="s">
        <v>48</v>
      </c>
      <c r="D6" s="92" t="s">
        <v>91</v>
      </c>
      <c r="E6" s="87" t="s">
        <v>89</v>
      </c>
      <c r="F6" s="92" t="s">
        <v>91</v>
      </c>
      <c r="G6" s="87" t="s">
        <v>88</v>
      </c>
      <c r="H6" s="96" t="s">
        <v>51</v>
      </c>
      <c r="I6" s="75" t="s">
        <v>102</v>
      </c>
      <c r="J6" s="77" t="s">
        <v>128</v>
      </c>
    </row>
    <row r="7" spans="1:10" x14ac:dyDescent="0.25">
      <c r="A7" s="2">
        <v>6</v>
      </c>
      <c r="B7" s="2" t="s">
        <v>89</v>
      </c>
      <c r="C7" s="91" t="s">
        <v>48</v>
      </c>
      <c r="D7" s="92" t="s">
        <v>92</v>
      </c>
      <c r="E7" s="87" t="s">
        <v>89</v>
      </c>
      <c r="F7" s="92" t="s">
        <v>91</v>
      </c>
      <c r="G7" s="87" t="s">
        <v>88</v>
      </c>
      <c r="H7" s="96" t="s">
        <v>51</v>
      </c>
      <c r="I7" s="75" t="s">
        <v>103</v>
      </c>
      <c r="J7" s="77" t="s">
        <v>126</v>
      </c>
    </row>
    <row r="8" spans="1:10" x14ac:dyDescent="0.25">
      <c r="A8" s="2">
        <v>7</v>
      </c>
      <c r="B8" s="2" t="s">
        <v>89</v>
      </c>
      <c r="C8" s="87" t="s">
        <v>48</v>
      </c>
      <c r="D8" s="88" t="s">
        <v>91</v>
      </c>
      <c r="E8" s="87" t="s">
        <v>89</v>
      </c>
      <c r="F8" s="88" t="s">
        <v>92</v>
      </c>
      <c r="G8" s="87" t="s">
        <v>88</v>
      </c>
      <c r="H8" s="96" t="s">
        <v>51</v>
      </c>
      <c r="I8" s="2" t="s">
        <v>100</v>
      </c>
      <c r="J8" s="74" t="s">
        <v>127</v>
      </c>
    </row>
    <row r="9" spans="1:10" x14ac:dyDescent="0.25">
      <c r="A9" s="2">
        <v>8</v>
      </c>
      <c r="B9" s="2" t="s">
        <v>89</v>
      </c>
      <c r="C9" s="87" t="s">
        <v>48</v>
      </c>
      <c r="D9" s="88" t="s">
        <v>92</v>
      </c>
      <c r="E9" s="87" t="s">
        <v>89</v>
      </c>
      <c r="F9" s="88" t="s">
        <v>92</v>
      </c>
      <c r="G9" s="87" t="s">
        <v>88</v>
      </c>
      <c r="H9" s="96" t="s">
        <v>51</v>
      </c>
      <c r="I9" s="2" t="s">
        <v>101</v>
      </c>
      <c r="J9" s="74" t="s">
        <v>123</v>
      </c>
    </row>
    <row r="10" spans="1:10" x14ac:dyDescent="0.25">
      <c r="A10" s="2">
        <v>9</v>
      </c>
      <c r="B10" s="2" t="s">
        <v>89</v>
      </c>
      <c r="C10" s="91" t="s">
        <v>83</v>
      </c>
      <c r="D10" s="93" t="s">
        <v>51</v>
      </c>
      <c r="E10" s="87" t="s">
        <v>89</v>
      </c>
      <c r="F10" s="92" t="s">
        <v>91</v>
      </c>
      <c r="G10" s="87" t="s">
        <v>88</v>
      </c>
      <c r="H10" s="96" t="s">
        <v>51</v>
      </c>
      <c r="I10" s="75" t="s">
        <v>98</v>
      </c>
      <c r="J10" s="77" t="s">
        <v>125</v>
      </c>
    </row>
    <row r="11" spans="1:10" x14ac:dyDescent="0.25">
      <c r="A11" s="64">
        <v>10</v>
      </c>
      <c r="B11" s="64" t="s">
        <v>89</v>
      </c>
      <c r="C11" s="94" t="s">
        <v>83</v>
      </c>
      <c r="D11" s="95" t="s">
        <v>51</v>
      </c>
      <c r="E11" s="89" t="s">
        <v>89</v>
      </c>
      <c r="F11" s="98" t="s">
        <v>92</v>
      </c>
      <c r="G11" s="89" t="s">
        <v>88</v>
      </c>
      <c r="H11" s="96" t="s">
        <v>51</v>
      </c>
      <c r="I11" s="79" t="s">
        <v>99</v>
      </c>
      <c r="J11" s="80" t="s">
        <v>124</v>
      </c>
    </row>
    <row r="12" spans="1:10" x14ac:dyDescent="0.25">
      <c r="A12" s="2">
        <v>11</v>
      </c>
      <c r="B12" s="2" t="s">
        <v>89</v>
      </c>
      <c r="C12" s="91" t="s">
        <v>83</v>
      </c>
      <c r="D12" s="93" t="s">
        <v>51</v>
      </c>
      <c r="E12" s="87" t="s">
        <v>89</v>
      </c>
      <c r="F12" s="88" t="s">
        <v>92</v>
      </c>
      <c r="G12" s="87" t="s">
        <v>89</v>
      </c>
      <c r="H12" s="103" t="s">
        <v>91</v>
      </c>
      <c r="I12" s="75" t="s">
        <v>157</v>
      </c>
      <c r="J12" s="77" t="s">
        <v>151</v>
      </c>
    </row>
    <row r="13" spans="1:10" x14ac:dyDescent="0.25">
      <c r="A13" s="75">
        <v>12</v>
      </c>
      <c r="B13" s="75" t="s">
        <v>89</v>
      </c>
      <c r="C13" s="91" t="s">
        <v>83</v>
      </c>
      <c r="D13" s="93" t="s">
        <v>51</v>
      </c>
      <c r="E13" s="91" t="s">
        <v>89</v>
      </c>
      <c r="F13" s="92" t="s">
        <v>91</v>
      </c>
      <c r="G13" s="91" t="s">
        <v>89</v>
      </c>
      <c r="H13" s="92" t="s">
        <v>91</v>
      </c>
      <c r="I13" s="75" t="s">
        <v>158</v>
      </c>
      <c r="J13" s="77" t="s">
        <v>184</v>
      </c>
    </row>
    <row r="14" spans="1:10" x14ac:dyDescent="0.25">
      <c r="A14" s="105">
        <v>13</v>
      </c>
      <c r="B14" s="105" t="s">
        <v>89</v>
      </c>
      <c r="C14" s="106" t="s">
        <v>83</v>
      </c>
      <c r="D14" s="107" t="s">
        <v>51</v>
      </c>
      <c r="E14" s="106" t="s">
        <v>89</v>
      </c>
      <c r="F14" s="108" t="s">
        <v>91</v>
      </c>
      <c r="G14" s="106" t="s">
        <v>89</v>
      </c>
      <c r="H14" s="108" t="s">
        <v>92</v>
      </c>
      <c r="I14" s="105" t="s">
        <v>159</v>
      </c>
      <c r="J14" s="109" t="s">
        <v>194</v>
      </c>
    </row>
    <row r="15" spans="1:10" x14ac:dyDescent="0.25">
      <c r="A15" s="105">
        <v>14</v>
      </c>
      <c r="B15" s="105" t="s">
        <v>89</v>
      </c>
      <c r="C15" s="106" t="s">
        <v>83</v>
      </c>
      <c r="D15" s="107" t="s">
        <v>51</v>
      </c>
      <c r="E15" s="106" t="s">
        <v>89</v>
      </c>
      <c r="F15" s="108" t="s">
        <v>92</v>
      </c>
      <c r="G15" s="106" t="s">
        <v>89</v>
      </c>
      <c r="H15" s="108" t="s">
        <v>92</v>
      </c>
      <c r="I15" s="105" t="s">
        <v>160</v>
      </c>
      <c r="J15" s="109" t="s">
        <v>180</v>
      </c>
    </row>
    <row r="16" spans="1:10" x14ac:dyDescent="0.25">
      <c r="A16" s="2"/>
      <c r="B16" s="2"/>
      <c r="C16" s="89"/>
      <c r="D16" s="90"/>
      <c r="E16" s="94"/>
      <c r="F16" s="98"/>
      <c r="G16" s="102"/>
      <c r="H16" s="98"/>
      <c r="I16" s="75"/>
      <c r="J16" s="77"/>
    </row>
    <row r="17" spans="1:11" x14ac:dyDescent="0.25">
      <c r="A17" s="2"/>
      <c r="B17" s="2"/>
      <c r="C17" s="2"/>
      <c r="D17" s="2"/>
      <c r="E17" s="75"/>
      <c r="F17" s="75"/>
      <c r="G17" s="76"/>
      <c r="H17" s="75"/>
      <c r="I17" s="77"/>
    </row>
    <row r="18" spans="1:11" x14ac:dyDescent="0.25">
      <c r="A18" s="65" t="s">
        <v>94</v>
      </c>
    </row>
    <row r="20" spans="1:11" x14ac:dyDescent="0.25">
      <c r="A20" s="66" t="s">
        <v>141</v>
      </c>
      <c r="B20" t="s">
        <v>96</v>
      </c>
      <c r="K20" s="104" t="s">
        <v>172</v>
      </c>
    </row>
    <row r="21" spans="1:11" ht="18" x14ac:dyDescent="0.35">
      <c r="B21" s="2" t="s">
        <v>144</v>
      </c>
      <c r="C21" s="2" t="s">
        <v>239</v>
      </c>
      <c r="D21" s="134" t="s">
        <v>21</v>
      </c>
      <c r="E21" s="72" t="s">
        <v>119</v>
      </c>
    </row>
    <row r="22" spans="1:11" ht="18" x14ac:dyDescent="0.35">
      <c r="B22" s="2" t="s">
        <v>146</v>
      </c>
      <c r="C22" s="2" t="s">
        <v>237</v>
      </c>
      <c r="D22" s="134" t="s">
        <v>235</v>
      </c>
      <c r="E22" s="72" t="s">
        <v>120</v>
      </c>
    </row>
    <row r="23" spans="1:11" ht="18" x14ac:dyDescent="0.35">
      <c r="B23" s="2" t="s">
        <v>147</v>
      </c>
      <c r="C23" s="2" t="s">
        <v>238</v>
      </c>
      <c r="D23" s="134" t="s">
        <v>236</v>
      </c>
      <c r="E23" s="72" t="s">
        <v>130</v>
      </c>
    </row>
    <row r="24" spans="1:11" x14ac:dyDescent="0.25">
      <c r="D24" s="134"/>
    </row>
    <row r="25" spans="1:11" ht="14.45" x14ac:dyDescent="0.3">
      <c r="D25" s="134"/>
      <c r="F25" s="67" t="s">
        <v>105</v>
      </c>
    </row>
    <row r="26" spans="1:11" ht="14.45" x14ac:dyDescent="0.3">
      <c r="A26" s="66"/>
      <c r="D26" s="134"/>
      <c r="F26" s="67" t="s">
        <v>115</v>
      </c>
      <c r="G26" t="s">
        <v>116</v>
      </c>
    </row>
    <row r="27" spans="1:11" x14ac:dyDescent="0.25">
      <c r="A27" s="66"/>
      <c r="D27" s="134"/>
      <c r="F27" s="67" t="s">
        <v>118</v>
      </c>
      <c r="G27" t="s">
        <v>117</v>
      </c>
    </row>
    <row r="28" spans="1:11" x14ac:dyDescent="0.25">
      <c r="D28" s="134"/>
      <c r="F28" s="67" t="s">
        <v>110</v>
      </c>
      <c r="G28" t="s">
        <v>111</v>
      </c>
    </row>
    <row r="29" spans="1:11" x14ac:dyDescent="0.25">
      <c r="D29" s="134"/>
      <c r="F29" s="67" t="s">
        <v>106</v>
      </c>
      <c r="G29" t="s">
        <v>108</v>
      </c>
    </row>
    <row r="30" spans="1:11" x14ac:dyDescent="0.25">
      <c r="D30" s="134"/>
      <c r="F30" s="67" t="s">
        <v>107</v>
      </c>
      <c r="G30" t="s">
        <v>109</v>
      </c>
    </row>
    <row r="31" spans="1:11" x14ac:dyDescent="0.25">
      <c r="D31" s="134"/>
      <c r="F31" s="68" t="s">
        <v>112</v>
      </c>
      <c r="G31" t="s">
        <v>113</v>
      </c>
    </row>
    <row r="32" spans="1:11" ht="18" x14ac:dyDescent="0.35">
      <c r="D32" s="134"/>
      <c r="G32" s="60" t="s">
        <v>114</v>
      </c>
    </row>
    <row r="33" spans="1:13" x14ac:dyDescent="0.25">
      <c r="D33" s="134"/>
    </row>
    <row r="34" spans="1:13" x14ac:dyDescent="0.25">
      <c r="A34" s="66" t="s">
        <v>142</v>
      </c>
      <c r="B34" t="s">
        <v>95</v>
      </c>
      <c r="D34" s="134"/>
      <c r="L34" s="104" t="s">
        <v>173</v>
      </c>
    </row>
    <row r="35" spans="1:13" ht="18" x14ac:dyDescent="0.35">
      <c r="A35" s="66"/>
      <c r="B35" s="2" t="s">
        <v>144</v>
      </c>
      <c r="C35" s="2" t="s">
        <v>239</v>
      </c>
      <c r="D35" s="134" t="s">
        <v>21</v>
      </c>
      <c r="E35" s="72" t="s">
        <v>119</v>
      </c>
    </row>
    <row r="36" spans="1:13" ht="18" x14ac:dyDescent="0.35">
      <c r="A36" s="66"/>
      <c r="B36" s="2" t="s">
        <v>145</v>
      </c>
      <c r="C36" s="2" t="s">
        <v>240</v>
      </c>
      <c r="D36" s="134" t="s">
        <v>241</v>
      </c>
      <c r="E36" s="72" t="s">
        <v>129</v>
      </c>
    </row>
    <row r="37" spans="1:13" x14ac:dyDescent="0.25">
      <c r="A37" s="66"/>
      <c r="D37" s="134"/>
    </row>
    <row r="38" spans="1:13" x14ac:dyDescent="0.25">
      <c r="A38" s="66" t="s">
        <v>143</v>
      </c>
      <c r="B38" t="s">
        <v>21</v>
      </c>
      <c r="D38" s="134"/>
      <c r="L38" s="104" t="s">
        <v>174</v>
      </c>
    </row>
    <row r="39" spans="1:13" ht="18" x14ac:dyDescent="0.35">
      <c r="A39" s="66"/>
      <c r="B39" s="2" t="s">
        <v>144</v>
      </c>
      <c r="C39" s="2" t="s">
        <v>239</v>
      </c>
      <c r="D39" s="134" t="s">
        <v>21</v>
      </c>
      <c r="E39" s="72" t="s">
        <v>119</v>
      </c>
    </row>
    <row r="40" spans="1:13" ht="15.75" thickBot="1" x14ac:dyDescent="0.3">
      <c r="A40" s="66"/>
      <c r="D40" s="134"/>
      <c r="F40" s="60"/>
    </row>
    <row r="41" spans="1:13" x14ac:dyDescent="0.25">
      <c r="A41" s="147" t="s">
        <v>102</v>
      </c>
      <c r="B41" s="148" t="s">
        <v>131</v>
      </c>
      <c r="C41" s="148"/>
      <c r="D41" s="149"/>
      <c r="E41" s="148"/>
      <c r="F41" s="148"/>
      <c r="G41" s="148"/>
      <c r="H41" s="148"/>
      <c r="I41" s="150" t="s">
        <v>128</v>
      </c>
      <c r="J41" s="148"/>
      <c r="K41" s="148"/>
      <c r="L41" s="151" t="s">
        <v>175</v>
      </c>
      <c r="M41" s="148"/>
    </row>
    <row r="42" spans="1:13" ht="18" x14ac:dyDescent="0.35">
      <c r="B42" s="2" t="s">
        <v>144</v>
      </c>
      <c r="C42" s="2" t="s">
        <v>239</v>
      </c>
      <c r="D42" s="134" t="s">
        <v>21</v>
      </c>
      <c r="E42" s="72" t="s">
        <v>119</v>
      </c>
    </row>
    <row r="43" spans="1:13" ht="18" x14ac:dyDescent="0.35">
      <c r="B43" s="139" t="s">
        <v>149</v>
      </c>
      <c r="C43" s="139" t="s">
        <v>233</v>
      </c>
      <c r="D43" s="140" t="s">
        <v>232</v>
      </c>
      <c r="E43" s="141" t="s">
        <v>243</v>
      </c>
    </row>
    <row r="44" spans="1:13" ht="18" x14ac:dyDescent="0.35">
      <c r="B44" s="105" t="s">
        <v>148</v>
      </c>
      <c r="C44" s="105" t="s">
        <v>234</v>
      </c>
      <c r="D44" s="138" t="s">
        <v>231</v>
      </c>
      <c r="E44" s="137" t="s">
        <v>133</v>
      </c>
    </row>
    <row r="45" spans="1:13" ht="18" x14ac:dyDescent="0.35">
      <c r="B45" s="2" t="s">
        <v>150</v>
      </c>
      <c r="C45" s="2" t="s">
        <v>242</v>
      </c>
      <c r="D45" s="135" t="s">
        <v>231</v>
      </c>
      <c r="E45" s="72" t="s">
        <v>137</v>
      </c>
    </row>
    <row r="46" spans="1:13" ht="18" x14ac:dyDescent="0.35">
      <c r="B46" s="2" t="s">
        <v>145</v>
      </c>
      <c r="C46" s="2" t="s">
        <v>240</v>
      </c>
      <c r="D46" s="134" t="s">
        <v>241</v>
      </c>
      <c r="E46" s="72" t="s">
        <v>129</v>
      </c>
    </row>
    <row r="47" spans="1:13" x14ac:dyDescent="0.25">
      <c r="D47" s="134"/>
    </row>
    <row r="48" spans="1:13" x14ac:dyDescent="0.25">
      <c r="D48" s="134"/>
      <c r="E48" s="67" t="s">
        <v>105</v>
      </c>
    </row>
    <row r="49" spans="1:12" x14ac:dyDescent="0.25">
      <c r="D49" s="134"/>
      <c r="E49" s="67" t="s">
        <v>138</v>
      </c>
      <c r="F49" t="s">
        <v>139</v>
      </c>
    </row>
    <row r="50" spans="1:12" x14ac:dyDescent="0.25">
      <c r="D50" s="134"/>
      <c r="F50" s="67"/>
    </row>
    <row r="51" spans="1:12" x14ac:dyDescent="0.25">
      <c r="A51" s="66" t="s">
        <v>103</v>
      </c>
      <c r="B51" t="s">
        <v>134</v>
      </c>
      <c r="D51" s="134"/>
      <c r="I51" s="2" t="s">
        <v>126</v>
      </c>
      <c r="L51" s="104" t="s">
        <v>176</v>
      </c>
    </row>
    <row r="52" spans="1:12" ht="18" x14ac:dyDescent="0.35">
      <c r="B52" s="2" t="s">
        <v>144</v>
      </c>
      <c r="C52" s="2" t="s">
        <v>239</v>
      </c>
      <c r="D52" s="134" t="s">
        <v>21</v>
      </c>
      <c r="E52" s="72" t="s">
        <v>119</v>
      </c>
    </row>
    <row r="53" spans="1:12" s="136" customFormat="1" ht="18" x14ac:dyDescent="0.35">
      <c r="B53" s="139" t="s">
        <v>149</v>
      </c>
      <c r="C53" s="139" t="s">
        <v>233</v>
      </c>
      <c r="D53" s="140" t="s">
        <v>232</v>
      </c>
      <c r="E53" s="141" t="s">
        <v>243</v>
      </c>
    </row>
    <row r="54" spans="1:12" ht="18" x14ac:dyDescent="0.35">
      <c r="B54" s="105" t="s">
        <v>148</v>
      </c>
      <c r="C54" s="105" t="s">
        <v>234</v>
      </c>
      <c r="D54" s="138" t="s">
        <v>231</v>
      </c>
      <c r="E54" s="137" t="s">
        <v>133</v>
      </c>
    </row>
    <row r="55" spans="1:12" ht="18" x14ac:dyDescent="0.35">
      <c r="B55" s="2" t="s">
        <v>150</v>
      </c>
      <c r="C55" s="2" t="s">
        <v>242</v>
      </c>
      <c r="D55" s="135" t="s">
        <v>231</v>
      </c>
      <c r="E55" s="72" t="s">
        <v>137</v>
      </c>
    </row>
    <row r="56" spans="1:12" x14ac:dyDescent="0.25">
      <c r="D56" s="134"/>
    </row>
    <row r="57" spans="1:12" x14ac:dyDescent="0.25">
      <c r="A57" s="66" t="s">
        <v>100</v>
      </c>
      <c r="B57" t="s">
        <v>135</v>
      </c>
      <c r="D57" s="134"/>
      <c r="I57" s="2" t="s">
        <v>127</v>
      </c>
      <c r="L57" s="104" t="s">
        <v>177</v>
      </c>
    </row>
    <row r="58" spans="1:12" ht="18" x14ac:dyDescent="0.35">
      <c r="B58" s="2" t="s">
        <v>144</v>
      </c>
      <c r="C58" s="2" t="s">
        <v>239</v>
      </c>
      <c r="D58" s="134" t="s">
        <v>21</v>
      </c>
      <c r="E58" s="72" t="s">
        <v>119</v>
      </c>
    </row>
    <row r="59" spans="1:12" ht="18" x14ac:dyDescent="0.35">
      <c r="B59" s="2" t="s">
        <v>149</v>
      </c>
      <c r="C59" s="2" t="s">
        <v>233</v>
      </c>
      <c r="D59" s="134" t="s">
        <v>232</v>
      </c>
      <c r="E59" s="72" t="s">
        <v>132</v>
      </c>
    </row>
    <row r="60" spans="1:12" ht="18" x14ac:dyDescent="0.35">
      <c r="B60" s="2" t="s">
        <v>148</v>
      </c>
      <c r="C60" s="2" t="s">
        <v>234</v>
      </c>
      <c r="D60" s="135" t="s">
        <v>231</v>
      </c>
      <c r="E60" s="72" t="s">
        <v>133</v>
      </c>
    </row>
    <row r="61" spans="1:12" ht="18" x14ac:dyDescent="0.35">
      <c r="B61" s="2" t="s">
        <v>145</v>
      </c>
      <c r="C61" s="2" t="s">
        <v>240</v>
      </c>
      <c r="D61" s="134" t="s">
        <v>241</v>
      </c>
      <c r="E61" s="72" t="s">
        <v>129</v>
      </c>
    </row>
    <row r="62" spans="1:12" x14ac:dyDescent="0.25">
      <c r="D62" s="134"/>
    </row>
    <row r="63" spans="1:12" x14ac:dyDescent="0.25">
      <c r="A63" s="66" t="s">
        <v>101</v>
      </c>
      <c r="B63" t="s">
        <v>136</v>
      </c>
      <c r="D63" s="134"/>
      <c r="I63" s="2" t="s">
        <v>123</v>
      </c>
      <c r="L63" s="104" t="s">
        <v>178</v>
      </c>
    </row>
    <row r="64" spans="1:12" ht="18" x14ac:dyDescent="0.35">
      <c r="B64" s="2" t="s">
        <v>144</v>
      </c>
      <c r="C64" s="2" t="s">
        <v>239</v>
      </c>
      <c r="D64" s="134" t="s">
        <v>21</v>
      </c>
      <c r="E64" s="72" t="s">
        <v>119</v>
      </c>
    </row>
    <row r="65" spans="1:12" ht="18" x14ac:dyDescent="0.35">
      <c r="B65" s="2" t="s">
        <v>149</v>
      </c>
      <c r="C65" s="2" t="s">
        <v>233</v>
      </c>
      <c r="D65" s="134" t="s">
        <v>232</v>
      </c>
      <c r="E65" s="72" t="s">
        <v>132</v>
      </c>
    </row>
    <row r="66" spans="1:12" ht="18" x14ac:dyDescent="0.35">
      <c r="B66" s="2" t="s">
        <v>148</v>
      </c>
      <c r="C66" s="2" t="s">
        <v>234</v>
      </c>
      <c r="D66" s="135" t="s">
        <v>231</v>
      </c>
      <c r="E66" s="72" t="s">
        <v>133</v>
      </c>
    </row>
    <row r="67" spans="1:12" x14ac:dyDescent="0.25">
      <c r="D67" s="134"/>
    </row>
    <row r="68" spans="1:12" x14ac:dyDescent="0.25">
      <c r="A68" s="66" t="s">
        <v>98</v>
      </c>
      <c r="B68" t="s">
        <v>140</v>
      </c>
      <c r="D68" s="134"/>
      <c r="H68" s="2"/>
      <c r="I68" s="2" t="s">
        <v>125</v>
      </c>
      <c r="L68" s="104" t="s">
        <v>179</v>
      </c>
    </row>
    <row r="69" spans="1:12" ht="18" x14ac:dyDescent="0.35">
      <c r="B69" s="2" t="s">
        <v>144</v>
      </c>
      <c r="C69" s="2" t="s">
        <v>239</v>
      </c>
      <c r="D69" s="134" t="s">
        <v>21</v>
      </c>
      <c r="E69" s="72" t="s">
        <v>119</v>
      </c>
    </row>
    <row r="70" spans="1:12" s="136" customFormat="1" ht="18" x14ac:dyDescent="0.35">
      <c r="B70" s="139" t="s">
        <v>149</v>
      </c>
      <c r="C70" s="139" t="s">
        <v>233</v>
      </c>
      <c r="D70" s="140" t="s">
        <v>232</v>
      </c>
      <c r="E70" s="141" t="s">
        <v>243</v>
      </c>
    </row>
    <row r="71" spans="1:12" s="136" customFormat="1" ht="18" x14ac:dyDescent="0.35">
      <c r="B71" s="105" t="s">
        <v>148</v>
      </c>
      <c r="C71" s="105" t="s">
        <v>234</v>
      </c>
      <c r="D71" s="138" t="s">
        <v>231</v>
      </c>
      <c r="E71" s="137" t="s">
        <v>133</v>
      </c>
    </row>
    <row r="72" spans="1:12" ht="18" x14ac:dyDescent="0.35">
      <c r="B72" s="2" t="s">
        <v>150</v>
      </c>
      <c r="C72" s="2" t="s">
        <v>242</v>
      </c>
      <c r="D72" s="135" t="s">
        <v>231</v>
      </c>
      <c r="E72" s="72" t="s">
        <v>137</v>
      </c>
    </row>
    <row r="73" spans="1:12" ht="18" x14ac:dyDescent="0.35">
      <c r="B73" s="2" t="s">
        <v>146</v>
      </c>
      <c r="C73" s="2" t="s">
        <v>237</v>
      </c>
      <c r="D73" s="134" t="s">
        <v>235</v>
      </c>
      <c r="E73" s="72" t="s">
        <v>120</v>
      </c>
    </row>
    <row r="74" spans="1:12" ht="18" x14ac:dyDescent="0.35">
      <c r="B74" s="2" t="s">
        <v>147</v>
      </c>
      <c r="C74" s="2" t="s">
        <v>238</v>
      </c>
      <c r="D74" s="134" t="s">
        <v>236</v>
      </c>
      <c r="E74" s="72" t="s">
        <v>130</v>
      </c>
    </row>
    <row r="75" spans="1:12" x14ac:dyDescent="0.25">
      <c r="B75" s="2"/>
      <c r="C75" s="2"/>
      <c r="D75" s="134"/>
    </row>
    <row r="76" spans="1:12" x14ac:dyDescent="0.25">
      <c r="A76" s="66" t="s">
        <v>99</v>
      </c>
      <c r="B76" t="s">
        <v>152</v>
      </c>
      <c r="D76" s="134"/>
      <c r="I76" s="2" t="s">
        <v>124</v>
      </c>
      <c r="L76" s="104" t="s">
        <v>171</v>
      </c>
    </row>
    <row r="77" spans="1:12" ht="18" x14ac:dyDescent="0.35">
      <c r="B77" s="2" t="s">
        <v>144</v>
      </c>
      <c r="C77" s="2" t="s">
        <v>239</v>
      </c>
      <c r="D77" s="134" t="s">
        <v>21</v>
      </c>
      <c r="E77" s="72" t="s">
        <v>119</v>
      </c>
    </row>
    <row r="78" spans="1:12" ht="18" x14ac:dyDescent="0.35">
      <c r="B78" s="2" t="s">
        <v>149</v>
      </c>
      <c r="C78" s="2" t="s">
        <v>233</v>
      </c>
      <c r="D78" s="134" t="s">
        <v>232</v>
      </c>
      <c r="E78" s="72" t="s">
        <v>132</v>
      </c>
    </row>
    <row r="79" spans="1:12" ht="18" x14ac:dyDescent="0.35">
      <c r="B79" s="2" t="s">
        <v>148</v>
      </c>
      <c r="C79" s="2" t="s">
        <v>234</v>
      </c>
      <c r="D79" s="135" t="s">
        <v>231</v>
      </c>
      <c r="E79" s="72" t="s">
        <v>133</v>
      </c>
    </row>
    <row r="80" spans="1:12" ht="18" x14ac:dyDescent="0.35">
      <c r="B80" s="2" t="s">
        <v>146</v>
      </c>
      <c r="C80" s="2" t="s">
        <v>237</v>
      </c>
      <c r="D80" s="134" t="s">
        <v>235</v>
      </c>
      <c r="E80" s="72" t="s">
        <v>120</v>
      </c>
    </row>
    <row r="81" spans="1:13" ht="18" x14ac:dyDescent="0.35">
      <c r="B81" s="2" t="s">
        <v>147</v>
      </c>
      <c r="C81" s="2" t="s">
        <v>238</v>
      </c>
      <c r="D81" s="134" t="s">
        <v>236</v>
      </c>
      <c r="E81" s="72" t="s">
        <v>130</v>
      </c>
    </row>
    <row r="82" spans="1:13" ht="15.75" thickBot="1" x14ac:dyDescent="0.3">
      <c r="D82" s="134"/>
    </row>
    <row r="83" spans="1:13" x14ac:dyDescent="0.25">
      <c r="A83" s="147" t="s">
        <v>157</v>
      </c>
      <c r="B83" s="148" t="s">
        <v>161</v>
      </c>
      <c r="C83" s="148"/>
      <c r="D83" s="149"/>
      <c r="E83" s="148"/>
      <c r="F83" s="148"/>
      <c r="G83" s="148"/>
      <c r="H83" s="148"/>
      <c r="I83" s="148"/>
      <c r="J83" s="148"/>
      <c r="K83" s="148"/>
      <c r="L83" s="151" t="s">
        <v>170</v>
      </c>
      <c r="M83" s="148"/>
    </row>
    <row r="84" spans="1:13" ht="18" x14ac:dyDescent="0.35">
      <c r="B84" s="2" t="s">
        <v>144</v>
      </c>
      <c r="C84" s="2" t="s">
        <v>239</v>
      </c>
      <c r="D84" s="134" t="s">
        <v>21</v>
      </c>
      <c r="E84" s="72" t="s">
        <v>119</v>
      </c>
    </row>
    <row r="85" spans="1:13" ht="18" x14ac:dyDescent="0.35">
      <c r="B85" s="2" t="s">
        <v>146</v>
      </c>
      <c r="C85" s="2" t="s">
        <v>237</v>
      </c>
      <c r="D85" s="134" t="s">
        <v>235</v>
      </c>
      <c r="E85" s="72" t="s">
        <v>120</v>
      </c>
    </row>
    <row r="86" spans="1:13" ht="18" x14ac:dyDescent="0.35">
      <c r="B86" s="2" t="s">
        <v>147</v>
      </c>
      <c r="C86" s="2" t="s">
        <v>238</v>
      </c>
      <c r="D86" s="134" t="s">
        <v>236</v>
      </c>
      <c r="E86" s="72" t="s">
        <v>130</v>
      </c>
    </row>
    <row r="87" spans="1:13" ht="18" x14ac:dyDescent="0.35">
      <c r="B87" s="2" t="s">
        <v>163</v>
      </c>
      <c r="C87" s="2" t="s">
        <v>244</v>
      </c>
      <c r="D87" s="134" t="s">
        <v>245</v>
      </c>
      <c r="E87" s="72" t="s">
        <v>162</v>
      </c>
    </row>
    <row r="88" spans="1:13" ht="18" x14ac:dyDescent="0.35">
      <c r="B88" s="2" t="s">
        <v>149</v>
      </c>
      <c r="C88" s="2" t="s">
        <v>233</v>
      </c>
      <c r="D88" s="134" t="s">
        <v>232</v>
      </c>
      <c r="E88" s="72" t="s">
        <v>132</v>
      </c>
    </row>
    <row r="89" spans="1:13" ht="18" x14ac:dyDescent="0.35">
      <c r="B89" s="2" t="s">
        <v>164</v>
      </c>
      <c r="C89" s="2" t="s">
        <v>244</v>
      </c>
      <c r="D89" s="134" t="s">
        <v>246</v>
      </c>
      <c r="E89" s="72" t="s">
        <v>165</v>
      </c>
    </row>
    <row r="90" spans="1:13" ht="18" x14ac:dyDescent="0.35">
      <c r="B90" s="2" t="s">
        <v>167</v>
      </c>
      <c r="C90" s="2" t="s">
        <v>244</v>
      </c>
      <c r="D90" s="134" t="s">
        <v>247</v>
      </c>
      <c r="E90" s="72" t="s">
        <v>166</v>
      </c>
    </row>
    <row r="91" spans="1:13" ht="18" x14ac:dyDescent="0.35">
      <c r="B91" s="2" t="s">
        <v>168</v>
      </c>
      <c r="C91" s="2" t="s">
        <v>244</v>
      </c>
      <c r="D91" s="134" t="s">
        <v>248</v>
      </c>
      <c r="E91" s="72" t="s">
        <v>169</v>
      </c>
    </row>
    <row r="92" spans="1:13" x14ac:dyDescent="0.25">
      <c r="D92" s="134"/>
    </row>
    <row r="93" spans="1:13" x14ac:dyDescent="0.25">
      <c r="A93" s="66" t="s">
        <v>158</v>
      </c>
      <c r="B93" t="s">
        <v>186</v>
      </c>
      <c r="D93" s="134"/>
      <c r="L93" s="104" t="s">
        <v>185</v>
      </c>
    </row>
    <row r="94" spans="1:13" ht="18" x14ac:dyDescent="0.35">
      <c r="B94" s="2" t="s">
        <v>144</v>
      </c>
      <c r="C94" s="2" t="s">
        <v>239</v>
      </c>
      <c r="D94" s="134" t="s">
        <v>21</v>
      </c>
      <c r="E94" s="72" t="s">
        <v>119</v>
      </c>
    </row>
    <row r="95" spans="1:13" ht="18" x14ac:dyDescent="0.35">
      <c r="B95" s="2" t="s">
        <v>146</v>
      </c>
      <c r="C95" s="2" t="s">
        <v>237</v>
      </c>
      <c r="D95" s="134" t="s">
        <v>235</v>
      </c>
      <c r="E95" s="72" t="s">
        <v>120</v>
      </c>
    </row>
    <row r="96" spans="1:13" ht="18" x14ac:dyDescent="0.35">
      <c r="B96" s="2" t="s">
        <v>147</v>
      </c>
      <c r="C96" s="2" t="s">
        <v>238</v>
      </c>
      <c r="D96" s="134" t="s">
        <v>236</v>
      </c>
      <c r="E96" s="72" t="s">
        <v>130</v>
      </c>
    </row>
    <row r="97" spans="1:12" ht="18" x14ac:dyDescent="0.35">
      <c r="B97" s="2" t="s">
        <v>181</v>
      </c>
      <c r="C97" s="2" t="s">
        <v>244</v>
      </c>
      <c r="D97" s="134" t="s">
        <v>248</v>
      </c>
      <c r="E97" s="72" t="s">
        <v>162</v>
      </c>
    </row>
    <row r="98" spans="1:12" ht="18" x14ac:dyDescent="0.35">
      <c r="B98" s="2" t="s">
        <v>182</v>
      </c>
      <c r="C98" s="2" t="s">
        <v>244</v>
      </c>
      <c r="D98" s="134" t="s">
        <v>249</v>
      </c>
      <c r="E98" s="72" t="s">
        <v>183</v>
      </c>
    </row>
    <row r="99" spans="1:12" ht="18" x14ac:dyDescent="0.35">
      <c r="B99" s="2" t="s">
        <v>164</v>
      </c>
      <c r="C99" s="2" t="s">
        <v>244</v>
      </c>
      <c r="D99" s="134" t="s">
        <v>250</v>
      </c>
      <c r="E99" s="72" t="s">
        <v>165</v>
      </c>
    </row>
    <row r="100" spans="1:12" ht="18" x14ac:dyDescent="0.35">
      <c r="B100" s="143" t="s">
        <v>167</v>
      </c>
      <c r="C100" s="143" t="s">
        <v>244</v>
      </c>
      <c r="D100" s="144" t="s">
        <v>246</v>
      </c>
      <c r="E100" s="145" t="s">
        <v>251</v>
      </c>
      <c r="F100" s="146"/>
    </row>
    <row r="101" spans="1:12" s="136" customFormat="1" ht="18" x14ac:dyDescent="0.35">
      <c r="B101" s="105" t="s">
        <v>167</v>
      </c>
      <c r="C101" s="105" t="s">
        <v>244</v>
      </c>
      <c r="D101" s="142" t="s">
        <v>246</v>
      </c>
      <c r="E101" s="137" t="s">
        <v>252</v>
      </c>
    </row>
    <row r="102" spans="1:12" ht="18" x14ac:dyDescent="0.35">
      <c r="B102" s="2" t="s">
        <v>168</v>
      </c>
      <c r="C102" s="2" t="s">
        <v>244</v>
      </c>
      <c r="D102" s="134" t="s">
        <v>247</v>
      </c>
      <c r="E102" s="72" t="s">
        <v>169</v>
      </c>
    </row>
    <row r="103" spans="1:12" x14ac:dyDescent="0.25">
      <c r="D103" s="134"/>
    </row>
    <row r="104" spans="1:12" x14ac:dyDescent="0.25">
      <c r="A104" s="66" t="s">
        <v>159</v>
      </c>
      <c r="B104" t="s">
        <v>187</v>
      </c>
      <c r="D104" s="134"/>
      <c r="L104" s="104" t="s">
        <v>188</v>
      </c>
    </row>
    <row r="105" spans="1:12" ht="18" x14ac:dyDescent="0.35">
      <c r="B105" s="2" t="s">
        <v>144</v>
      </c>
      <c r="C105" s="2" t="s">
        <v>239</v>
      </c>
      <c r="D105" s="134" t="s">
        <v>21</v>
      </c>
      <c r="E105" s="72" t="s">
        <v>119</v>
      </c>
    </row>
    <row r="106" spans="1:12" ht="18" x14ac:dyDescent="0.35">
      <c r="B106" s="2" t="s">
        <v>146</v>
      </c>
      <c r="C106" s="2" t="s">
        <v>237</v>
      </c>
      <c r="D106" s="134" t="s">
        <v>235</v>
      </c>
      <c r="E106" s="72" t="s">
        <v>120</v>
      </c>
    </row>
    <row r="107" spans="1:12" ht="18" x14ac:dyDescent="0.35">
      <c r="B107" s="2" t="s">
        <v>147</v>
      </c>
      <c r="C107" s="2" t="s">
        <v>238</v>
      </c>
      <c r="D107" s="134" t="s">
        <v>236</v>
      </c>
      <c r="E107" s="72" t="s">
        <v>130</v>
      </c>
    </row>
    <row r="108" spans="1:12" ht="18" x14ac:dyDescent="0.35">
      <c r="B108" s="2" t="s">
        <v>182</v>
      </c>
      <c r="C108" s="2"/>
      <c r="D108" s="134"/>
      <c r="E108" s="72" t="s">
        <v>183</v>
      </c>
    </row>
    <row r="109" spans="1:12" ht="18" x14ac:dyDescent="0.35">
      <c r="B109" s="2" t="s">
        <v>164</v>
      </c>
      <c r="C109" s="2"/>
      <c r="D109" s="134"/>
      <c r="E109" s="72" t="s">
        <v>165</v>
      </c>
    </row>
    <row r="110" spans="1:12" ht="18" x14ac:dyDescent="0.35">
      <c r="B110" s="2" t="s">
        <v>189</v>
      </c>
      <c r="C110" s="2"/>
      <c r="D110" s="134"/>
      <c r="E110" s="72" t="s">
        <v>192</v>
      </c>
    </row>
    <row r="111" spans="1:12" ht="18" x14ac:dyDescent="0.35">
      <c r="B111" s="2" t="s">
        <v>190</v>
      </c>
      <c r="C111" s="2"/>
      <c r="D111" s="134"/>
      <c r="E111" s="72" t="s">
        <v>169</v>
      </c>
    </row>
    <row r="112" spans="1:12" ht="18" x14ac:dyDescent="0.35">
      <c r="B112" s="2" t="s">
        <v>191</v>
      </c>
      <c r="C112" s="2"/>
      <c r="D112" s="134"/>
      <c r="E112" s="72" t="s">
        <v>193</v>
      </c>
    </row>
    <row r="113" spans="4:4" x14ac:dyDescent="0.25">
      <c r="D113" s="134"/>
    </row>
  </sheetData>
  <hyperlinks>
    <hyperlink ref="J3" location="CPP1b!A1" display="CPP1b"/>
    <hyperlink ref="J4" location="DPP2b!A1" display="DPP2b"/>
    <hyperlink ref="J5" location="DPP1b!A1" display="DPP1b"/>
    <hyperlink ref="J11" location="CPP6b!A1" display="CPP6b"/>
    <hyperlink ref="J9" location="CPP5b!A1" display="CPP5b"/>
    <hyperlink ref="J8" location="CPP9b!A1" display="CPP9b"/>
    <hyperlink ref="J7" location="CPP8b!A1" display="CPP8b"/>
    <hyperlink ref="J10" location="CPP7b!A1" display="CPP7b"/>
    <hyperlink ref="J6" location="CPP10b!A1" display="CPP10b"/>
    <hyperlink ref="J12" location="CPP13b!A1" display="CPP13b"/>
    <hyperlink ref="J13" location="CPP15b!A1" display="CPP15"/>
    <hyperlink ref="J14" location="CPP16b!A1" display="CPP16"/>
    <hyperlink ref="J15" location="'CPP14'!A1" display="CPP14"/>
  </hyperlinks>
  <printOptions horizontalCentered="1"/>
  <pageMargins left="0.70866141732283472" right="0.70866141732283472" top="0.55118110236220474" bottom="0.55118110236220474" header="0.31496062992125984" footer="0.31496062992125984"/>
  <pageSetup paperSize="8" scale="58"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249977111117893"/>
    <pageSetUpPr fitToPage="1"/>
  </sheetPr>
  <dimension ref="A1:DO147"/>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161" t="s">
        <v>29</v>
      </c>
      <c r="Q3" s="161" t="s">
        <v>315</v>
      </c>
    </row>
    <row r="4" spans="1:24" ht="12.95" customHeight="1" x14ac:dyDescent="0.2">
      <c r="A4" s="161" t="s">
        <v>53</v>
      </c>
      <c r="R4" s="374"/>
      <c r="S4" s="221" t="s">
        <v>92</v>
      </c>
    </row>
    <row r="5" spans="1:24" ht="12.95" customHeight="1" x14ac:dyDescent="0.2">
      <c r="A5" s="161" t="s">
        <v>266</v>
      </c>
      <c r="R5" s="384"/>
      <c r="S5" s="221" t="s">
        <v>344</v>
      </c>
    </row>
    <row r="6" spans="1:24" s="160" customFormat="1" ht="12.95" customHeight="1" x14ac:dyDescent="0.25">
      <c r="A6" s="161"/>
      <c r="B6" s="163"/>
      <c r="C6" s="163"/>
      <c r="D6" s="163"/>
      <c r="E6" s="163"/>
      <c r="F6" s="163"/>
      <c r="G6" s="163"/>
      <c r="H6" s="163"/>
      <c r="I6" s="163"/>
      <c r="J6" s="163"/>
      <c r="K6" s="163"/>
      <c r="L6" s="163"/>
      <c r="M6" s="163"/>
      <c r="N6" s="163"/>
      <c r="O6" s="163"/>
      <c r="P6" s="163"/>
      <c r="Q6" s="163"/>
      <c r="R6" s="348"/>
      <c r="S6" s="221" t="s">
        <v>83</v>
      </c>
      <c r="T6" s="163"/>
      <c r="U6" s="163"/>
      <c r="V6" s="163"/>
      <c r="W6" s="163"/>
      <c r="X6" s="163"/>
    </row>
    <row r="7" spans="1:24" s="220" customFormat="1" ht="12.95" customHeight="1" x14ac:dyDescent="0.25">
      <c r="A7" s="221" t="s">
        <v>290</v>
      </c>
      <c r="B7" s="223"/>
      <c r="C7" s="223"/>
      <c r="D7" s="223"/>
      <c r="E7" s="223"/>
      <c r="F7" s="223"/>
      <c r="G7" s="223"/>
      <c r="H7" s="223"/>
      <c r="I7" s="223"/>
      <c r="J7" s="223"/>
      <c r="K7" s="223"/>
      <c r="L7" s="223"/>
      <c r="M7" s="223"/>
      <c r="N7" s="223"/>
      <c r="O7" s="223"/>
      <c r="P7" s="223"/>
      <c r="Q7" s="223"/>
      <c r="R7" s="223"/>
      <c r="S7" s="223"/>
      <c r="T7" s="223"/>
      <c r="U7" s="223"/>
      <c r="V7" s="223"/>
      <c r="W7" s="223"/>
      <c r="X7" s="223"/>
    </row>
    <row r="8" spans="1:24" s="160" customFormat="1" ht="12.95" customHeight="1" x14ac:dyDescent="0.25">
      <c r="A8" s="161"/>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x14ac:dyDescent="0.25">
      <c r="A9" s="161"/>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229"/>
      <c r="O12" s="229"/>
      <c r="P12" s="221"/>
      <c r="Q12" s="221"/>
      <c r="R12" s="221"/>
      <c r="S12" s="221"/>
      <c r="T12" s="221"/>
      <c r="U12" s="221"/>
      <c r="V12" s="221"/>
      <c r="W12" s="221"/>
      <c r="X12" s="221"/>
    </row>
    <row r="13" spans="1:24" ht="12.95" customHeight="1" x14ac:dyDescent="0.2">
      <c r="A13" s="230" t="s">
        <v>276</v>
      </c>
      <c r="B13" s="230"/>
      <c r="C13" s="230"/>
      <c r="D13" s="230"/>
      <c r="E13" s="230"/>
      <c r="F13" s="230"/>
      <c r="G13" s="221"/>
      <c r="H13" s="221"/>
      <c r="I13" s="231">
        <f ca="1">RANDBETWEEN(80,120)</f>
        <v>108</v>
      </c>
      <c r="J13" s="231">
        <f ca="1">RANDBETWEEN(80,120)</f>
        <v>83</v>
      </c>
      <c r="K13" s="231">
        <f ca="1">RANDBETWEEN(80,120)</f>
        <v>118</v>
      </c>
      <c r="L13" s="231">
        <f ca="1">RANDBETWEEN(80,120)</f>
        <v>86</v>
      </c>
      <c r="M13" s="231">
        <f ca="1">RANDBETWEEN(80,120)</f>
        <v>89</v>
      </c>
      <c r="N13" s="172"/>
      <c r="O13" s="172"/>
    </row>
    <row r="14" spans="1:24" ht="12.95" customHeight="1" x14ac:dyDescent="0.2">
      <c r="A14" s="230" t="s">
        <v>280</v>
      </c>
      <c r="B14" s="230"/>
      <c r="C14" s="230"/>
      <c r="D14" s="230"/>
      <c r="E14" s="230"/>
      <c r="F14" s="230"/>
      <c r="G14" s="221"/>
      <c r="H14" s="221"/>
      <c r="I14" s="231">
        <f ca="1">RANDBETWEEN(-20,20)</f>
        <v>5</v>
      </c>
      <c r="J14" s="231">
        <f t="shared" ref="J14:M15" ca="1" si="0">RANDBETWEEN(-20,20)</f>
        <v>11</v>
      </c>
      <c r="K14" s="231">
        <f t="shared" ca="1" si="0"/>
        <v>1</v>
      </c>
      <c r="L14" s="231">
        <f t="shared" ca="1" si="0"/>
        <v>-20</v>
      </c>
      <c r="M14" s="231">
        <f t="shared" ca="1" si="0"/>
        <v>-20</v>
      </c>
      <c r="N14" s="229"/>
      <c r="O14" s="162"/>
      <c r="P14" s="162"/>
      <c r="Q14" s="162"/>
      <c r="R14" s="162"/>
      <c r="S14" s="162"/>
      <c r="T14" s="162"/>
      <c r="U14" s="162"/>
      <c r="V14" s="162"/>
      <c r="W14" s="162"/>
      <c r="X14" s="162"/>
    </row>
    <row r="15" spans="1:24" x14ac:dyDescent="0.2">
      <c r="A15" s="230" t="s">
        <v>277</v>
      </c>
      <c r="B15" s="230"/>
      <c r="C15" s="230"/>
      <c r="D15" s="230"/>
      <c r="E15" s="230"/>
      <c r="F15" s="230"/>
      <c r="G15" s="221"/>
      <c r="H15" s="221"/>
      <c r="I15" s="231">
        <f ca="1">RANDBETWEEN(-20,20)</f>
        <v>-19</v>
      </c>
      <c r="J15" s="231">
        <f t="shared" ca="1" si="0"/>
        <v>10</v>
      </c>
      <c r="K15" s="231">
        <f t="shared" ca="1" si="0"/>
        <v>10</v>
      </c>
      <c r="L15" s="231">
        <f t="shared" ca="1" si="0"/>
        <v>11</v>
      </c>
      <c r="M15" s="231">
        <f t="shared" ca="1" si="0"/>
        <v>15</v>
      </c>
      <c r="N15" s="229"/>
    </row>
    <row r="16" spans="1:24" ht="12.95" customHeight="1" x14ac:dyDescent="0.2">
      <c r="A16" s="173" t="s">
        <v>4</v>
      </c>
      <c r="B16" s="173"/>
      <c r="C16" s="173"/>
      <c r="D16" s="173"/>
      <c r="E16" s="173"/>
      <c r="F16" s="173"/>
      <c r="I16" s="177">
        <v>7.1900000000000006E-2</v>
      </c>
      <c r="J16" s="173"/>
      <c r="K16" s="173"/>
      <c r="L16" s="173"/>
      <c r="M16" s="176"/>
      <c r="N16" s="229"/>
      <c r="O16" s="176"/>
    </row>
    <row r="17" spans="1:118" ht="12.95" customHeight="1" x14ac:dyDescent="0.2">
      <c r="A17" s="173"/>
      <c r="B17" s="173"/>
      <c r="C17" s="173"/>
      <c r="D17" s="173"/>
      <c r="E17" s="173"/>
      <c r="F17" s="173"/>
      <c r="G17" s="173"/>
      <c r="H17" s="173"/>
      <c r="I17" s="173"/>
      <c r="J17" s="173"/>
      <c r="K17" s="174"/>
      <c r="L17" s="175"/>
      <c r="M17" s="176"/>
      <c r="N17" s="176"/>
      <c r="O17" s="176"/>
    </row>
    <row r="18" spans="1:118" ht="12.95" customHeight="1" x14ac:dyDescent="0.2">
      <c r="A18" s="230" t="s">
        <v>345</v>
      </c>
      <c r="B18" s="173"/>
      <c r="C18" s="173"/>
      <c r="D18" s="173"/>
      <c r="E18" s="173"/>
      <c r="F18" s="173"/>
      <c r="G18" s="173"/>
      <c r="H18" s="173"/>
      <c r="I18" s="264">
        <f ca="1">I124</f>
        <v>0.34071320922610371</v>
      </c>
      <c r="J18" s="173"/>
      <c r="K18" s="173"/>
      <c r="L18" s="173"/>
      <c r="M18" s="173"/>
      <c r="N18" s="176"/>
      <c r="O18" s="173"/>
      <c r="P18" s="173"/>
      <c r="Q18" s="173"/>
      <c r="R18" s="173"/>
      <c r="S18" s="176"/>
      <c r="T18" s="173"/>
      <c r="U18" s="173"/>
      <c r="V18" s="173"/>
      <c r="X18" s="176"/>
    </row>
    <row r="19" spans="1:118" ht="12.95" customHeight="1" x14ac:dyDescent="0.2">
      <c r="A19" s="173"/>
      <c r="B19" s="173"/>
      <c r="C19" s="173"/>
      <c r="D19" s="173"/>
      <c r="E19" s="173"/>
      <c r="F19" s="173"/>
      <c r="G19" s="173"/>
      <c r="H19" s="173"/>
      <c r="I19" s="173"/>
      <c r="J19" s="173"/>
      <c r="K19" s="208"/>
      <c r="L19" s="173"/>
      <c r="M19" s="173"/>
      <c r="N19" s="176"/>
      <c r="O19" s="173"/>
      <c r="P19" s="173"/>
      <c r="Q19" s="173"/>
      <c r="R19" s="173"/>
      <c r="S19" s="176"/>
      <c r="T19" s="173"/>
      <c r="U19" s="173"/>
      <c r="V19" s="173"/>
      <c r="X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239"/>
      <c r="B21" s="239"/>
      <c r="C21" s="239"/>
      <c r="D21" s="239"/>
      <c r="E21" s="239"/>
      <c r="F21" s="239"/>
      <c r="G21" s="239"/>
      <c r="H21" s="181"/>
      <c r="I21" s="182"/>
      <c r="J21" s="175"/>
      <c r="K21" s="175"/>
      <c r="L21" s="175"/>
      <c r="M21" s="174"/>
      <c r="N21" s="174"/>
      <c r="O21" s="174"/>
    </row>
    <row r="22" spans="1:118" ht="12.95" customHeight="1" x14ac:dyDescent="0.2">
      <c r="A22" s="222"/>
      <c r="B22" s="222"/>
      <c r="C22" s="222"/>
      <c r="D22" s="222"/>
      <c r="E22" s="222"/>
      <c r="F22" s="222"/>
      <c r="G22" s="222"/>
      <c r="H22" s="162"/>
      <c r="I22" s="162"/>
      <c r="K22" s="183" t="s">
        <v>28</v>
      </c>
      <c r="M22" s="162"/>
      <c r="P22" s="183" t="s">
        <v>6</v>
      </c>
      <c r="R22" s="162"/>
      <c r="S22" s="162"/>
      <c r="U22" s="183" t="s">
        <v>7</v>
      </c>
      <c r="X22" s="162"/>
    </row>
    <row r="23" spans="1:118" ht="12.95" customHeight="1" x14ac:dyDescent="0.2">
      <c r="A23" s="222"/>
      <c r="B23" s="222"/>
      <c r="C23" s="222"/>
      <c r="D23" s="222"/>
      <c r="E23" s="222"/>
      <c r="F23" s="222"/>
      <c r="G23" s="222"/>
      <c r="H23" s="162"/>
      <c r="I23" s="184">
        <v>1</v>
      </c>
      <c r="J23" s="185">
        <f>I23+1</f>
        <v>2</v>
      </c>
      <c r="K23" s="185">
        <f t="shared" ref="K23:X23" si="1">J23+1</f>
        <v>3</v>
      </c>
      <c r="L23" s="185">
        <f t="shared" si="1"/>
        <v>4</v>
      </c>
      <c r="M23" s="186">
        <f t="shared" si="1"/>
        <v>5</v>
      </c>
      <c r="N23" s="184">
        <f t="shared" si="1"/>
        <v>6</v>
      </c>
      <c r="O23" s="185">
        <f t="shared" si="1"/>
        <v>7</v>
      </c>
      <c r="P23" s="185">
        <f t="shared" si="1"/>
        <v>8</v>
      </c>
      <c r="Q23" s="185">
        <f t="shared" si="1"/>
        <v>9</v>
      </c>
      <c r="R23" s="186">
        <f t="shared" si="1"/>
        <v>10</v>
      </c>
      <c r="S23" s="184">
        <f t="shared" si="1"/>
        <v>11</v>
      </c>
      <c r="T23" s="185">
        <f t="shared" si="1"/>
        <v>12</v>
      </c>
      <c r="U23" s="185">
        <f t="shared" si="1"/>
        <v>13</v>
      </c>
      <c r="V23" s="185">
        <f t="shared" si="1"/>
        <v>14</v>
      </c>
      <c r="W23" s="186">
        <f t="shared" si="1"/>
        <v>15</v>
      </c>
      <c r="X23" s="184">
        <f t="shared" si="1"/>
        <v>16</v>
      </c>
    </row>
    <row r="24" spans="1:118" s="189" customFormat="1" ht="12.95" customHeight="1" x14ac:dyDescent="0.2">
      <c r="A24" s="245" t="s">
        <v>8</v>
      </c>
      <c r="B24" s="245"/>
      <c r="C24" s="245"/>
      <c r="D24" s="245"/>
      <c r="E24" s="245"/>
      <c r="F24" s="245"/>
      <c r="G24" s="245"/>
      <c r="H24" s="187"/>
      <c r="I24" s="247">
        <v>0</v>
      </c>
      <c r="J24" s="247">
        <f t="shared" ref="J24:X24" si="2">I24+1</f>
        <v>1</v>
      </c>
      <c r="K24" s="247">
        <f t="shared" si="2"/>
        <v>2</v>
      </c>
      <c r="L24" s="247">
        <f t="shared" si="2"/>
        <v>3</v>
      </c>
      <c r="M24" s="375">
        <f t="shared" si="2"/>
        <v>4</v>
      </c>
      <c r="N24" s="58">
        <f t="shared" si="2"/>
        <v>5</v>
      </c>
      <c r="O24" s="247">
        <f t="shared" si="2"/>
        <v>6</v>
      </c>
      <c r="P24" s="247">
        <f t="shared" si="2"/>
        <v>7</v>
      </c>
      <c r="Q24" s="247">
        <f t="shared" si="2"/>
        <v>8</v>
      </c>
      <c r="R24" s="375">
        <f t="shared" si="2"/>
        <v>9</v>
      </c>
      <c r="S24" s="58">
        <f t="shared" si="2"/>
        <v>10</v>
      </c>
      <c r="T24" s="247">
        <f t="shared" si="2"/>
        <v>11</v>
      </c>
      <c r="U24" s="247">
        <f t="shared" si="2"/>
        <v>12</v>
      </c>
      <c r="V24" s="247">
        <f t="shared" si="2"/>
        <v>13</v>
      </c>
      <c r="W24" s="375">
        <f t="shared" si="2"/>
        <v>14</v>
      </c>
      <c r="X24" s="247">
        <f t="shared" si="2"/>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3">1/(1+$I$16)^I24</f>
        <v>1</v>
      </c>
      <c r="J25" s="250">
        <f t="shared" si="3"/>
        <v>0.93292284728052988</v>
      </c>
      <c r="K25" s="250">
        <f t="shared" si="3"/>
        <v>0.87034503897801074</v>
      </c>
      <c r="L25" s="250">
        <f t="shared" si="3"/>
        <v>0.8119647718798495</v>
      </c>
      <c r="M25" s="376">
        <f t="shared" si="3"/>
        <v>0.75750048687363514</v>
      </c>
      <c r="N25" s="191">
        <f t="shared" si="3"/>
        <v>0.70668951103053923</v>
      </c>
      <c r="O25" s="250">
        <f t="shared" si="3"/>
        <v>0.65928679077389607</v>
      </c>
      <c r="P25" s="250">
        <f t="shared" si="3"/>
        <v>0.61506371002322602</v>
      </c>
      <c r="Q25" s="250">
        <f t="shared" si="3"/>
        <v>0.57380698761379423</v>
      </c>
      <c r="R25" s="376">
        <f t="shared" si="3"/>
        <v>0.53531764867412457</v>
      </c>
      <c r="S25" s="191">
        <f t="shared" si="3"/>
        <v>0.49941006500058266</v>
      </c>
      <c r="T25" s="250">
        <f t="shared" si="3"/>
        <v>0.46591105980089798</v>
      </c>
      <c r="U25" s="250">
        <f t="shared" si="3"/>
        <v>0.43465907248894298</v>
      </c>
      <c r="V25" s="250">
        <f t="shared" si="3"/>
        <v>0.40550337950269894</v>
      </c>
      <c r="W25" s="376">
        <f t="shared" si="3"/>
        <v>0.37830336738753512</v>
      </c>
      <c r="X25" s="250">
        <f t="shared" si="3"/>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 ca="1">I13</f>
        <v>108</v>
      </c>
      <c r="J27" s="267">
        <f ca="1">J13</f>
        <v>83</v>
      </c>
      <c r="K27" s="267">
        <f ca="1">K13</f>
        <v>118</v>
      </c>
      <c r="L27" s="267">
        <f ca="1">L13</f>
        <v>86</v>
      </c>
      <c r="M27" s="299">
        <f ca="1">M13</f>
        <v>89</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108</v>
      </c>
      <c r="J28" s="275">
        <f ca="1">J27</f>
        <v>83</v>
      </c>
      <c r="K28" s="275">
        <f ca="1">K27</f>
        <v>118</v>
      </c>
      <c r="L28" s="275">
        <f ca="1">L27</f>
        <v>86</v>
      </c>
      <c r="M28" s="276">
        <f ca="1">M27</f>
        <v>89</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108</v>
      </c>
      <c r="J30" s="282">
        <f ca="1">J13</f>
        <v>83</v>
      </c>
      <c r="K30" s="282">
        <f ca="1">K13</f>
        <v>118</v>
      </c>
      <c r="L30" s="282">
        <f ca="1">L13</f>
        <v>86</v>
      </c>
      <c r="M30" s="284">
        <f ca="1">M13</f>
        <v>89</v>
      </c>
      <c r="N30" s="283"/>
      <c r="R30" s="284"/>
      <c r="S30" s="283"/>
      <c r="W30" s="284"/>
    </row>
    <row r="31" spans="1:118" s="282" customFormat="1" ht="12.95" customHeight="1" outlineLevel="1" x14ac:dyDescent="0.2">
      <c r="A31" s="286"/>
      <c r="B31" s="280" t="s">
        <v>199</v>
      </c>
      <c r="C31" s="281"/>
      <c r="D31" s="281"/>
      <c r="E31" s="281"/>
      <c r="F31" s="281"/>
      <c r="G31" s="281"/>
      <c r="H31" s="266"/>
      <c r="M31" s="284"/>
      <c r="N31" s="367">
        <f ca="1">M30</f>
        <v>89</v>
      </c>
      <c r="O31" s="282">
        <f ca="1">$N$31</f>
        <v>89</v>
      </c>
      <c r="P31" s="282">
        <f t="shared" ref="P31:R31" ca="1" si="4">$N$31</f>
        <v>89</v>
      </c>
      <c r="Q31" s="282">
        <f t="shared" ca="1" si="4"/>
        <v>89</v>
      </c>
      <c r="R31" s="284">
        <f t="shared" ca="1" si="4"/>
        <v>89</v>
      </c>
      <c r="S31" s="283"/>
      <c r="W31" s="284"/>
    </row>
    <row r="32" spans="1:118" s="282" customFormat="1" ht="12.95" customHeight="1" outlineLevel="1" x14ac:dyDescent="0.2">
      <c r="A32" s="286"/>
      <c r="B32" s="280" t="s">
        <v>200</v>
      </c>
      <c r="C32" s="281"/>
      <c r="D32" s="281"/>
      <c r="E32" s="281"/>
      <c r="F32" s="281"/>
      <c r="G32" s="281"/>
      <c r="H32" s="281"/>
      <c r="M32" s="284"/>
      <c r="N32" s="283"/>
      <c r="R32" s="284"/>
      <c r="S32" s="287">
        <f ca="1">Q33</f>
        <v>89</v>
      </c>
      <c r="T32" s="282">
        <f ca="1">$S$32</f>
        <v>89</v>
      </c>
      <c r="U32" s="282">
        <f ca="1">$S$32</f>
        <v>89</v>
      </c>
      <c r="V32" s="282">
        <f ca="1">$S$32</f>
        <v>89</v>
      </c>
      <c r="W32" s="284">
        <f ca="1">$S$32</f>
        <v>89</v>
      </c>
      <c r="X32" s="374">
        <f ca="1">V33</f>
        <v>89</v>
      </c>
    </row>
    <row r="33" spans="1:24" s="282" customFormat="1" ht="12.95" customHeight="1" outlineLevel="1" x14ac:dyDescent="0.2">
      <c r="A33" s="286"/>
      <c r="B33" s="280" t="s">
        <v>195</v>
      </c>
      <c r="C33" s="281"/>
      <c r="D33" s="281"/>
      <c r="E33" s="281"/>
      <c r="F33" s="281"/>
      <c r="G33" s="281"/>
      <c r="H33" s="281"/>
      <c r="I33" s="282">
        <f t="shared" ref="I33:X33" ca="1" si="5">SUM(I30:I32)</f>
        <v>108</v>
      </c>
      <c r="J33" s="282">
        <f t="shared" ca="1" si="5"/>
        <v>83</v>
      </c>
      <c r="K33" s="282">
        <f t="shared" ca="1" si="5"/>
        <v>118</v>
      </c>
      <c r="L33" s="282">
        <f t="shared" ca="1" si="5"/>
        <v>86</v>
      </c>
      <c r="M33" s="284">
        <f t="shared" ca="1" si="5"/>
        <v>89</v>
      </c>
      <c r="N33" s="283">
        <f t="shared" ca="1" si="5"/>
        <v>89</v>
      </c>
      <c r="O33" s="282">
        <f t="shared" ca="1" si="5"/>
        <v>89</v>
      </c>
      <c r="P33" s="282">
        <f t="shared" ca="1" si="5"/>
        <v>89</v>
      </c>
      <c r="Q33" s="282">
        <f t="shared" ca="1" si="5"/>
        <v>89</v>
      </c>
      <c r="R33" s="284">
        <f t="shared" ca="1" si="5"/>
        <v>89</v>
      </c>
      <c r="S33" s="283">
        <f t="shared" ca="1" si="5"/>
        <v>89</v>
      </c>
      <c r="T33" s="282">
        <f t="shared" ca="1" si="5"/>
        <v>89</v>
      </c>
      <c r="U33" s="282">
        <f t="shared" ca="1" si="5"/>
        <v>89</v>
      </c>
      <c r="V33" s="282">
        <f t="shared" ca="1" si="5"/>
        <v>89</v>
      </c>
      <c r="W33" s="284">
        <f t="shared" ca="1" si="5"/>
        <v>89</v>
      </c>
      <c r="X33" s="282">
        <f t="shared" ca="1" si="5"/>
        <v>89</v>
      </c>
    </row>
    <row r="34" spans="1:24" s="282" customFormat="1" ht="12.95" customHeight="1" outlineLevel="1" x14ac:dyDescent="0.2">
      <c r="A34" s="280"/>
      <c r="B34" s="288" t="s">
        <v>13</v>
      </c>
      <c r="C34" s="289"/>
      <c r="D34" s="289"/>
      <c r="E34" s="289"/>
      <c r="F34" s="289"/>
      <c r="G34" s="289"/>
      <c r="H34" s="289"/>
      <c r="I34" s="290">
        <f ca="1">I$30</f>
        <v>108</v>
      </c>
      <c r="J34" s="290">
        <f t="shared" ref="J34:M34" ca="1" si="6">J$30</f>
        <v>83</v>
      </c>
      <c r="K34" s="290">
        <f t="shared" ca="1" si="6"/>
        <v>118</v>
      </c>
      <c r="L34" s="290">
        <f t="shared" ca="1" si="6"/>
        <v>86</v>
      </c>
      <c r="M34" s="292">
        <f t="shared" ca="1" si="6"/>
        <v>89</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 ca="1">N$31</f>
        <v>89</v>
      </c>
      <c r="O35" s="290">
        <f t="shared" ref="O35:R35" ca="1" si="7">O$31</f>
        <v>89</v>
      </c>
      <c r="P35" s="290">
        <f t="shared" ca="1" si="7"/>
        <v>89</v>
      </c>
      <c r="Q35" s="290">
        <f t="shared" ca="1" si="7"/>
        <v>89</v>
      </c>
      <c r="R35" s="292">
        <f t="shared" ca="1" si="7"/>
        <v>89</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ca="1" si="8">S$32</f>
        <v>89</v>
      </c>
      <c r="T36" s="290">
        <f t="shared" ca="1" si="8"/>
        <v>89</v>
      </c>
      <c r="U36" s="290">
        <f t="shared" ca="1" si="8"/>
        <v>89</v>
      </c>
      <c r="V36" s="290">
        <f t="shared" ca="1" si="8"/>
        <v>89</v>
      </c>
      <c r="W36" s="292">
        <f t="shared" ca="1" si="8"/>
        <v>89</v>
      </c>
      <c r="X36" s="290">
        <f t="shared" ca="1" si="8"/>
        <v>89</v>
      </c>
    </row>
    <row r="37" spans="1:24" s="282" customFormat="1" ht="12.75" customHeight="1" outlineLevel="1" x14ac:dyDescent="0.3">
      <c r="A37" s="280"/>
      <c r="B37" s="288" t="s">
        <v>262</v>
      </c>
      <c r="C37" s="289"/>
      <c r="D37" s="289"/>
      <c r="E37" s="289"/>
      <c r="F37" s="289"/>
      <c r="G37" s="289"/>
      <c r="H37" s="289"/>
      <c r="I37" s="290">
        <f t="shared" ref="I37:X37" ca="1" si="9">SUM(I34:I36)</f>
        <v>108</v>
      </c>
      <c r="J37" s="290">
        <f t="shared" ca="1" si="9"/>
        <v>83</v>
      </c>
      <c r="K37" s="290">
        <f t="shared" ca="1" si="9"/>
        <v>118</v>
      </c>
      <c r="L37" s="290">
        <f t="shared" ca="1" si="9"/>
        <v>86</v>
      </c>
      <c r="M37" s="292">
        <f t="shared" ca="1" si="9"/>
        <v>89</v>
      </c>
      <c r="N37" s="291">
        <f t="shared" ca="1" si="9"/>
        <v>89</v>
      </c>
      <c r="O37" s="290">
        <f t="shared" ca="1" si="9"/>
        <v>89</v>
      </c>
      <c r="P37" s="290">
        <f t="shared" ca="1" si="9"/>
        <v>89</v>
      </c>
      <c r="Q37" s="290">
        <f t="shared" ca="1" si="9"/>
        <v>89</v>
      </c>
      <c r="R37" s="292">
        <f t="shared" ca="1" si="9"/>
        <v>89</v>
      </c>
      <c r="S37" s="291">
        <f t="shared" ca="1" si="9"/>
        <v>89</v>
      </c>
      <c r="T37" s="290">
        <f t="shared" ca="1" si="9"/>
        <v>89</v>
      </c>
      <c r="U37" s="290">
        <f t="shared" ca="1" si="9"/>
        <v>89</v>
      </c>
      <c r="V37" s="290">
        <f t="shared" ca="1" si="9"/>
        <v>89</v>
      </c>
      <c r="W37" s="292">
        <f t="shared" ca="1" si="9"/>
        <v>89</v>
      </c>
      <c r="X37" s="290">
        <f t="shared" ca="1" si="9"/>
        <v>89</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 ca="1">I13</f>
        <v>108</v>
      </c>
      <c r="J39" s="267">
        <f ca="1">J13</f>
        <v>83</v>
      </c>
      <c r="K39" s="267">
        <f ca="1">K13</f>
        <v>118</v>
      </c>
      <c r="L39" s="267">
        <f ca="1">L13</f>
        <v>86</v>
      </c>
      <c r="M39" s="299">
        <f ca="1">M13</f>
        <v>89</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430">
        <f ca="1">M39</f>
        <v>89</v>
      </c>
      <c r="O40" s="267">
        <f ca="1">$N$40</f>
        <v>89</v>
      </c>
      <c r="P40" s="267">
        <f t="shared" ref="P40:R40" ca="1" si="10">$N$40</f>
        <v>89</v>
      </c>
      <c r="Q40" s="267">
        <f t="shared" ca="1" si="10"/>
        <v>89</v>
      </c>
      <c r="R40" s="299">
        <f t="shared" ca="1" si="10"/>
        <v>89</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109</v>
      </c>
      <c r="T41" s="295">
        <f ca="1">$S$41</f>
        <v>109</v>
      </c>
      <c r="U41" s="295">
        <f t="shared" ref="U41:W41" ca="1" si="11">$S$41</f>
        <v>109</v>
      </c>
      <c r="V41" s="295">
        <f t="shared" ca="1" si="11"/>
        <v>109</v>
      </c>
      <c r="W41" s="296">
        <f t="shared" ca="1" si="11"/>
        <v>109</v>
      </c>
      <c r="X41" s="358">
        <f ca="1">V42</f>
        <v>109</v>
      </c>
    </row>
    <row r="42" spans="1:24" s="267" customFormat="1" ht="12.95" customHeight="1" x14ac:dyDescent="0.3">
      <c r="A42" s="293"/>
      <c r="B42" s="265" t="s">
        <v>196</v>
      </c>
      <c r="C42" s="266"/>
      <c r="D42" s="266"/>
      <c r="E42" s="266"/>
      <c r="F42" s="266"/>
      <c r="G42" s="266"/>
      <c r="H42" s="266"/>
      <c r="I42" s="267">
        <f ca="1">I13-SUM($I14:I14)-I15</f>
        <v>122</v>
      </c>
      <c r="J42" s="267">
        <f ca="1">J13-SUM($I14:J14)-J15</f>
        <v>57</v>
      </c>
      <c r="K42" s="267">
        <f ca="1">K13-SUM($I14:K14)-K15</f>
        <v>91</v>
      </c>
      <c r="L42" s="267">
        <f ca="1">L13-SUM($I14:L14)-L15</f>
        <v>78</v>
      </c>
      <c r="M42" s="299">
        <f ca="1">M13-SUM($I14:M14)-M15</f>
        <v>97</v>
      </c>
      <c r="N42" s="300">
        <f ca="1">$L$42+$L$15-N15-SUM($M14:N14)</f>
        <v>109</v>
      </c>
      <c r="O42" s="301">
        <f ca="1">$L$42+$L$15-O15-SUM($M14:O14)</f>
        <v>109</v>
      </c>
      <c r="P42" s="301">
        <f ca="1">$L$42+$L$15-P15-SUM($M14:P14)</f>
        <v>109</v>
      </c>
      <c r="Q42" s="301">
        <f ca="1">$L$42+$L$15-Q15-SUM($M14:Q14)</f>
        <v>109</v>
      </c>
      <c r="R42" s="302">
        <f ca="1">$L$42+$L$15-R15-SUM($M14:R14)</f>
        <v>109</v>
      </c>
      <c r="S42" s="300">
        <f ca="1">$Q$42+$Q$15-S15-SUM($R14:S14)</f>
        <v>109</v>
      </c>
      <c r="T42" s="301">
        <f ca="1">$Q$42+$Q$15-T15-SUM($R14:T14)</f>
        <v>109</v>
      </c>
      <c r="U42" s="301">
        <f ca="1">$Q$42+$Q$15-U15-SUM($R14:U14)</f>
        <v>109</v>
      </c>
      <c r="V42" s="301">
        <f ca="1">$Q$42+$Q$15-V15-SUM($R14:V14)</f>
        <v>109</v>
      </c>
      <c r="W42" s="302">
        <f ca="1">$Q$42+$Q$15-W15-SUM($R14:W14)</f>
        <v>109</v>
      </c>
      <c r="X42" s="295">
        <f ca="1">$V$42+$V$15-X15-SUM($W14:X14)</f>
        <v>109</v>
      </c>
    </row>
    <row r="43" spans="1:24" s="267" customFormat="1" ht="12.95" customHeight="1" outlineLevel="1" x14ac:dyDescent="0.3">
      <c r="A43" s="265"/>
      <c r="B43" s="273" t="s">
        <v>17</v>
      </c>
      <c r="C43" s="274"/>
      <c r="D43" s="274"/>
      <c r="E43" s="274"/>
      <c r="F43" s="274"/>
      <c r="G43" s="274"/>
      <c r="H43" s="274"/>
      <c r="I43" s="275">
        <f ca="1">I$39</f>
        <v>108</v>
      </c>
      <c r="J43" s="275">
        <f t="shared" ref="J43:M43" ca="1" si="12">J$39</f>
        <v>83</v>
      </c>
      <c r="K43" s="275">
        <f t="shared" ca="1" si="12"/>
        <v>118</v>
      </c>
      <c r="L43" s="275">
        <f t="shared" ca="1" si="12"/>
        <v>86</v>
      </c>
      <c r="M43" s="276">
        <f t="shared" ca="1" si="12"/>
        <v>89</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 ca="1">N$40</f>
        <v>89</v>
      </c>
      <c r="O44" s="275">
        <f t="shared" ref="O44:R44" ca="1" si="13">O$40</f>
        <v>89</v>
      </c>
      <c r="P44" s="275">
        <f t="shared" ca="1" si="13"/>
        <v>89</v>
      </c>
      <c r="Q44" s="275">
        <f t="shared" ca="1" si="13"/>
        <v>89</v>
      </c>
      <c r="R44" s="276">
        <f t="shared" ca="1" si="13"/>
        <v>89</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4">S41</f>
        <v>109</v>
      </c>
      <c r="T45" s="275">
        <f t="shared" ca="1" si="14"/>
        <v>109</v>
      </c>
      <c r="U45" s="275">
        <f t="shared" ca="1" si="14"/>
        <v>109</v>
      </c>
      <c r="V45" s="275">
        <f t="shared" ca="1" si="14"/>
        <v>109</v>
      </c>
      <c r="W45" s="276">
        <f t="shared" ca="1" si="14"/>
        <v>109</v>
      </c>
      <c r="X45" s="275">
        <f t="shared" ca="1" si="14"/>
        <v>109</v>
      </c>
    </row>
    <row r="46" spans="1:24" s="267" customFormat="1" ht="12.75" customHeight="1" x14ac:dyDescent="0.3">
      <c r="A46" s="265"/>
      <c r="B46" s="273" t="s">
        <v>263</v>
      </c>
      <c r="C46" s="274"/>
      <c r="D46" s="274"/>
      <c r="E46" s="274"/>
      <c r="F46" s="274"/>
      <c r="G46" s="274"/>
      <c r="H46" s="274"/>
      <c r="I46" s="275">
        <f t="shared" ref="I46:X46" ca="1" si="15">SUM(I43:I45)</f>
        <v>108</v>
      </c>
      <c r="J46" s="275">
        <f t="shared" ca="1" si="15"/>
        <v>83</v>
      </c>
      <c r="K46" s="275">
        <f t="shared" ca="1" si="15"/>
        <v>118</v>
      </c>
      <c r="L46" s="275">
        <f t="shared" ca="1" si="15"/>
        <v>86</v>
      </c>
      <c r="M46" s="276">
        <f t="shared" ca="1" si="15"/>
        <v>89</v>
      </c>
      <c r="N46" s="303">
        <f t="shared" ca="1" si="15"/>
        <v>89</v>
      </c>
      <c r="O46" s="275">
        <f t="shared" ca="1" si="15"/>
        <v>89</v>
      </c>
      <c r="P46" s="275">
        <f t="shared" ca="1" si="15"/>
        <v>89</v>
      </c>
      <c r="Q46" s="275">
        <f t="shared" ca="1" si="15"/>
        <v>89</v>
      </c>
      <c r="R46" s="276">
        <f t="shared" ca="1" si="15"/>
        <v>89</v>
      </c>
      <c r="S46" s="303">
        <f t="shared" ca="1" si="15"/>
        <v>109</v>
      </c>
      <c r="T46" s="275">
        <f t="shared" ca="1" si="15"/>
        <v>109</v>
      </c>
      <c r="U46" s="275">
        <f t="shared" ca="1" si="15"/>
        <v>109</v>
      </c>
      <c r="V46" s="275">
        <f t="shared" ca="1" si="15"/>
        <v>109</v>
      </c>
      <c r="W46" s="276">
        <f t="shared" ca="1" si="15"/>
        <v>109</v>
      </c>
      <c r="X46" s="275">
        <f t="shared" ca="1" si="15"/>
        <v>109</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16">(SUM(I39:I41)-I42)-(SUM(H39:H41)-H42)</f>
        <v>-14</v>
      </c>
      <c r="J48" s="267">
        <f t="shared" ca="1" si="16"/>
        <v>40</v>
      </c>
      <c r="K48" s="267">
        <f t="shared" ca="1" si="16"/>
        <v>1</v>
      </c>
      <c r="L48" s="267">
        <f t="shared" ca="1" si="16"/>
        <v>-19</v>
      </c>
      <c r="M48" s="299">
        <f t="shared" ca="1" si="16"/>
        <v>-16</v>
      </c>
      <c r="N48" s="294">
        <f t="shared" ca="1" si="16"/>
        <v>-12</v>
      </c>
      <c r="O48" s="295">
        <f t="shared" ca="1" si="16"/>
        <v>0</v>
      </c>
      <c r="P48" s="267">
        <f t="shared" ca="1" si="16"/>
        <v>0</v>
      </c>
      <c r="Q48" s="267">
        <f t="shared" ca="1" si="16"/>
        <v>0</v>
      </c>
      <c r="R48" s="299">
        <f t="shared" ca="1" si="16"/>
        <v>0</v>
      </c>
      <c r="S48" s="294">
        <f t="shared" ca="1" si="16"/>
        <v>20</v>
      </c>
      <c r="T48" s="295">
        <f t="shared" ca="1" si="16"/>
        <v>0</v>
      </c>
      <c r="U48" s="267">
        <f t="shared" ca="1" si="16"/>
        <v>0</v>
      </c>
      <c r="V48" s="267">
        <f t="shared" ca="1" si="16"/>
        <v>0</v>
      </c>
      <c r="W48" s="299">
        <f t="shared" ca="1" si="16"/>
        <v>0</v>
      </c>
      <c r="X48" s="295">
        <f t="shared" ca="1" si="16"/>
        <v>0</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-14</v>
      </c>
      <c r="J51" s="307"/>
      <c r="K51" s="307"/>
      <c r="L51" s="307"/>
      <c r="M51" s="310"/>
      <c r="N51" s="309">
        <f ca="1">SUM(N39:N41)-N42</f>
        <v>-20</v>
      </c>
      <c r="O51" s="307"/>
      <c r="P51" s="307"/>
      <c r="Q51" s="307"/>
      <c r="R51" s="310"/>
      <c r="S51" s="309">
        <f ca="1">SUM(S39:S41)-S42</f>
        <v>0</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40</v>
      </c>
      <c r="K52" s="311">
        <f t="shared" ref="K52:L52" ca="1" si="17">(SUM(K39:K41)-K42)-(SUM(J39:J41)-J42)</f>
        <v>1</v>
      </c>
      <c r="L52" s="311">
        <f t="shared" ca="1" si="17"/>
        <v>-19</v>
      </c>
      <c r="M52" s="310"/>
      <c r="N52" s="309"/>
      <c r="O52" s="311">
        <f ca="1">(SUM(O39:O41)-O42)-(SUM(N39:N41)-N42)</f>
        <v>0</v>
      </c>
      <c r="P52" s="311">
        <f t="shared" ref="P52:Q52" ca="1" si="18">(SUM(P39:P41)-P42)-(SUM(O39:O41)-O42)</f>
        <v>0</v>
      </c>
      <c r="Q52" s="311">
        <f t="shared" ca="1" si="18"/>
        <v>0</v>
      </c>
      <c r="R52" s="310"/>
      <c r="S52" s="309"/>
      <c r="T52" s="311">
        <f ca="1">(SUM(T39:T41)-T42)-(SUM(S39:S41)-S42)</f>
        <v>0</v>
      </c>
      <c r="U52" s="311">
        <f t="shared" ref="U52:V52" ca="1" si="19">(SUM(U39:U41)-U42)-(SUM(T39:T41)-T42)</f>
        <v>0</v>
      </c>
      <c r="V52" s="311">
        <f t="shared" ca="1" si="19"/>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H54" s="306"/>
      <c r="I54" s="311"/>
      <c r="J54" s="311"/>
      <c r="K54" s="311"/>
      <c r="L54" s="311"/>
      <c r="M54" s="312"/>
      <c r="N54" s="309"/>
      <c r="O54" s="307"/>
      <c r="P54" s="307"/>
      <c r="Q54" s="307"/>
      <c r="R54" s="310"/>
      <c r="S54" s="309"/>
      <c r="T54" s="307"/>
      <c r="U54" s="307"/>
      <c r="V54" s="307"/>
      <c r="W54" s="312"/>
      <c r="X54" s="307"/>
    </row>
    <row r="55" spans="1:24" s="267" customFormat="1" ht="12.95" customHeight="1" x14ac:dyDescent="0.3">
      <c r="A55" s="293"/>
      <c r="B55" s="305" t="s">
        <v>267</v>
      </c>
      <c r="C55" s="306"/>
      <c r="D55" s="306"/>
      <c r="E55" s="306"/>
      <c r="F55" s="306"/>
      <c r="G55" s="306"/>
      <c r="H55" s="306"/>
      <c r="I55" s="313"/>
      <c r="J55" s="313"/>
      <c r="K55" s="313"/>
      <c r="L55" s="313"/>
      <c r="M55" s="317"/>
      <c r="N55" s="314"/>
      <c r="O55" s="315"/>
      <c r="P55" s="315"/>
      <c r="Q55" s="315"/>
      <c r="R55" s="353"/>
      <c r="S55" s="314"/>
      <c r="T55" s="315"/>
      <c r="U55" s="315"/>
      <c r="V55" s="315"/>
      <c r="W55" s="317"/>
      <c r="X55" s="315"/>
    </row>
    <row r="56" spans="1:24" s="267" customFormat="1" ht="12.95" customHeight="1" x14ac:dyDescent="0.3">
      <c r="A56" s="293"/>
      <c r="B56" s="305" t="s">
        <v>281</v>
      </c>
      <c r="C56" s="306"/>
      <c r="D56" s="306"/>
      <c r="E56" s="306"/>
      <c r="F56" s="306"/>
      <c r="G56" s="306"/>
      <c r="H56" s="306"/>
      <c r="I56" s="313"/>
      <c r="J56" s="313"/>
      <c r="K56" s="313"/>
      <c r="L56" s="313"/>
      <c r="M56" s="317"/>
      <c r="N56" s="314"/>
      <c r="O56" s="315"/>
      <c r="P56" s="315"/>
      <c r="Q56" s="315"/>
      <c r="R56" s="353"/>
      <c r="S56" s="314"/>
      <c r="T56" s="315"/>
      <c r="U56" s="315"/>
      <c r="V56" s="315"/>
      <c r="W56" s="317"/>
      <c r="X56" s="315"/>
    </row>
    <row r="57" spans="1:24" s="267" customFormat="1" ht="12.95" customHeight="1" x14ac:dyDescent="0.3">
      <c r="A57" s="293"/>
      <c r="B57" s="305" t="s">
        <v>360</v>
      </c>
      <c r="C57" s="306"/>
      <c r="D57" s="306"/>
      <c r="E57" s="306"/>
      <c r="F57" s="306"/>
      <c r="G57" s="306"/>
      <c r="H57" s="306"/>
      <c r="I57" s="313"/>
      <c r="J57" s="313"/>
      <c r="K57" s="313"/>
      <c r="L57" s="313"/>
      <c r="M57" s="317"/>
      <c r="N57" s="314"/>
      <c r="O57" s="315"/>
      <c r="P57" s="315"/>
      <c r="Q57" s="315"/>
      <c r="R57" s="353"/>
      <c r="S57" s="314"/>
      <c r="T57" s="315"/>
      <c r="U57" s="315"/>
      <c r="V57" s="315"/>
      <c r="W57" s="317"/>
      <c r="X57" s="315"/>
    </row>
    <row r="58" spans="1:24" s="267" customFormat="1" ht="12.95" customHeight="1" x14ac:dyDescent="0.3">
      <c r="A58" s="293"/>
      <c r="B58" s="305" t="s">
        <v>362</v>
      </c>
      <c r="C58" s="306"/>
      <c r="D58" s="306"/>
      <c r="E58" s="306"/>
      <c r="F58" s="306"/>
      <c r="G58" s="306"/>
      <c r="H58" s="306"/>
      <c r="I58" s="313"/>
      <c r="J58" s="313"/>
      <c r="K58" s="313"/>
      <c r="L58" s="313"/>
      <c r="M58" s="317"/>
      <c r="N58" s="314"/>
      <c r="O58" s="315"/>
      <c r="P58" s="315"/>
      <c r="Q58" s="315"/>
      <c r="R58" s="317"/>
      <c r="S58" s="314"/>
      <c r="T58" s="315"/>
      <c r="U58" s="315"/>
      <c r="V58" s="315"/>
      <c r="W58" s="317"/>
      <c r="X58" s="315"/>
    </row>
    <row r="59" spans="1:24" s="267" customFormat="1" ht="12.95" customHeight="1" x14ac:dyDescent="0.3">
      <c r="A59" s="293"/>
      <c r="B59" s="305" t="s">
        <v>369</v>
      </c>
      <c r="C59" s="306"/>
      <c r="D59" s="306"/>
      <c r="E59" s="306"/>
      <c r="F59" s="306"/>
      <c r="G59" s="306"/>
      <c r="H59" s="306"/>
      <c r="I59" s="313"/>
      <c r="J59" s="313"/>
      <c r="K59" s="313"/>
      <c r="L59" s="313"/>
      <c r="M59" s="317"/>
      <c r="N59" s="314"/>
      <c r="O59" s="315"/>
      <c r="P59" s="315"/>
      <c r="Q59" s="315"/>
      <c r="R59" s="317"/>
      <c r="S59" s="314"/>
      <c r="T59" s="315"/>
      <c r="U59" s="315"/>
      <c r="V59" s="315"/>
      <c r="W59" s="317"/>
      <c r="X59" s="315"/>
    </row>
    <row r="60" spans="1:24" s="267" customFormat="1" ht="12.95" customHeight="1" x14ac:dyDescent="0.3">
      <c r="A60" s="293"/>
      <c r="B60" s="305" t="s">
        <v>374</v>
      </c>
      <c r="C60" s="306"/>
      <c r="D60" s="306"/>
      <c r="E60" s="306"/>
      <c r="F60" s="306"/>
      <c r="G60" s="306"/>
      <c r="H60" s="306"/>
      <c r="I60" s="313"/>
      <c r="J60" s="313"/>
      <c r="K60" s="313"/>
      <c r="L60" s="313"/>
      <c r="M60" s="317"/>
      <c r="N60" s="314"/>
      <c r="O60" s="315"/>
      <c r="P60" s="315"/>
      <c r="Q60" s="315"/>
      <c r="R60" s="317"/>
      <c r="S60" s="314"/>
      <c r="T60" s="315"/>
      <c r="U60" s="315"/>
      <c r="V60" s="315"/>
      <c r="W60" s="317"/>
      <c r="X60" s="315"/>
    </row>
    <row r="61" spans="1:24" s="267" customFormat="1" ht="12.95" customHeight="1" x14ac:dyDescent="0.3">
      <c r="A61" s="293"/>
      <c r="B61" s="305" t="s">
        <v>375</v>
      </c>
      <c r="C61" s="306"/>
      <c r="D61" s="306"/>
      <c r="E61" s="306"/>
      <c r="F61" s="306"/>
      <c r="G61" s="306"/>
      <c r="H61" s="306"/>
      <c r="I61" s="313"/>
      <c r="J61" s="313"/>
      <c r="K61" s="313"/>
      <c r="L61" s="313"/>
      <c r="M61" s="317"/>
      <c r="N61" s="314"/>
      <c r="O61" s="315"/>
      <c r="P61" s="315"/>
      <c r="Q61" s="315"/>
      <c r="R61" s="317"/>
      <c r="S61" s="314"/>
      <c r="T61" s="315"/>
      <c r="U61" s="315"/>
      <c r="V61" s="315"/>
      <c r="W61" s="317"/>
      <c r="X61" s="315"/>
    </row>
    <row r="62" spans="1:24" s="267" customFormat="1" ht="12.95" customHeight="1" x14ac:dyDescent="0.3">
      <c r="A62" s="293"/>
      <c r="B62" s="305" t="s">
        <v>379</v>
      </c>
      <c r="C62" s="306"/>
      <c r="D62" s="306"/>
      <c r="E62" s="306"/>
      <c r="F62" s="306"/>
      <c r="G62" s="306"/>
      <c r="H62" s="306"/>
      <c r="I62" s="313"/>
      <c r="J62" s="313"/>
      <c r="K62" s="313"/>
      <c r="L62" s="313"/>
      <c r="M62" s="317"/>
      <c r="N62" s="314"/>
      <c r="O62" s="315"/>
      <c r="P62" s="315"/>
      <c r="Q62" s="315"/>
      <c r="R62" s="317"/>
      <c r="S62" s="314"/>
      <c r="T62" s="315"/>
      <c r="U62" s="315"/>
      <c r="V62" s="315"/>
      <c r="W62" s="317"/>
      <c r="X62" s="315"/>
    </row>
    <row r="63" spans="1:24" s="267" customFormat="1" ht="12.95" customHeight="1" x14ac:dyDescent="0.3">
      <c r="A63" s="293"/>
      <c r="B63" s="305" t="s">
        <v>22</v>
      </c>
      <c r="C63" s="306"/>
      <c r="D63" s="306"/>
      <c r="E63" s="306"/>
      <c r="F63" s="306"/>
      <c r="G63" s="306"/>
      <c r="H63" s="306"/>
      <c r="I63" s="318">
        <f ca="1">SUM(I51:I62)</f>
        <v>-14</v>
      </c>
      <c r="J63" s="318">
        <f t="shared" ref="J63:X63" ca="1" si="20">SUM(J51:J62)</f>
        <v>40</v>
      </c>
      <c r="K63" s="318">
        <f t="shared" ca="1" si="20"/>
        <v>1</v>
      </c>
      <c r="L63" s="318">
        <f t="shared" ca="1" si="20"/>
        <v>-19</v>
      </c>
      <c r="M63" s="320">
        <f t="shared" si="20"/>
        <v>0</v>
      </c>
      <c r="N63" s="319">
        <f t="shared" ca="1" si="20"/>
        <v>-20</v>
      </c>
      <c r="O63" s="318">
        <f t="shared" ca="1" si="20"/>
        <v>0</v>
      </c>
      <c r="P63" s="318">
        <f t="shared" ca="1" si="20"/>
        <v>0</v>
      </c>
      <c r="Q63" s="318">
        <f t="shared" ca="1" si="20"/>
        <v>0</v>
      </c>
      <c r="R63" s="320">
        <f t="shared" si="20"/>
        <v>0</v>
      </c>
      <c r="S63" s="319">
        <f t="shared" ca="1" si="20"/>
        <v>0</v>
      </c>
      <c r="T63" s="318">
        <f t="shared" ca="1" si="20"/>
        <v>0</v>
      </c>
      <c r="U63" s="318">
        <f t="shared" ca="1" si="20"/>
        <v>0</v>
      </c>
      <c r="V63" s="318">
        <f t="shared" ca="1" si="20"/>
        <v>0</v>
      </c>
      <c r="W63" s="320">
        <f t="shared" si="20"/>
        <v>0</v>
      </c>
      <c r="X63" s="318">
        <f t="shared" si="20"/>
        <v>0</v>
      </c>
    </row>
    <row r="64" spans="1:24" s="267" customFormat="1" ht="12.95" customHeight="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-14</v>
      </c>
      <c r="K66" s="324">
        <f ca="1">J66</f>
        <v>-14</v>
      </c>
      <c r="L66" s="324">
        <f ca="1">K66</f>
        <v>-14</v>
      </c>
      <c r="M66" s="326">
        <f ca="1">L66</f>
        <v>-14</v>
      </c>
      <c r="N66" s="325">
        <f ca="1">M66</f>
        <v>-14</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40</v>
      </c>
      <c r="L67" s="311">
        <f ca="1">K67</f>
        <v>40</v>
      </c>
      <c r="M67" s="312">
        <f ca="1">L67</f>
        <v>40</v>
      </c>
      <c r="N67" s="309">
        <f ca="1">M67</f>
        <v>40</v>
      </c>
      <c r="O67" s="307">
        <f ca="1">N67</f>
        <v>40</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1</v>
      </c>
      <c r="M68" s="312">
        <f ca="1">L68</f>
        <v>1</v>
      </c>
      <c r="N68" s="309">
        <f ca="1">M68</f>
        <v>1</v>
      </c>
      <c r="O68" s="307">
        <f ca="1">N68</f>
        <v>1</v>
      </c>
      <c r="P68" s="307">
        <f ca="1">O68</f>
        <v>1</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-19</v>
      </c>
      <c r="N69" s="309">
        <f ca="1">M69</f>
        <v>-19</v>
      </c>
      <c r="O69" s="307">
        <f ca="1">N69</f>
        <v>-19</v>
      </c>
      <c r="P69" s="307">
        <f ca="1">O69</f>
        <v>-19</v>
      </c>
      <c r="Q69" s="307">
        <f ca="1">P69</f>
        <v>-19</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M$63</f>
        <v>0</v>
      </c>
      <c r="O70" s="307">
        <f>N70</f>
        <v>0</v>
      </c>
      <c r="P70" s="307">
        <f>O70</f>
        <v>0</v>
      </c>
      <c r="Q70" s="307">
        <f>P70</f>
        <v>0</v>
      </c>
      <c r="R70" s="310">
        <f>Q70</f>
        <v>0</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-20</v>
      </c>
      <c r="P71" s="324">
        <f ca="1">O71</f>
        <v>-20</v>
      </c>
      <c r="Q71" s="324">
        <f ca="1">P71</f>
        <v>-20</v>
      </c>
      <c r="R71" s="326">
        <f ca="1">Q71</f>
        <v>-20</v>
      </c>
      <c r="S71" s="325">
        <f ca="1">R71</f>
        <v>-20</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0</v>
      </c>
      <c r="Q72" s="311">
        <f ca="1">P72</f>
        <v>0</v>
      </c>
      <c r="R72" s="312">
        <f ca="1">Q72</f>
        <v>0</v>
      </c>
      <c r="S72" s="321">
        <f ca="1">R72</f>
        <v>0</v>
      </c>
      <c r="T72" s="311">
        <f ca="1">S72</f>
        <v>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0</v>
      </c>
      <c r="R73" s="312">
        <f ca="1">Q73</f>
        <v>0</v>
      </c>
      <c r="S73" s="321">
        <f ca="1">R73</f>
        <v>0</v>
      </c>
      <c r="T73" s="311">
        <f ca="1">S73</f>
        <v>0</v>
      </c>
      <c r="U73" s="311">
        <f ca="1">T73</f>
        <v>0</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0</v>
      </c>
      <c r="S74" s="321">
        <f ca="1">R74</f>
        <v>0</v>
      </c>
      <c r="T74" s="311">
        <f ca="1">S74</f>
        <v>0</v>
      </c>
      <c r="U74" s="311">
        <f ca="1">T74</f>
        <v>0</v>
      </c>
      <c r="V74" s="311">
        <f ca="1">U74</f>
        <v>0</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0</v>
      </c>
      <c r="U76" s="324">
        <f ca="1">T76</f>
        <v>0</v>
      </c>
      <c r="V76" s="324">
        <f ca="1">U76</f>
        <v>0</v>
      </c>
      <c r="W76" s="326">
        <f ca="1">V76</f>
        <v>0</v>
      </c>
      <c r="X76" s="324">
        <f ca="1">W76</f>
        <v>0</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x14ac:dyDescent="0.3">
      <c r="A79" s="293"/>
      <c r="B79" s="305" t="s">
        <v>259</v>
      </c>
      <c r="C79" s="306"/>
      <c r="D79" s="306"/>
      <c r="E79" s="306"/>
      <c r="F79" s="306"/>
      <c r="G79" s="306"/>
      <c r="H79" s="306"/>
      <c r="I79" s="318"/>
      <c r="J79" s="318"/>
      <c r="K79" s="318"/>
      <c r="L79" s="318"/>
      <c r="M79" s="320"/>
      <c r="N79" s="319">
        <f ca="1">SUM(N66:N70)</f>
        <v>8</v>
      </c>
      <c r="O79" s="318">
        <f ca="1">SUM(O66:O70)</f>
        <v>22</v>
      </c>
      <c r="P79" s="318">
        <f ca="1">SUM(P66:P70)</f>
        <v>-18</v>
      </c>
      <c r="Q79" s="318">
        <f ca="1">SUM(Q66:Q70)</f>
        <v>-19</v>
      </c>
      <c r="R79" s="320">
        <f>SUM(R66:R70)</f>
        <v>0</v>
      </c>
      <c r="S79" s="319">
        <f ca="1">SUM(S66:S75)</f>
        <v>-20</v>
      </c>
      <c r="T79" s="318">
        <f ca="1">SUM(T66:T75)</f>
        <v>0</v>
      </c>
      <c r="U79" s="318">
        <f ca="1">SUM(U66:U75)</f>
        <v>0</v>
      </c>
      <c r="V79" s="318">
        <f ca="1">SUM(V66:V75)</f>
        <v>0</v>
      </c>
      <c r="W79" s="320">
        <f>SUM(W66:W75)</f>
        <v>0</v>
      </c>
      <c r="X79" s="318">
        <f ca="1">SUM(X66:X78)</f>
        <v>0</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306"/>
      <c r="I81" s="311"/>
      <c r="J81" s="311"/>
      <c r="K81" s="311"/>
      <c r="L81" s="311"/>
      <c r="M81" s="312"/>
      <c r="N81" s="321"/>
      <c r="O81" s="311"/>
      <c r="P81" s="311"/>
      <c r="Q81" s="311"/>
      <c r="R81" s="312"/>
      <c r="S81" s="321"/>
      <c r="T81" s="311"/>
      <c r="U81" s="311"/>
      <c r="V81" s="311"/>
      <c r="W81" s="312"/>
      <c r="X81" s="311"/>
    </row>
    <row r="82" spans="1:24" s="267" customFormat="1" ht="12.95" customHeight="1" x14ac:dyDescent="0.3">
      <c r="A82" s="293"/>
      <c r="B82" s="305" t="s">
        <v>347</v>
      </c>
      <c r="C82" s="306"/>
      <c r="D82" s="306"/>
      <c r="E82" s="306"/>
      <c r="F82" s="306"/>
      <c r="G82" s="306"/>
      <c r="H82" s="306"/>
      <c r="I82" s="311"/>
      <c r="J82" s="311"/>
      <c r="K82" s="311"/>
      <c r="L82" s="311"/>
      <c r="M82" s="312"/>
      <c r="N82" s="309"/>
      <c r="O82" s="307">
        <f ca="1">-((SUM(M39:M41)-M42)-(SUM(L39:L41)-L42))/(1+$I$16)^4</f>
        <v>12.120007789978162</v>
      </c>
      <c r="P82" s="307"/>
      <c r="Q82" s="307"/>
      <c r="R82" s="310"/>
      <c r="S82" s="309"/>
      <c r="T82" s="307">
        <f ca="1">-((R40-R42)-(Q40-Q42))/(1+$I$16)^4</f>
        <v>0</v>
      </c>
      <c r="U82" s="307"/>
      <c r="V82" s="307"/>
      <c r="W82" s="310"/>
      <c r="X82" s="307"/>
    </row>
    <row r="83" spans="1:24" s="267" customFormat="1" ht="13.9" x14ac:dyDescent="0.3">
      <c r="A83" s="293"/>
      <c r="B83" s="305" t="s">
        <v>348</v>
      </c>
      <c r="C83" s="306"/>
      <c r="D83" s="306"/>
      <c r="E83" s="266"/>
      <c r="F83" s="266"/>
      <c r="G83" s="266"/>
      <c r="H83" s="306"/>
      <c r="I83" s="311"/>
      <c r="J83" s="311"/>
      <c r="K83" s="311"/>
      <c r="L83" s="311"/>
      <c r="M83" s="312"/>
      <c r="N83" s="309"/>
      <c r="P83" s="307"/>
      <c r="Q83" s="307"/>
      <c r="R83" s="310"/>
      <c r="S83" s="309"/>
      <c r="T83" s="307"/>
      <c r="U83" s="307"/>
      <c r="V83" s="307"/>
      <c r="W83" s="310"/>
      <c r="X83" s="307"/>
    </row>
    <row r="84" spans="1:24" s="267" customFormat="1" ht="12.95" customHeight="1" x14ac:dyDescent="0.3">
      <c r="A84" s="293"/>
      <c r="B84" s="305" t="s">
        <v>351</v>
      </c>
      <c r="C84" s="266"/>
      <c r="D84" s="266"/>
      <c r="E84" s="266"/>
      <c r="F84" s="266"/>
      <c r="G84" s="266"/>
      <c r="H84" s="293"/>
      <c r="M84" s="299"/>
      <c r="N84" s="298"/>
      <c r="O84" s="267">
        <f ca="1">(L42-SUM(N39:N41))*((1-(1+$I$16)^-6)/$I$16)*(1+$I$16)^2</f>
        <v>-59.890964595132338</v>
      </c>
      <c r="R84" s="299"/>
      <c r="S84" s="298"/>
      <c r="W84" s="299"/>
    </row>
    <row r="85" spans="1:24" s="267" customFormat="1" ht="12.95" customHeight="1" x14ac:dyDescent="0.3">
      <c r="A85" s="293"/>
      <c r="B85" s="305" t="s">
        <v>358</v>
      </c>
      <c r="C85" s="329"/>
      <c r="D85" s="329"/>
      <c r="E85" s="266"/>
      <c r="F85" s="266"/>
      <c r="G85" s="266"/>
      <c r="H85" s="266"/>
      <c r="M85" s="299"/>
      <c r="N85" s="298"/>
      <c r="R85" s="299"/>
      <c r="S85" s="298"/>
      <c r="W85" s="299"/>
    </row>
    <row r="86" spans="1:24" s="267" customFormat="1" ht="12.95" customHeight="1" x14ac:dyDescent="0.3">
      <c r="A86" s="293"/>
      <c r="B86" s="305" t="s">
        <v>367</v>
      </c>
      <c r="C86" s="329"/>
      <c r="D86" s="329"/>
      <c r="E86" s="266"/>
      <c r="F86" s="266"/>
      <c r="G86" s="266"/>
      <c r="H86" s="293"/>
      <c r="M86" s="299"/>
      <c r="N86" s="298"/>
      <c r="R86" s="299"/>
      <c r="S86" s="298"/>
      <c r="W86" s="299"/>
    </row>
    <row r="87" spans="1:24" s="267" customFormat="1" ht="12.95" customHeight="1" x14ac:dyDescent="0.3">
      <c r="A87" s="293"/>
      <c r="B87" s="305" t="s">
        <v>366</v>
      </c>
      <c r="C87" s="329"/>
      <c r="D87" s="329"/>
      <c r="E87" s="266"/>
      <c r="F87" s="266"/>
      <c r="G87" s="266"/>
      <c r="H87" s="293"/>
      <c r="M87" s="299"/>
      <c r="N87" s="298"/>
      <c r="R87" s="299"/>
      <c r="S87" s="298"/>
      <c r="W87" s="299"/>
    </row>
    <row r="88" spans="1:24" s="267" customFormat="1" ht="12.95" customHeight="1" x14ac:dyDescent="0.3">
      <c r="A88" s="293"/>
      <c r="B88" s="305" t="s">
        <v>359</v>
      </c>
      <c r="C88" s="329"/>
      <c r="D88" s="329"/>
      <c r="E88" s="266"/>
      <c r="F88" s="266"/>
      <c r="G88" s="266"/>
      <c r="H88" s="293"/>
      <c r="M88" s="299"/>
      <c r="N88" s="298"/>
      <c r="R88" s="299"/>
      <c r="S88" s="298"/>
      <c r="W88" s="299"/>
    </row>
    <row r="89" spans="1:24" s="267" customFormat="1" ht="12.95" customHeight="1" x14ac:dyDescent="0.3">
      <c r="A89" s="293"/>
      <c r="B89" s="305" t="s">
        <v>363</v>
      </c>
      <c r="C89" s="329"/>
      <c r="D89" s="329"/>
      <c r="E89" s="266"/>
      <c r="F89" s="266"/>
      <c r="G89" s="266"/>
      <c r="M89" s="299"/>
      <c r="N89" s="298"/>
      <c r="R89" s="299"/>
      <c r="S89" s="298"/>
      <c r="W89" s="299"/>
    </row>
    <row r="90" spans="1:24" s="267" customFormat="1" ht="12.95" customHeight="1" x14ac:dyDescent="0.3">
      <c r="A90" s="293"/>
      <c r="B90" s="305" t="s">
        <v>368</v>
      </c>
      <c r="C90" s="329"/>
      <c r="D90" s="329"/>
      <c r="E90" s="266"/>
      <c r="F90" s="266"/>
      <c r="G90" s="266"/>
      <c r="M90" s="299"/>
      <c r="N90" s="298"/>
      <c r="R90" s="299"/>
      <c r="S90" s="298"/>
      <c r="W90" s="299"/>
    </row>
    <row r="91" spans="1:24" s="267" customFormat="1" ht="12.95" customHeight="1" x14ac:dyDescent="0.3">
      <c r="A91" s="293"/>
      <c r="B91" s="305" t="s">
        <v>371</v>
      </c>
      <c r="C91" s="329"/>
      <c r="D91" s="329"/>
      <c r="E91" s="266"/>
      <c r="F91" s="266"/>
      <c r="G91" s="266"/>
      <c r="M91" s="299"/>
      <c r="N91" s="298"/>
      <c r="R91" s="299"/>
      <c r="S91" s="298"/>
      <c r="W91" s="299"/>
    </row>
    <row r="92" spans="1:24" s="267" customFormat="1" ht="12.95" customHeight="1" x14ac:dyDescent="0.3">
      <c r="A92" s="293"/>
      <c r="B92" s="305" t="s">
        <v>372</v>
      </c>
      <c r="C92" s="329"/>
      <c r="D92" s="329"/>
      <c r="E92" s="266"/>
      <c r="F92" s="266"/>
      <c r="G92" s="266"/>
      <c r="M92" s="299"/>
      <c r="N92" s="298"/>
      <c r="R92" s="299"/>
      <c r="S92" s="298"/>
      <c r="W92" s="299"/>
    </row>
    <row r="93" spans="1:24" s="267" customFormat="1" ht="12.95" customHeight="1" x14ac:dyDescent="0.3">
      <c r="A93" s="293"/>
      <c r="B93" s="305" t="s">
        <v>376</v>
      </c>
      <c r="C93" s="329"/>
      <c r="D93" s="329"/>
      <c r="E93" s="266"/>
      <c r="F93" s="266"/>
      <c r="G93" s="266"/>
      <c r="M93" s="299"/>
      <c r="N93" s="298"/>
      <c r="R93" s="299"/>
      <c r="S93" s="298"/>
      <c r="W93" s="299"/>
    </row>
    <row r="94" spans="1:24" s="267" customFormat="1" ht="12.95" customHeight="1" x14ac:dyDescent="0.3">
      <c r="A94" s="293"/>
      <c r="B94" s="329"/>
      <c r="C94" s="329"/>
      <c r="D94" s="329"/>
      <c r="E94" s="266"/>
      <c r="F94" s="266"/>
      <c r="G94" s="266"/>
      <c r="M94" s="299"/>
      <c r="N94" s="298"/>
      <c r="R94" s="299"/>
      <c r="S94" s="298"/>
      <c r="W94" s="299"/>
    </row>
    <row r="95" spans="1:24" s="267" customFormat="1" ht="12.95" customHeight="1" x14ac:dyDescent="0.3">
      <c r="A95" s="293"/>
      <c r="B95" s="265" t="s">
        <v>282</v>
      </c>
      <c r="C95" s="329"/>
      <c r="D95" s="329"/>
      <c r="E95" s="266"/>
      <c r="F95" s="266"/>
      <c r="G95" s="266"/>
      <c r="M95" s="299"/>
      <c r="N95" s="298"/>
      <c r="R95" s="299"/>
      <c r="S95" s="298"/>
      <c r="W95" s="299"/>
    </row>
    <row r="96" spans="1:24" s="267" customFormat="1" ht="12.95" customHeight="1" x14ac:dyDescent="0.3">
      <c r="A96" s="293"/>
      <c r="B96" s="305" t="s">
        <v>352</v>
      </c>
      <c r="C96" s="329"/>
      <c r="D96" s="329"/>
      <c r="E96" s="266"/>
      <c r="F96" s="266"/>
      <c r="G96" s="266"/>
      <c r="I96" s="330"/>
      <c r="J96" s="330"/>
      <c r="K96" s="330"/>
      <c r="L96" s="330"/>
      <c r="M96" s="332"/>
      <c r="N96" s="331"/>
      <c r="O96" s="330"/>
      <c r="P96" s="330"/>
      <c r="Q96" s="330"/>
      <c r="R96" s="332"/>
      <c r="S96" s="331"/>
      <c r="T96" s="330"/>
      <c r="U96" s="330"/>
      <c r="V96" s="330"/>
      <c r="W96" s="332"/>
      <c r="X96" s="330"/>
    </row>
    <row r="97" spans="1:24" s="267" customFormat="1" ht="12.95" customHeight="1" x14ac:dyDescent="0.3">
      <c r="A97" s="293"/>
      <c r="B97" s="305" t="s">
        <v>357</v>
      </c>
      <c r="C97" s="329"/>
      <c r="D97" s="329"/>
      <c r="E97" s="266"/>
      <c r="F97" s="266"/>
      <c r="G97" s="266"/>
      <c r="I97" s="330"/>
      <c r="J97" s="330"/>
      <c r="K97" s="330"/>
      <c r="L97" s="330"/>
      <c r="M97" s="332"/>
      <c r="N97" s="331"/>
      <c r="O97" s="330"/>
      <c r="P97" s="330"/>
      <c r="Q97" s="330"/>
      <c r="R97" s="332"/>
      <c r="S97" s="331"/>
      <c r="T97" s="330"/>
      <c r="U97" s="330"/>
      <c r="V97" s="330"/>
      <c r="W97" s="332"/>
      <c r="X97" s="330"/>
    </row>
    <row r="98" spans="1:24" s="267" customFormat="1" ht="12.95" customHeight="1" x14ac:dyDescent="0.3">
      <c r="A98" s="293"/>
      <c r="B98" s="305" t="s">
        <v>364</v>
      </c>
      <c r="C98" s="329"/>
      <c r="D98" s="329"/>
      <c r="E98" s="266"/>
      <c r="F98" s="266"/>
      <c r="G98" s="266"/>
      <c r="I98" s="330"/>
      <c r="J98" s="330"/>
      <c r="K98" s="330"/>
      <c r="L98" s="330"/>
      <c r="M98" s="332"/>
      <c r="N98" s="331"/>
      <c r="O98" s="330"/>
      <c r="P98" s="330"/>
      <c r="Q98" s="330"/>
      <c r="R98" s="332"/>
      <c r="S98" s="331"/>
      <c r="T98" s="330"/>
      <c r="U98" s="330"/>
      <c r="V98" s="330"/>
      <c r="W98" s="332"/>
      <c r="X98" s="330"/>
    </row>
    <row r="99" spans="1:24" s="267" customFormat="1" ht="12.95" customHeight="1" x14ac:dyDescent="0.3">
      <c r="A99" s="293"/>
      <c r="B99" s="305" t="s">
        <v>365</v>
      </c>
      <c r="C99" s="329"/>
      <c r="D99" s="329"/>
      <c r="E99" s="266"/>
      <c r="F99" s="266"/>
      <c r="G99" s="266"/>
      <c r="I99" s="330"/>
      <c r="J99" s="330"/>
      <c r="K99" s="330"/>
      <c r="L99" s="330"/>
      <c r="M99" s="332"/>
      <c r="N99" s="331"/>
      <c r="O99" s="330"/>
      <c r="P99" s="330"/>
      <c r="Q99" s="330"/>
      <c r="R99" s="332"/>
      <c r="S99" s="331"/>
      <c r="T99" s="330"/>
      <c r="U99" s="330"/>
      <c r="V99" s="330"/>
      <c r="W99" s="332"/>
      <c r="X99" s="330"/>
    </row>
    <row r="100" spans="1:24" s="267" customFormat="1" ht="12.95" customHeight="1" x14ac:dyDescent="0.3">
      <c r="A100" s="293"/>
      <c r="B100" s="305" t="s">
        <v>361</v>
      </c>
      <c r="C100" s="329"/>
      <c r="D100" s="329"/>
      <c r="E100" s="266"/>
      <c r="F100" s="266"/>
      <c r="G100" s="266"/>
      <c r="I100" s="330"/>
      <c r="J100" s="330"/>
      <c r="K100" s="330"/>
      <c r="L100" s="330"/>
      <c r="M100" s="332"/>
      <c r="N100" s="331"/>
      <c r="O100" s="330"/>
      <c r="P100" s="330"/>
      <c r="Q100" s="330"/>
      <c r="R100" s="332"/>
      <c r="S100" s="331"/>
      <c r="T100" s="330"/>
      <c r="U100" s="330"/>
      <c r="V100" s="330"/>
      <c r="W100" s="332"/>
      <c r="X100" s="330"/>
    </row>
    <row r="101" spans="1:24" s="267" customFormat="1" ht="12.95" customHeight="1" x14ac:dyDescent="0.3">
      <c r="A101" s="293"/>
      <c r="B101" s="305" t="s">
        <v>377</v>
      </c>
      <c r="C101" s="329"/>
      <c r="D101" s="329"/>
      <c r="E101" s="266"/>
      <c r="F101" s="266"/>
      <c r="G101" s="266"/>
      <c r="I101" s="330"/>
      <c r="J101" s="330"/>
      <c r="K101" s="330"/>
      <c r="L101" s="330"/>
      <c r="M101" s="332"/>
      <c r="N101" s="331"/>
      <c r="O101" s="330"/>
      <c r="P101" s="330"/>
      <c r="Q101" s="330"/>
      <c r="R101" s="332"/>
      <c r="S101" s="331"/>
      <c r="T101" s="330"/>
      <c r="U101" s="330"/>
      <c r="V101" s="330"/>
      <c r="W101" s="332"/>
      <c r="X101" s="330"/>
    </row>
    <row r="102" spans="1:24" s="267" customFormat="1" ht="12.95" customHeight="1" x14ac:dyDescent="0.3">
      <c r="A102" s="293"/>
      <c r="B102" s="305" t="s">
        <v>378</v>
      </c>
      <c r="C102" s="329"/>
      <c r="D102" s="329"/>
      <c r="E102" s="266"/>
      <c r="F102" s="266"/>
      <c r="G102" s="266"/>
      <c r="I102" s="330"/>
      <c r="J102" s="330"/>
      <c r="K102" s="330"/>
      <c r="L102" s="330"/>
      <c r="M102" s="332"/>
      <c r="N102" s="331"/>
      <c r="O102" s="330"/>
      <c r="P102" s="330"/>
      <c r="Q102" s="330"/>
      <c r="R102" s="332"/>
      <c r="S102" s="331"/>
      <c r="T102" s="330"/>
      <c r="U102" s="330"/>
      <c r="V102" s="330"/>
      <c r="W102" s="332"/>
      <c r="X102" s="330"/>
    </row>
    <row r="103" spans="1:24" s="267" customFormat="1" ht="12.95" customHeight="1" x14ac:dyDescent="0.3">
      <c r="A103" s="293"/>
      <c r="B103" s="305" t="s">
        <v>370</v>
      </c>
      <c r="C103" s="329"/>
      <c r="D103" s="329"/>
      <c r="E103" s="266"/>
      <c r="F103" s="266"/>
      <c r="G103" s="266"/>
      <c r="I103" s="330"/>
      <c r="J103" s="330"/>
      <c r="K103" s="330"/>
      <c r="L103" s="330"/>
      <c r="M103" s="332"/>
      <c r="N103" s="331"/>
      <c r="O103" s="330"/>
      <c r="P103" s="330"/>
      <c r="Q103" s="330"/>
      <c r="R103" s="332"/>
      <c r="S103" s="331"/>
      <c r="T103" s="330"/>
      <c r="U103" s="330"/>
      <c r="V103" s="330"/>
      <c r="W103" s="332"/>
      <c r="X103" s="330"/>
    </row>
    <row r="104" spans="1:24" s="267" customFormat="1" ht="12.95" customHeight="1" x14ac:dyDescent="0.3">
      <c r="A104" s="293"/>
      <c r="B104" s="305" t="s">
        <v>373</v>
      </c>
      <c r="C104" s="329"/>
      <c r="D104" s="329"/>
      <c r="E104" s="266"/>
      <c r="F104" s="266"/>
      <c r="G104" s="266"/>
      <c r="I104" s="330"/>
      <c r="J104" s="330"/>
      <c r="K104" s="330"/>
      <c r="L104" s="330"/>
      <c r="M104" s="332"/>
      <c r="N104" s="331"/>
      <c r="O104" s="330"/>
      <c r="P104" s="330"/>
      <c r="Q104" s="330"/>
      <c r="R104" s="332"/>
      <c r="S104" s="331"/>
      <c r="T104" s="330"/>
      <c r="U104" s="330"/>
      <c r="V104" s="330"/>
      <c r="W104" s="332"/>
      <c r="X104" s="330"/>
    </row>
    <row r="105" spans="1:24" s="267" customFormat="1" ht="12.95" customHeight="1" x14ac:dyDescent="0.3">
      <c r="A105" s="293"/>
      <c r="B105" s="329"/>
      <c r="C105" s="266"/>
      <c r="D105" s="266"/>
      <c r="E105" s="266"/>
      <c r="F105" s="266"/>
      <c r="G105" s="266"/>
      <c r="M105" s="299"/>
      <c r="N105" s="298"/>
      <c r="R105" s="299"/>
      <c r="S105" s="298"/>
      <c r="W105" s="299"/>
    </row>
    <row r="106" spans="1:24" s="267" customFormat="1" ht="12.95" customHeight="1" x14ac:dyDescent="0.3">
      <c r="A106" s="265"/>
      <c r="B106" s="424" t="s">
        <v>265</v>
      </c>
      <c r="C106" s="425"/>
      <c r="D106" s="425"/>
      <c r="E106" s="425"/>
      <c r="F106" s="425"/>
      <c r="G106" s="425"/>
      <c r="H106" s="425"/>
      <c r="I106" s="426">
        <f t="shared" ref="I106:X106" si="21">SUM(I79:I105)</f>
        <v>0</v>
      </c>
      <c r="J106" s="426">
        <f t="shared" si="21"/>
        <v>0</v>
      </c>
      <c r="K106" s="426">
        <f t="shared" si="21"/>
        <v>0</v>
      </c>
      <c r="L106" s="426">
        <f t="shared" si="21"/>
        <v>0</v>
      </c>
      <c r="M106" s="427">
        <f t="shared" si="21"/>
        <v>0</v>
      </c>
      <c r="N106" s="428">
        <f t="shared" ca="1" si="21"/>
        <v>8</v>
      </c>
      <c r="O106" s="426">
        <f t="shared" ca="1" si="21"/>
        <v>-25.770956805154178</v>
      </c>
      <c r="P106" s="426">
        <f t="shared" ca="1" si="21"/>
        <v>-18</v>
      </c>
      <c r="Q106" s="426">
        <f t="shared" ca="1" si="21"/>
        <v>-19</v>
      </c>
      <c r="R106" s="427">
        <f t="shared" si="21"/>
        <v>0</v>
      </c>
      <c r="S106" s="428">
        <f t="shared" ca="1" si="21"/>
        <v>-20</v>
      </c>
      <c r="T106" s="426">
        <f t="shared" ca="1" si="21"/>
        <v>0</v>
      </c>
      <c r="U106" s="426">
        <f t="shared" ca="1" si="21"/>
        <v>0</v>
      </c>
      <c r="V106" s="426">
        <f t="shared" ca="1" si="21"/>
        <v>0</v>
      </c>
      <c r="W106" s="427">
        <f t="shared" si="21"/>
        <v>0</v>
      </c>
      <c r="X106" s="426">
        <f t="shared" ca="1" si="21"/>
        <v>0</v>
      </c>
    </row>
    <row r="107" spans="1:24" s="267" customFormat="1" ht="12.95" customHeight="1" x14ac:dyDescent="0.3">
      <c r="A107" s="286"/>
      <c r="B107" s="265"/>
      <c r="C107" s="266"/>
      <c r="D107" s="266"/>
      <c r="E107" s="266"/>
      <c r="F107" s="266"/>
      <c r="G107" s="266"/>
      <c r="H107" s="266"/>
      <c r="M107" s="299"/>
      <c r="N107" s="298"/>
      <c r="R107" s="299"/>
      <c r="S107" s="298"/>
      <c r="W107" s="299"/>
    </row>
    <row r="108" spans="1:24" s="267" customFormat="1" ht="12.95" customHeight="1" x14ac:dyDescent="0.3">
      <c r="B108" s="265" t="s">
        <v>271</v>
      </c>
      <c r="C108" s="266"/>
      <c r="D108" s="266"/>
      <c r="E108" s="266"/>
      <c r="F108" s="266"/>
      <c r="G108" s="266"/>
      <c r="H108" s="266"/>
      <c r="M108" s="299"/>
      <c r="N108" s="333"/>
      <c r="O108" s="334"/>
      <c r="P108" s="334"/>
      <c r="Q108" s="334"/>
      <c r="R108" s="34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337">
        <f t="shared" ref="I109:X109" ca="1" si="22">I14+I14/$I$16</f>
        <v>74.541029207232256</v>
      </c>
      <c r="J109" s="337">
        <f t="shared" ca="1" si="22"/>
        <v>163.99026425591097</v>
      </c>
      <c r="K109" s="337">
        <f t="shared" ca="1" si="22"/>
        <v>14.908205841446453</v>
      </c>
      <c r="L109" s="337">
        <f t="shared" ca="1" si="22"/>
        <v>-298.16411682892902</v>
      </c>
      <c r="M109" s="377">
        <f t="shared" ca="1" si="22"/>
        <v>-298.16411682892902</v>
      </c>
      <c r="N109" s="338">
        <f t="shared" si="22"/>
        <v>0</v>
      </c>
      <c r="O109" s="339">
        <f t="shared" si="22"/>
        <v>0</v>
      </c>
      <c r="P109" s="339">
        <f t="shared" si="22"/>
        <v>0</v>
      </c>
      <c r="Q109" s="339">
        <f t="shared" si="22"/>
        <v>0</v>
      </c>
      <c r="R109" s="377">
        <f t="shared" si="22"/>
        <v>0</v>
      </c>
      <c r="S109" s="338">
        <f t="shared" si="22"/>
        <v>0</v>
      </c>
      <c r="T109" s="339">
        <f t="shared" si="22"/>
        <v>0</v>
      </c>
      <c r="U109" s="339">
        <f t="shared" si="22"/>
        <v>0</v>
      </c>
      <c r="V109" s="339">
        <f t="shared" si="22"/>
        <v>0</v>
      </c>
      <c r="W109" s="340">
        <f t="shared" si="22"/>
        <v>0</v>
      </c>
      <c r="X109" s="339">
        <f t="shared" si="22"/>
        <v>0</v>
      </c>
    </row>
    <row r="110" spans="1:24" s="282" customFormat="1" ht="12.95" customHeight="1" x14ac:dyDescent="0.3">
      <c r="A110" s="336"/>
      <c r="B110" s="305" t="s">
        <v>273</v>
      </c>
      <c r="C110" s="281"/>
      <c r="D110" s="281"/>
      <c r="E110" s="281"/>
      <c r="F110" s="281"/>
      <c r="G110" s="281"/>
      <c r="H110" s="281"/>
      <c r="I110" s="341">
        <f t="shared" ref="I110:X110" ca="1" si="23">I15</f>
        <v>-19</v>
      </c>
      <c r="J110" s="341">
        <f t="shared" ca="1" si="23"/>
        <v>10</v>
      </c>
      <c r="K110" s="341">
        <f t="shared" ca="1" si="23"/>
        <v>10</v>
      </c>
      <c r="L110" s="341">
        <f t="shared" ca="1" si="23"/>
        <v>11</v>
      </c>
      <c r="M110" s="378">
        <f t="shared" ca="1" si="23"/>
        <v>15</v>
      </c>
      <c r="N110" s="342">
        <f t="shared" si="23"/>
        <v>0</v>
      </c>
      <c r="O110" s="343">
        <f t="shared" si="23"/>
        <v>0</v>
      </c>
      <c r="P110" s="343">
        <f t="shared" si="23"/>
        <v>0</v>
      </c>
      <c r="Q110" s="343">
        <f t="shared" si="23"/>
        <v>0</v>
      </c>
      <c r="R110" s="378">
        <f t="shared" si="23"/>
        <v>0</v>
      </c>
      <c r="S110" s="342">
        <f t="shared" si="23"/>
        <v>0</v>
      </c>
      <c r="T110" s="343">
        <f t="shared" si="23"/>
        <v>0</v>
      </c>
      <c r="U110" s="343">
        <f t="shared" si="23"/>
        <v>0</v>
      </c>
      <c r="V110" s="343">
        <f t="shared" si="23"/>
        <v>0</v>
      </c>
      <c r="W110" s="344">
        <f t="shared" si="23"/>
        <v>0</v>
      </c>
      <c r="X110" s="343">
        <f t="shared" si="23"/>
        <v>0</v>
      </c>
    </row>
    <row r="111" spans="1:24" s="282" customFormat="1" ht="12.95" customHeight="1" x14ac:dyDescent="0.3">
      <c r="A111" s="336"/>
      <c r="B111" s="305" t="s">
        <v>255</v>
      </c>
      <c r="C111" s="281"/>
      <c r="D111" s="281"/>
      <c r="E111" s="281"/>
      <c r="F111" s="281"/>
      <c r="G111" s="281"/>
      <c r="H111" s="281"/>
      <c r="I111" s="337">
        <f ca="1">SUM(I109:I110)</f>
        <v>55.541029207232256</v>
      </c>
      <c r="J111" s="337">
        <f t="shared" ref="J111:X111" ca="1" si="24">SUM(J109:J110)</f>
        <v>173.99026425591097</v>
      </c>
      <c r="K111" s="337">
        <f t="shared" ca="1" si="24"/>
        <v>24.908205841446453</v>
      </c>
      <c r="L111" s="337">
        <f t="shared" ca="1" si="24"/>
        <v>-287.16411682892902</v>
      </c>
      <c r="M111" s="377">
        <f t="shared" ca="1" si="24"/>
        <v>-283.16411682892902</v>
      </c>
      <c r="N111" s="338">
        <f t="shared" si="24"/>
        <v>0</v>
      </c>
      <c r="O111" s="339">
        <f t="shared" si="24"/>
        <v>0</v>
      </c>
      <c r="P111" s="339">
        <f t="shared" si="24"/>
        <v>0</v>
      </c>
      <c r="Q111" s="339">
        <f t="shared" si="24"/>
        <v>0</v>
      </c>
      <c r="R111" s="377">
        <f t="shared" si="24"/>
        <v>0</v>
      </c>
      <c r="S111" s="338">
        <f t="shared" si="24"/>
        <v>0</v>
      </c>
      <c r="T111" s="339">
        <f t="shared" si="24"/>
        <v>0</v>
      </c>
      <c r="U111" s="339">
        <f t="shared" si="24"/>
        <v>0</v>
      </c>
      <c r="V111" s="339">
        <f t="shared" si="24"/>
        <v>0</v>
      </c>
      <c r="W111" s="340">
        <f t="shared" si="24"/>
        <v>0</v>
      </c>
      <c r="X111" s="339">
        <f t="shared" si="24"/>
        <v>0</v>
      </c>
    </row>
    <row r="112" spans="1:24" s="267" customFormat="1" ht="12.95" customHeight="1" x14ac:dyDescent="0.3">
      <c r="A112" s="265"/>
      <c r="B112" s="265"/>
      <c r="C112" s="265"/>
      <c r="D112" s="265"/>
      <c r="E112" s="265"/>
      <c r="F112" s="265"/>
      <c r="G112" s="265"/>
      <c r="H112" s="265"/>
      <c r="M112" s="299"/>
      <c r="N112" s="298"/>
      <c r="R112" s="299"/>
      <c r="S112" s="298"/>
      <c r="T112" s="265"/>
      <c r="U112" s="265"/>
      <c r="V112" s="265"/>
      <c r="W112" s="299"/>
      <c r="X112" s="265"/>
    </row>
    <row r="113" spans="1:119"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119" s="282" customFormat="1" ht="12.95" customHeight="1" x14ac:dyDescent="0.3">
      <c r="B114" s="281" t="s">
        <v>260</v>
      </c>
      <c r="C114" s="281"/>
      <c r="D114" s="281"/>
      <c r="E114" s="281"/>
      <c r="F114" s="281"/>
      <c r="G114" s="281"/>
      <c r="H114" s="281"/>
      <c r="I114" s="282">
        <f t="shared" ref="I114:X114" ca="1" si="25">I33-I42</f>
        <v>-14</v>
      </c>
      <c r="J114" s="282">
        <f t="shared" ca="1" si="25"/>
        <v>26</v>
      </c>
      <c r="K114" s="282">
        <f t="shared" ca="1" si="25"/>
        <v>27</v>
      </c>
      <c r="L114" s="282">
        <f t="shared" ca="1" si="25"/>
        <v>8</v>
      </c>
      <c r="M114" s="284">
        <f t="shared" ca="1" si="25"/>
        <v>-8</v>
      </c>
      <c r="N114" s="333">
        <f t="shared" ca="1" si="25"/>
        <v>-20</v>
      </c>
      <c r="O114" s="334">
        <f t="shared" ca="1" si="25"/>
        <v>-20</v>
      </c>
      <c r="P114" s="334">
        <f t="shared" ca="1" si="25"/>
        <v>-20</v>
      </c>
      <c r="Q114" s="334">
        <f t="shared" ca="1" si="25"/>
        <v>-20</v>
      </c>
      <c r="R114" s="346">
        <f t="shared" ca="1" si="25"/>
        <v>-20</v>
      </c>
      <c r="S114" s="333">
        <f t="shared" ca="1" si="25"/>
        <v>-20</v>
      </c>
      <c r="T114" s="334">
        <f t="shared" ca="1" si="25"/>
        <v>-20</v>
      </c>
      <c r="U114" s="334">
        <f t="shared" ca="1" si="25"/>
        <v>-20</v>
      </c>
      <c r="V114" s="334">
        <f t="shared" ca="1" si="25"/>
        <v>-20</v>
      </c>
      <c r="W114" s="346">
        <f t="shared" ca="1" si="25"/>
        <v>-20</v>
      </c>
      <c r="X114" s="334">
        <f t="shared" ca="1" si="25"/>
        <v>-20</v>
      </c>
      <c r="AC114" s="333"/>
      <c r="AD114" s="334"/>
      <c r="AE114" s="334"/>
      <c r="AF114" s="334"/>
      <c r="AG114" s="334"/>
      <c r="AH114" s="333"/>
      <c r="AI114" s="334"/>
      <c r="AJ114" s="334"/>
      <c r="AK114" s="334"/>
      <c r="AL114" s="346"/>
      <c r="AM114" s="333"/>
    </row>
    <row r="115" spans="1:119" s="282" customFormat="1" ht="12.95" customHeight="1" x14ac:dyDescent="0.3">
      <c r="A115" s="336"/>
      <c r="B115" s="281" t="s">
        <v>25</v>
      </c>
      <c r="C115" s="281"/>
      <c r="D115" s="281"/>
      <c r="E115" s="281"/>
      <c r="F115" s="281"/>
      <c r="G115" s="281"/>
      <c r="H115" s="281"/>
      <c r="I115" s="282">
        <f t="shared" ref="I115:X115" ca="1" si="26">I37-I46-I106</f>
        <v>0</v>
      </c>
      <c r="J115" s="282">
        <f t="shared" ca="1" si="26"/>
        <v>0</v>
      </c>
      <c r="K115" s="282">
        <f t="shared" ca="1" si="26"/>
        <v>0</v>
      </c>
      <c r="L115" s="282">
        <f t="shared" ca="1" si="26"/>
        <v>0</v>
      </c>
      <c r="M115" s="284">
        <f t="shared" ca="1" si="26"/>
        <v>0</v>
      </c>
      <c r="N115" s="333">
        <f t="shared" ca="1" si="26"/>
        <v>-8</v>
      </c>
      <c r="O115" s="282">
        <f t="shared" ca="1" si="26"/>
        <v>25.770956805154178</v>
      </c>
      <c r="P115" s="282">
        <f t="shared" ca="1" si="26"/>
        <v>18</v>
      </c>
      <c r="Q115" s="282">
        <f t="shared" ca="1" si="26"/>
        <v>19</v>
      </c>
      <c r="R115" s="284">
        <f t="shared" ca="1" si="26"/>
        <v>0</v>
      </c>
      <c r="S115" s="333">
        <f t="shared" ca="1" si="26"/>
        <v>0</v>
      </c>
      <c r="T115" s="334">
        <f t="shared" ca="1" si="26"/>
        <v>-20</v>
      </c>
      <c r="U115" s="334">
        <f t="shared" ca="1" si="26"/>
        <v>-20</v>
      </c>
      <c r="V115" s="334">
        <f t="shared" ca="1" si="26"/>
        <v>-20</v>
      </c>
      <c r="W115" s="346">
        <f t="shared" ca="1" si="26"/>
        <v>-20</v>
      </c>
      <c r="X115" s="334">
        <f t="shared" ca="1" si="26"/>
        <v>-20</v>
      </c>
    </row>
    <row r="116" spans="1:119" s="282" customFormat="1" ht="12.95" customHeight="1" x14ac:dyDescent="0.3">
      <c r="A116" s="336"/>
      <c r="B116" s="281" t="s">
        <v>24</v>
      </c>
      <c r="C116" s="281"/>
      <c r="D116" s="281"/>
      <c r="E116" s="281"/>
      <c r="F116" s="281"/>
      <c r="G116" s="281"/>
      <c r="H116" s="281"/>
      <c r="I116" s="282">
        <f t="shared" ref="I116:X116" ca="1" si="27">I114-I115</f>
        <v>-14</v>
      </c>
      <c r="J116" s="282">
        <f t="shared" ca="1" si="27"/>
        <v>26</v>
      </c>
      <c r="K116" s="282">
        <f t="shared" ca="1" si="27"/>
        <v>27</v>
      </c>
      <c r="L116" s="282">
        <f t="shared" ca="1" si="27"/>
        <v>8</v>
      </c>
      <c r="M116" s="284">
        <f t="shared" ca="1" si="27"/>
        <v>-8</v>
      </c>
      <c r="N116" s="283">
        <f t="shared" ca="1" si="27"/>
        <v>-12</v>
      </c>
      <c r="O116" s="282">
        <f t="shared" ca="1" si="27"/>
        <v>-45.770956805154178</v>
      </c>
      <c r="P116" s="282">
        <f t="shared" ca="1" si="27"/>
        <v>-38</v>
      </c>
      <c r="Q116" s="282">
        <f t="shared" ca="1" si="27"/>
        <v>-39</v>
      </c>
      <c r="R116" s="284">
        <f t="shared" ca="1" si="27"/>
        <v>-20</v>
      </c>
      <c r="S116" s="283">
        <f t="shared" ca="1" si="27"/>
        <v>-20</v>
      </c>
      <c r="T116" s="282">
        <f ca="1">T114-T115</f>
        <v>0</v>
      </c>
      <c r="U116" s="282">
        <f t="shared" ca="1" si="27"/>
        <v>0</v>
      </c>
      <c r="V116" s="282">
        <f t="shared" ca="1" si="27"/>
        <v>0</v>
      </c>
      <c r="W116" s="284">
        <f t="shared" ca="1" si="27"/>
        <v>0</v>
      </c>
      <c r="X116" s="334">
        <f t="shared" ca="1" si="27"/>
        <v>0</v>
      </c>
      <c r="AD116" s="333"/>
      <c r="AE116" s="334"/>
      <c r="AF116" s="334"/>
      <c r="AG116" s="334"/>
      <c r="AH116" s="334"/>
      <c r="AI116" s="333"/>
      <c r="AJ116" s="334"/>
      <c r="AK116" s="334"/>
      <c r="AL116" s="334"/>
      <c r="AM116" s="346"/>
      <c r="AN116" s="333"/>
    </row>
    <row r="117" spans="1:119" s="282" customFormat="1" ht="12.95" customHeight="1" x14ac:dyDescent="0.3">
      <c r="A117" s="336"/>
      <c r="B117" s="281"/>
      <c r="C117" s="281"/>
      <c r="D117" s="281"/>
      <c r="E117" s="281"/>
      <c r="F117" s="281"/>
      <c r="G117" s="281"/>
      <c r="H117" s="281"/>
      <c r="M117" s="284"/>
      <c r="N117" s="333"/>
      <c r="O117" s="334"/>
      <c r="P117" s="334"/>
      <c r="Q117" s="334"/>
      <c r="R117" s="346"/>
      <c r="S117" s="333"/>
      <c r="T117" s="334"/>
      <c r="U117" s="334"/>
      <c r="V117" s="334"/>
      <c r="W117" s="346"/>
      <c r="X117" s="334"/>
    </row>
    <row r="118" spans="1:119" s="222" customFormat="1"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row>
    <row r="119" spans="1:119" s="222" customFormat="1" ht="12.95" customHeight="1" x14ac:dyDescent="0.3">
      <c r="A119" s="239"/>
      <c r="B119" s="239"/>
      <c r="C119" s="239"/>
      <c r="D119" s="239"/>
      <c r="E119" s="239"/>
      <c r="F119" s="239"/>
      <c r="G119" s="239"/>
      <c r="H119" s="239"/>
      <c r="I119" s="257"/>
      <c r="J119" s="235"/>
      <c r="K119" s="235"/>
      <c r="L119" s="235"/>
      <c r="M119" s="235"/>
      <c r="N119" s="256"/>
      <c r="O119" s="256"/>
      <c r="P119" s="256"/>
      <c r="Q119" s="256"/>
      <c r="R119" s="256"/>
      <c r="S119" s="221"/>
      <c r="T119" s="221"/>
      <c r="U119" s="221"/>
      <c r="V119" s="221"/>
      <c r="W119" s="221"/>
      <c r="X119" s="221"/>
    </row>
    <row r="120" spans="1:119" s="222" customFormat="1" ht="12.95" customHeight="1" x14ac:dyDescent="0.3">
      <c r="A120" s="239" t="s">
        <v>279</v>
      </c>
      <c r="B120" s="239"/>
      <c r="C120" s="239"/>
      <c r="D120" s="239"/>
      <c r="E120" s="239"/>
      <c r="F120" s="239"/>
      <c r="G120" s="239"/>
      <c r="H120" s="239"/>
      <c r="I120" s="370">
        <f t="shared" ref="I120:I121" ca="1" si="28">SUMPRODUCT(I109:X109,$I$25:$X$25)</f>
        <v>-227.45164631261014</v>
      </c>
      <c r="J120" s="235"/>
      <c r="K120" s="235"/>
      <c r="L120" s="235"/>
      <c r="M120" s="235"/>
      <c r="N120" s="256"/>
      <c r="O120" s="256"/>
      <c r="P120" s="256"/>
      <c r="Q120" s="256"/>
      <c r="R120" s="256"/>
      <c r="S120" s="221"/>
      <c r="T120" s="221"/>
      <c r="U120" s="221"/>
      <c r="V120" s="221"/>
      <c r="W120" s="221"/>
      <c r="X120" s="221"/>
    </row>
    <row r="121" spans="1:119" s="222" customFormat="1" ht="12.95" customHeight="1" x14ac:dyDescent="0.3">
      <c r="A121" s="239" t="s">
        <v>278</v>
      </c>
      <c r="B121" s="239"/>
      <c r="C121" s="239"/>
      <c r="D121" s="239"/>
      <c r="E121" s="239"/>
      <c r="F121" s="239"/>
      <c r="G121" s="239"/>
      <c r="H121" s="239"/>
      <c r="I121" s="370">
        <f t="shared" ca="1" si="28"/>
        <v>19.326798656368275</v>
      </c>
      <c r="J121" s="232"/>
      <c r="K121" s="232"/>
      <c r="L121" s="232"/>
      <c r="M121" s="235"/>
      <c r="N121" s="235"/>
      <c r="O121" s="235"/>
      <c r="P121" s="221"/>
      <c r="Q121" s="221"/>
      <c r="R121" s="221"/>
      <c r="S121" s="221"/>
      <c r="T121" s="221"/>
      <c r="U121" s="221"/>
      <c r="V121" s="221"/>
      <c r="W121" s="221"/>
      <c r="X121" s="221"/>
    </row>
    <row r="122" spans="1:119" s="222" customFormat="1" ht="12.95" customHeight="1" x14ac:dyDescent="0.3">
      <c r="A122" s="239" t="s">
        <v>274</v>
      </c>
      <c r="B122" s="239"/>
      <c r="C122" s="239"/>
      <c r="D122" s="239"/>
      <c r="E122" s="239"/>
      <c r="F122" s="239"/>
      <c r="G122" s="239"/>
      <c r="H122" s="239"/>
      <c r="I122" s="370">
        <f ca="1">SUMPRODUCT(I111:X111,$I$25:$X$25)</f>
        <v>-208.12484765624191</v>
      </c>
      <c r="J122" s="232"/>
      <c r="K122" s="232"/>
      <c r="L122" s="232"/>
      <c r="M122" s="235"/>
      <c r="N122" s="235"/>
      <c r="O122" s="235"/>
      <c r="P122" s="221"/>
      <c r="Q122" s="221"/>
      <c r="R122" s="221"/>
      <c r="S122" s="221"/>
      <c r="T122" s="221"/>
      <c r="U122" s="221"/>
      <c r="V122" s="221"/>
      <c r="W122" s="221"/>
      <c r="X122" s="221"/>
    </row>
    <row r="123" spans="1:119" s="222" customFormat="1" ht="12.95" customHeight="1" x14ac:dyDescent="0.3">
      <c r="A123" s="239" t="s">
        <v>275</v>
      </c>
      <c r="B123" s="239"/>
      <c r="C123" s="239"/>
      <c r="D123" s="239"/>
      <c r="E123" s="239"/>
      <c r="F123" s="239"/>
      <c r="G123" s="239"/>
      <c r="H123" s="239"/>
      <c r="I123" s="370">
        <f ca="1">SUMPRODUCT($I$25:$X$25,$I$116:$X$116)</f>
        <v>-70.91088476465211</v>
      </c>
      <c r="J123" s="232"/>
      <c r="K123" s="232"/>
      <c r="L123" s="232"/>
      <c r="M123" s="235"/>
      <c r="N123" s="235"/>
      <c r="O123" s="235"/>
      <c r="P123" s="221"/>
      <c r="Q123" s="221"/>
      <c r="R123" s="221"/>
      <c r="S123" s="221"/>
      <c r="T123" s="221"/>
      <c r="U123" s="221"/>
      <c r="V123" s="221"/>
      <c r="W123" s="221"/>
      <c r="X123" s="221"/>
    </row>
    <row r="124" spans="1:119" s="222" customFormat="1" ht="12.95" customHeight="1" x14ac:dyDescent="0.3">
      <c r="A124" s="239" t="s">
        <v>27</v>
      </c>
      <c r="B124" s="239"/>
      <c r="C124" s="239"/>
      <c r="D124" s="239"/>
      <c r="E124" s="239"/>
      <c r="F124" s="239"/>
      <c r="G124" s="239"/>
      <c r="H124" s="239"/>
      <c r="I124" s="212">
        <f ca="1">I$123/I$122</f>
        <v>0.34071320922610371</v>
      </c>
      <c r="J124" s="221"/>
      <c r="K124" s="221"/>
      <c r="L124" s="221"/>
      <c r="M124" s="232"/>
      <c r="N124" s="221"/>
      <c r="O124" s="221"/>
      <c r="P124" s="221"/>
      <c r="Q124" s="221"/>
      <c r="R124" s="221"/>
      <c r="S124" s="221"/>
      <c r="T124" s="221"/>
      <c r="U124" s="221"/>
      <c r="V124" s="221"/>
      <c r="W124" s="221"/>
      <c r="X124" s="221"/>
    </row>
    <row r="125" spans="1:119" s="202" customFormat="1" ht="12.95" customHeight="1" x14ac:dyDescent="0.3">
      <c r="A125" s="166"/>
      <c r="B125" s="183"/>
      <c r="C125" s="183"/>
      <c r="D125" s="161"/>
      <c r="E125" s="161"/>
      <c r="F125" s="161"/>
      <c r="G125" s="161"/>
      <c r="H125" s="161"/>
      <c r="I125" s="152"/>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x14ac:dyDescent="0.3">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x14ac:dyDescent="0.3">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x14ac:dyDescent="0.3">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x14ac:dyDescent="0.3">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x14ac:dyDescent="0.3">
      <c r="A130" s="183"/>
      <c r="B130" s="165"/>
      <c r="C130" s="165"/>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x14ac:dyDescent="0.3">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x14ac:dyDescent="0.3">
      <c r="A132" s="164"/>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x14ac:dyDescent="0.3">
      <c r="A133" s="166"/>
      <c r="B133" s="183"/>
      <c r="C133" s="183"/>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x14ac:dyDescent="0.3">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x14ac:dyDescent="0.3">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249977111117893"/>
    <pageSetUpPr fitToPage="1"/>
  </sheetPr>
  <dimension ref="A1:DO147"/>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161" t="s">
        <v>29</v>
      </c>
      <c r="Q3" s="161" t="s">
        <v>315</v>
      </c>
    </row>
    <row r="4" spans="1:24" ht="12.95" customHeight="1" x14ac:dyDescent="0.2">
      <c r="A4" s="161" t="s">
        <v>53</v>
      </c>
      <c r="R4" s="374"/>
      <c r="S4" s="221" t="s">
        <v>92</v>
      </c>
    </row>
    <row r="5" spans="1:24" ht="12.95" customHeight="1" x14ac:dyDescent="0.2">
      <c r="A5" s="161" t="s">
        <v>266</v>
      </c>
      <c r="R5" s="384"/>
      <c r="S5" s="221" t="s">
        <v>344</v>
      </c>
    </row>
    <row r="6" spans="1:24" s="160" customFormat="1" ht="12.95" customHeight="1" x14ac:dyDescent="0.25">
      <c r="A6" s="161"/>
      <c r="B6" s="163"/>
      <c r="C6" s="163"/>
      <c r="D6" s="163"/>
      <c r="E6" s="163"/>
      <c r="F6" s="163"/>
      <c r="G6" s="163"/>
      <c r="H6" s="163"/>
      <c r="I6" s="163"/>
      <c r="J6" s="163"/>
      <c r="K6" s="163"/>
      <c r="L6" s="163"/>
      <c r="M6" s="163"/>
      <c r="N6" s="163"/>
      <c r="O6" s="163"/>
      <c r="P6" s="163"/>
      <c r="Q6" s="163"/>
      <c r="R6" s="348"/>
      <c r="S6" s="221" t="s">
        <v>83</v>
      </c>
      <c r="T6" s="163"/>
      <c r="U6" s="163"/>
      <c r="V6" s="163"/>
      <c r="W6" s="163"/>
      <c r="X6" s="163"/>
    </row>
    <row r="7" spans="1:24" s="220" customFormat="1" ht="12.95" customHeight="1" x14ac:dyDescent="0.25">
      <c r="A7" s="221" t="s">
        <v>269</v>
      </c>
      <c r="B7" s="223"/>
      <c r="C7" s="223"/>
      <c r="D7" s="223"/>
      <c r="E7" s="223"/>
      <c r="F7" s="223"/>
      <c r="G7" s="223"/>
      <c r="H7" s="223"/>
      <c r="I7" s="223"/>
      <c r="J7" s="223"/>
      <c r="K7" s="223"/>
      <c r="L7" s="223"/>
      <c r="M7" s="223"/>
      <c r="N7" s="223"/>
      <c r="O7" s="223"/>
      <c r="P7" s="223"/>
      <c r="Q7" s="223"/>
      <c r="R7" s="223"/>
      <c r="S7" s="223"/>
      <c r="T7" s="223"/>
      <c r="U7" s="223"/>
      <c r="V7" s="223"/>
      <c r="W7" s="223"/>
      <c r="X7" s="223"/>
    </row>
    <row r="8" spans="1:24" s="160" customFormat="1" ht="12.95" customHeight="1" x14ac:dyDescent="0.25">
      <c r="A8" s="161"/>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x14ac:dyDescent="0.25">
      <c r="A9" s="161"/>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229"/>
      <c r="O12" s="229"/>
      <c r="P12" s="221"/>
      <c r="Q12" s="221"/>
      <c r="R12" s="221"/>
      <c r="S12" s="221"/>
      <c r="T12" s="221"/>
      <c r="U12" s="221"/>
      <c r="V12" s="221"/>
      <c r="W12" s="221"/>
      <c r="X12" s="221"/>
    </row>
    <row r="13" spans="1:24" ht="12.95" customHeight="1" x14ac:dyDescent="0.2">
      <c r="A13" s="230" t="s">
        <v>276</v>
      </c>
      <c r="B13" s="230"/>
      <c r="C13" s="230"/>
      <c r="D13" s="230"/>
      <c r="E13" s="230"/>
      <c r="F13" s="230"/>
      <c r="G13" s="221"/>
      <c r="H13" s="221"/>
      <c r="I13" s="231">
        <f ca="1">Scenario2a!I13</f>
        <v>108</v>
      </c>
      <c r="J13" s="231">
        <f ca="1">Scenario2a!J13</f>
        <v>83</v>
      </c>
      <c r="K13" s="231">
        <f ca="1">Scenario2a!K13</f>
        <v>118</v>
      </c>
      <c r="L13" s="231">
        <f ca="1">Scenario2a!L13</f>
        <v>86</v>
      </c>
      <c r="M13" s="231">
        <f ca="1">Scenario2a!M13</f>
        <v>89</v>
      </c>
      <c r="N13" s="172"/>
      <c r="O13" s="172"/>
    </row>
    <row r="14" spans="1:24" ht="12.95" customHeight="1" x14ac:dyDescent="0.2">
      <c r="A14" s="230" t="s">
        <v>280</v>
      </c>
      <c r="B14" s="230"/>
      <c r="C14" s="230"/>
      <c r="D14" s="230"/>
      <c r="E14" s="230"/>
      <c r="F14" s="230"/>
      <c r="G14" s="221"/>
      <c r="H14" s="221"/>
      <c r="I14" s="231">
        <f ca="1">Scenario2a!I14</f>
        <v>5</v>
      </c>
      <c r="J14" s="231">
        <f ca="1">Scenario2a!J14</f>
        <v>11</v>
      </c>
      <c r="K14" s="231">
        <f ca="1">Scenario2a!K14</f>
        <v>1</v>
      </c>
      <c r="L14" s="231">
        <f ca="1">Scenario2a!L14</f>
        <v>-20</v>
      </c>
      <c r="M14" s="231">
        <f ca="1">Scenario2a!M14</f>
        <v>-20</v>
      </c>
      <c r="N14" s="229"/>
      <c r="O14" s="162"/>
      <c r="P14" s="162"/>
      <c r="Q14" s="162"/>
      <c r="R14" s="162"/>
      <c r="S14" s="162"/>
      <c r="T14" s="162"/>
      <c r="U14" s="162"/>
      <c r="V14" s="162"/>
      <c r="W14" s="162"/>
      <c r="X14" s="162"/>
    </row>
    <row r="15" spans="1:24" x14ac:dyDescent="0.2">
      <c r="A15" s="230" t="s">
        <v>277</v>
      </c>
      <c r="B15" s="230"/>
      <c r="C15" s="230"/>
      <c r="D15" s="230"/>
      <c r="E15" s="230"/>
      <c r="F15" s="230"/>
      <c r="G15" s="221"/>
      <c r="H15" s="221"/>
      <c r="I15" s="231">
        <f ca="1">Scenario2a!I15</f>
        <v>-19</v>
      </c>
      <c r="J15" s="231">
        <f ca="1">Scenario2a!J15</f>
        <v>10</v>
      </c>
      <c r="K15" s="231">
        <f ca="1">Scenario2a!K15</f>
        <v>10</v>
      </c>
      <c r="L15" s="231">
        <f ca="1">Scenario2a!L15</f>
        <v>11</v>
      </c>
      <c r="M15" s="231">
        <f ca="1">Scenario2a!M15</f>
        <v>15</v>
      </c>
      <c r="N15" s="229"/>
    </row>
    <row r="16" spans="1:24"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G17" s="173"/>
      <c r="H17" s="173"/>
      <c r="I17" s="173"/>
      <c r="J17" s="173"/>
      <c r="K17" s="174"/>
      <c r="L17" s="175"/>
      <c r="M17" s="176"/>
      <c r="N17" s="176"/>
      <c r="O17" s="176"/>
    </row>
    <row r="18" spans="1:118" ht="12.95" customHeight="1" x14ac:dyDescent="0.2">
      <c r="A18" s="230" t="s">
        <v>345</v>
      </c>
      <c r="B18" s="173"/>
      <c r="C18" s="173"/>
      <c r="D18" s="173"/>
      <c r="E18" s="173"/>
      <c r="F18" s="173"/>
      <c r="G18" s="173"/>
      <c r="H18" s="173"/>
      <c r="I18" s="264">
        <f ca="1">I124</f>
        <v>0.34071320922610349</v>
      </c>
      <c r="J18" s="173"/>
      <c r="K18" s="173"/>
      <c r="L18" s="173"/>
      <c r="M18" s="173"/>
      <c r="N18" s="176"/>
      <c r="O18" s="173"/>
      <c r="P18" s="173"/>
      <c r="Q18" s="173"/>
      <c r="R18" s="173"/>
      <c r="S18" s="176"/>
      <c r="T18" s="173"/>
      <c r="U18" s="173"/>
      <c r="V18" s="173"/>
      <c r="X18" s="176"/>
    </row>
    <row r="19" spans="1:118" ht="12.95" customHeight="1" x14ac:dyDescent="0.2">
      <c r="A19" s="173"/>
      <c r="B19" s="173"/>
      <c r="C19" s="173"/>
      <c r="D19" s="173"/>
      <c r="E19" s="173"/>
      <c r="F19" s="173"/>
      <c r="G19" s="173"/>
      <c r="H19" s="173"/>
      <c r="I19" s="173"/>
      <c r="J19" s="173"/>
      <c r="K19" s="208"/>
      <c r="L19" s="173"/>
      <c r="M19" s="173"/>
      <c r="N19" s="176"/>
      <c r="O19" s="173"/>
      <c r="P19" s="173"/>
      <c r="Q19" s="173"/>
      <c r="R19" s="173"/>
      <c r="S19" s="176"/>
      <c r="T19" s="173"/>
      <c r="U19" s="173"/>
      <c r="V19" s="173"/>
      <c r="X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239"/>
      <c r="B21" s="239"/>
      <c r="C21" s="239"/>
      <c r="D21" s="239"/>
      <c r="E21" s="239"/>
      <c r="F21" s="239"/>
      <c r="G21" s="239"/>
      <c r="H21" s="181"/>
      <c r="I21" s="182"/>
      <c r="J21" s="175"/>
      <c r="K21" s="175"/>
      <c r="L21" s="175"/>
      <c r="M21" s="174"/>
      <c r="N21" s="174"/>
      <c r="O21" s="174"/>
    </row>
    <row r="22" spans="1:118" ht="12.95" customHeight="1" x14ac:dyDescent="0.2">
      <c r="A22" s="222"/>
      <c r="B22" s="222"/>
      <c r="C22" s="222"/>
      <c r="D22" s="222"/>
      <c r="E22" s="222"/>
      <c r="F22" s="222"/>
      <c r="G22" s="222"/>
      <c r="H22" s="162"/>
      <c r="I22" s="162"/>
      <c r="K22" s="183" t="s">
        <v>28</v>
      </c>
      <c r="M22" s="162"/>
      <c r="P22" s="183" t="s">
        <v>6</v>
      </c>
      <c r="R22" s="162"/>
      <c r="S22" s="162"/>
      <c r="U22" s="183" t="s">
        <v>7</v>
      </c>
      <c r="X22" s="162"/>
    </row>
    <row r="23" spans="1:118" ht="12.95" customHeight="1" x14ac:dyDescent="0.2">
      <c r="A23" s="222"/>
      <c r="B23" s="222"/>
      <c r="C23" s="222"/>
      <c r="D23" s="222"/>
      <c r="E23" s="222"/>
      <c r="F23" s="222"/>
      <c r="G23" s="222"/>
      <c r="H23" s="162"/>
      <c r="I23" s="184">
        <v>1</v>
      </c>
      <c r="J23" s="185">
        <f>I23+1</f>
        <v>2</v>
      </c>
      <c r="K23" s="185">
        <f t="shared" ref="K23:X23" si="0">J23+1</f>
        <v>3</v>
      </c>
      <c r="L23" s="185">
        <f t="shared" si="0"/>
        <v>4</v>
      </c>
      <c r="M23" s="186">
        <f t="shared" si="0"/>
        <v>5</v>
      </c>
      <c r="N23" s="184">
        <f t="shared" si="0"/>
        <v>6</v>
      </c>
      <c r="O23" s="185">
        <f t="shared" si="0"/>
        <v>7</v>
      </c>
      <c r="P23" s="185">
        <f t="shared" si="0"/>
        <v>8</v>
      </c>
      <c r="Q23" s="185">
        <f t="shared" si="0"/>
        <v>9</v>
      </c>
      <c r="R23" s="186">
        <f t="shared" si="0"/>
        <v>10</v>
      </c>
      <c r="S23" s="184">
        <f t="shared" si="0"/>
        <v>11</v>
      </c>
      <c r="T23" s="185">
        <f t="shared" si="0"/>
        <v>12</v>
      </c>
      <c r="U23" s="185">
        <f t="shared" si="0"/>
        <v>13</v>
      </c>
      <c r="V23" s="185">
        <f t="shared" si="0"/>
        <v>14</v>
      </c>
      <c r="W23" s="186">
        <f t="shared" si="0"/>
        <v>15</v>
      </c>
      <c r="X23" s="184">
        <f t="shared" si="0"/>
        <v>16</v>
      </c>
    </row>
    <row r="24" spans="1:118" s="189" customFormat="1" ht="12.95" customHeight="1" x14ac:dyDescent="0.2">
      <c r="A24" s="245" t="s">
        <v>8</v>
      </c>
      <c r="B24" s="245"/>
      <c r="C24" s="245"/>
      <c r="D24" s="245"/>
      <c r="E24" s="245"/>
      <c r="F24" s="245"/>
      <c r="G24" s="245"/>
      <c r="H24" s="187"/>
      <c r="I24" s="247">
        <v>0</v>
      </c>
      <c r="J24" s="247">
        <f t="shared" ref="J24:X24" si="1">I24+1</f>
        <v>1</v>
      </c>
      <c r="K24" s="247">
        <f t="shared" si="1"/>
        <v>2</v>
      </c>
      <c r="L24" s="247">
        <f t="shared" si="1"/>
        <v>3</v>
      </c>
      <c r="M24" s="375">
        <f t="shared" si="1"/>
        <v>4</v>
      </c>
      <c r="N24" s="58">
        <f t="shared" si="1"/>
        <v>5</v>
      </c>
      <c r="O24" s="247">
        <f t="shared" si="1"/>
        <v>6</v>
      </c>
      <c r="P24" s="247">
        <f t="shared" si="1"/>
        <v>7</v>
      </c>
      <c r="Q24" s="247">
        <f t="shared" si="1"/>
        <v>8</v>
      </c>
      <c r="R24" s="375">
        <f t="shared" si="1"/>
        <v>9</v>
      </c>
      <c r="S24" s="58">
        <f t="shared" si="1"/>
        <v>10</v>
      </c>
      <c r="T24" s="247">
        <f t="shared" si="1"/>
        <v>11</v>
      </c>
      <c r="U24" s="247">
        <f t="shared" si="1"/>
        <v>12</v>
      </c>
      <c r="V24" s="247">
        <f t="shared" si="1"/>
        <v>13</v>
      </c>
      <c r="W24" s="375">
        <f t="shared" si="1"/>
        <v>14</v>
      </c>
      <c r="X24" s="247">
        <f t="shared" si="1"/>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2">1/(1+$I$16)^I24</f>
        <v>1</v>
      </c>
      <c r="J25" s="250">
        <f t="shared" si="2"/>
        <v>0.93292284728052988</v>
      </c>
      <c r="K25" s="250">
        <f t="shared" si="2"/>
        <v>0.87034503897801074</v>
      </c>
      <c r="L25" s="250">
        <f t="shared" si="2"/>
        <v>0.8119647718798495</v>
      </c>
      <c r="M25" s="376">
        <f t="shared" si="2"/>
        <v>0.75750048687363514</v>
      </c>
      <c r="N25" s="191">
        <f t="shared" si="2"/>
        <v>0.70668951103053923</v>
      </c>
      <c r="O25" s="250">
        <f t="shared" si="2"/>
        <v>0.65928679077389607</v>
      </c>
      <c r="P25" s="250">
        <f t="shared" si="2"/>
        <v>0.61506371002322602</v>
      </c>
      <c r="Q25" s="250">
        <f t="shared" si="2"/>
        <v>0.57380698761379423</v>
      </c>
      <c r="R25" s="376">
        <f t="shared" si="2"/>
        <v>0.53531764867412457</v>
      </c>
      <c r="S25" s="191">
        <f t="shared" si="2"/>
        <v>0.49941006500058266</v>
      </c>
      <c r="T25" s="250">
        <f t="shared" si="2"/>
        <v>0.46591105980089798</v>
      </c>
      <c r="U25" s="250">
        <f t="shared" si="2"/>
        <v>0.43465907248894298</v>
      </c>
      <c r="V25" s="250">
        <f t="shared" si="2"/>
        <v>0.40550337950269894</v>
      </c>
      <c r="W25" s="376">
        <f t="shared" si="2"/>
        <v>0.37830336738753512</v>
      </c>
      <c r="X25" s="250">
        <f t="shared" si="2"/>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 ca="1">I13</f>
        <v>108</v>
      </c>
      <c r="J27" s="267">
        <f ca="1">J13</f>
        <v>83</v>
      </c>
      <c r="K27" s="267">
        <f ca="1">K13</f>
        <v>118</v>
      </c>
      <c r="L27" s="267">
        <f ca="1">L13</f>
        <v>86</v>
      </c>
      <c r="M27" s="299">
        <f ca="1">M13</f>
        <v>89</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108</v>
      </c>
      <c r="J28" s="275">
        <f ca="1">J27</f>
        <v>83</v>
      </c>
      <c r="K28" s="275">
        <f ca="1">K27</f>
        <v>118</v>
      </c>
      <c r="L28" s="275">
        <f ca="1">L27</f>
        <v>86</v>
      </c>
      <c r="M28" s="276">
        <f ca="1">M27</f>
        <v>89</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108</v>
      </c>
      <c r="J30" s="282">
        <f ca="1">J13</f>
        <v>83</v>
      </c>
      <c r="K30" s="282">
        <f ca="1">K13</f>
        <v>118</v>
      </c>
      <c r="L30" s="282">
        <f ca="1">L13</f>
        <v>86</v>
      </c>
      <c r="M30" s="284">
        <f ca="1">M13</f>
        <v>89</v>
      </c>
      <c r="N30" s="283"/>
      <c r="R30" s="284"/>
      <c r="S30" s="283"/>
      <c r="W30" s="284"/>
    </row>
    <row r="31" spans="1:118" s="282" customFormat="1" ht="12.95" customHeight="1" outlineLevel="1" x14ac:dyDescent="0.2">
      <c r="A31" s="286"/>
      <c r="B31" s="280" t="s">
        <v>199</v>
      </c>
      <c r="C31" s="281"/>
      <c r="D31" s="281"/>
      <c r="E31" s="281"/>
      <c r="F31" s="281"/>
      <c r="G31" s="281"/>
      <c r="H31" s="266"/>
      <c r="M31" s="284"/>
      <c r="N31" s="367">
        <f ca="1">M30</f>
        <v>89</v>
      </c>
      <c r="O31" s="282">
        <f ca="1">$N$31</f>
        <v>89</v>
      </c>
      <c r="P31" s="282">
        <f t="shared" ref="P31:R31" ca="1" si="3">$N$31</f>
        <v>89</v>
      </c>
      <c r="Q31" s="282">
        <f t="shared" ca="1" si="3"/>
        <v>89</v>
      </c>
      <c r="R31" s="284">
        <f t="shared" ca="1" si="3"/>
        <v>89</v>
      </c>
      <c r="S31" s="283"/>
      <c r="W31" s="284"/>
    </row>
    <row r="32" spans="1:118" s="282" customFormat="1" ht="12.95" customHeight="1" outlineLevel="1" x14ac:dyDescent="0.2">
      <c r="A32" s="286"/>
      <c r="B32" s="280" t="s">
        <v>200</v>
      </c>
      <c r="C32" s="281"/>
      <c r="D32" s="281"/>
      <c r="E32" s="281"/>
      <c r="F32" s="281"/>
      <c r="G32" s="281"/>
      <c r="H32" s="281"/>
      <c r="M32" s="284"/>
      <c r="N32" s="283"/>
      <c r="R32" s="284"/>
      <c r="S32" s="287">
        <f ca="1">Q33</f>
        <v>89</v>
      </c>
      <c r="T32" s="282">
        <f ca="1">$S$32</f>
        <v>89</v>
      </c>
      <c r="U32" s="282">
        <f ca="1">$S$32</f>
        <v>89</v>
      </c>
      <c r="V32" s="282">
        <f ca="1">$S$32</f>
        <v>89</v>
      </c>
      <c r="W32" s="284">
        <f ca="1">$S$32</f>
        <v>89</v>
      </c>
      <c r="X32" s="374">
        <f ca="1">V33</f>
        <v>89</v>
      </c>
    </row>
    <row r="33" spans="1:24" s="282" customFormat="1" ht="12.95" customHeight="1" outlineLevel="1" x14ac:dyDescent="0.2">
      <c r="A33" s="286"/>
      <c r="B33" s="280" t="s">
        <v>195</v>
      </c>
      <c r="C33" s="281"/>
      <c r="D33" s="281"/>
      <c r="E33" s="281"/>
      <c r="F33" s="281"/>
      <c r="G33" s="281"/>
      <c r="H33" s="281"/>
      <c r="I33" s="282">
        <f t="shared" ref="I33:X33" ca="1" si="4">SUM(I30:I32)</f>
        <v>108</v>
      </c>
      <c r="J33" s="282">
        <f t="shared" ca="1" si="4"/>
        <v>83</v>
      </c>
      <c r="K33" s="282">
        <f t="shared" ca="1" si="4"/>
        <v>118</v>
      </c>
      <c r="L33" s="282">
        <f t="shared" ca="1" si="4"/>
        <v>86</v>
      </c>
      <c r="M33" s="284">
        <f t="shared" ca="1" si="4"/>
        <v>89</v>
      </c>
      <c r="N33" s="283">
        <f t="shared" ca="1" si="4"/>
        <v>89</v>
      </c>
      <c r="O33" s="282">
        <f t="shared" ca="1" si="4"/>
        <v>89</v>
      </c>
      <c r="P33" s="282">
        <f t="shared" ca="1" si="4"/>
        <v>89</v>
      </c>
      <c r="Q33" s="282">
        <f t="shared" ca="1" si="4"/>
        <v>89</v>
      </c>
      <c r="R33" s="284">
        <f t="shared" ca="1" si="4"/>
        <v>89</v>
      </c>
      <c r="S33" s="283">
        <f t="shared" ca="1" si="4"/>
        <v>89</v>
      </c>
      <c r="T33" s="282">
        <f t="shared" ca="1" si="4"/>
        <v>89</v>
      </c>
      <c r="U33" s="282">
        <f t="shared" ca="1" si="4"/>
        <v>89</v>
      </c>
      <c r="V33" s="282">
        <f t="shared" ca="1" si="4"/>
        <v>89</v>
      </c>
      <c r="W33" s="284">
        <f t="shared" ca="1" si="4"/>
        <v>89</v>
      </c>
      <c r="X33" s="282">
        <f t="shared" ca="1" si="4"/>
        <v>89</v>
      </c>
    </row>
    <row r="34" spans="1:24" s="282" customFormat="1" ht="12.95" customHeight="1" outlineLevel="1" x14ac:dyDescent="0.2">
      <c r="A34" s="280"/>
      <c r="B34" s="288" t="s">
        <v>13</v>
      </c>
      <c r="C34" s="289"/>
      <c r="D34" s="289"/>
      <c r="E34" s="289"/>
      <c r="F34" s="289"/>
      <c r="G34" s="289"/>
      <c r="H34" s="289"/>
      <c r="I34" s="290">
        <f ca="1">I$30</f>
        <v>108</v>
      </c>
      <c r="J34" s="290">
        <f t="shared" ref="J34:M34" ca="1" si="5">J$30</f>
        <v>83</v>
      </c>
      <c r="K34" s="290">
        <f t="shared" ca="1" si="5"/>
        <v>118</v>
      </c>
      <c r="L34" s="290">
        <f t="shared" ca="1" si="5"/>
        <v>86</v>
      </c>
      <c r="M34" s="292">
        <f t="shared" ca="1" si="5"/>
        <v>89</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 ca="1">N$31</f>
        <v>89</v>
      </c>
      <c r="O35" s="290">
        <f t="shared" ref="O35:R35" ca="1" si="6">O$31</f>
        <v>89</v>
      </c>
      <c r="P35" s="290">
        <f t="shared" ca="1" si="6"/>
        <v>89</v>
      </c>
      <c r="Q35" s="290">
        <f t="shared" ca="1" si="6"/>
        <v>89</v>
      </c>
      <c r="R35" s="292">
        <f t="shared" ca="1" si="6"/>
        <v>89</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ca="1" si="7">S$32</f>
        <v>89</v>
      </c>
      <c r="T36" s="290">
        <f t="shared" ca="1" si="7"/>
        <v>89</v>
      </c>
      <c r="U36" s="290">
        <f t="shared" ca="1" si="7"/>
        <v>89</v>
      </c>
      <c r="V36" s="290">
        <f t="shared" ca="1" si="7"/>
        <v>89</v>
      </c>
      <c r="W36" s="292">
        <f t="shared" ca="1" si="7"/>
        <v>89</v>
      </c>
      <c r="X36" s="290">
        <f t="shared" ca="1" si="7"/>
        <v>89</v>
      </c>
    </row>
    <row r="37" spans="1:24" s="282" customFormat="1" ht="12.75" customHeight="1" outlineLevel="1" x14ac:dyDescent="0.3">
      <c r="A37" s="280"/>
      <c r="B37" s="288" t="s">
        <v>262</v>
      </c>
      <c r="C37" s="289"/>
      <c r="D37" s="289"/>
      <c r="E37" s="289"/>
      <c r="F37" s="289"/>
      <c r="G37" s="289"/>
      <c r="H37" s="289"/>
      <c r="I37" s="290">
        <f t="shared" ref="I37:X37" ca="1" si="8">SUM(I34:I36)</f>
        <v>108</v>
      </c>
      <c r="J37" s="290">
        <f t="shared" ca="1" si="8"/>
        <v>83</v>
      </c>
      <c r="K37" s="290">
        <f t="shared" ca="1" si="8"/>
        <v>118</v>
      </c>
      <c r="L37" s="290">
        <f t="shared" ca="1" si="8"/>
        <v>86</v>
      </c>
      <c r="M37" s="292">
        <f t="shared" ca="1" si="8"/>
        <v>89</v>
      </c>
      <c r="N37" s="291">
        <f t="shared" ca="1" si="8"/>
        <v>89</v>
      </c>
      <c r="O37" s="290">
        <f t="shared" ca="1" si="8"/>
        <v>89</v>
      </c>
      <c r="P37" s="290">
        <f t="shared" ca="1" si="8"/>
        <v>89</v>
      </c>
      <c r="Q37" s="290">
        <f t="shared" ca="1" si="8"/>
        <v>89</v>
      </c>
      <c r="R37" s="292">
        <f t="shared" ca="1" si="8"/>
        <v>89</v>
      </c>
      <c r="S37" s="291">
        <f t="shared" ca="1" si="8"/>
        <v>89</v>
      </c>
      <c r="T37" s="290">
        <f t="shared" ca="1" si="8"/>
        <v>89</v>
      </c>
      <c r="U37" s="290">
        <f t="shared" ca="1" si="8"/>
        <v>89</v>
      </c>
      <c r="V37" s="290">
        <f t="shared" ca="1" si="8"/>
        <v>89</v>
      </c>
      <c r="W37" s="292">
        <f t="shared" ca="1" si="8"/>
        <v>89</v>
      </c>
      <c r="X37" s="290">
        <f t="shared" ca="1" si="8"/>
        <v>89</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 ca="1">I13</f>
        <v>108</v>
      </c>
      <c r="J39" s="267">
        <f ca="1">J13</f>
        <v>83</v>
      </c>
      <c r="K39" s="267">
        <f ca="1">K13</f>
        <v>118</v>
      </c>
      <c r="L39" s="267">
        <f ca="1">L13</f>
        <v>86</v>
      </c>
      <c r="M39" s="299">
        <f ca="1">M13</f>
        <v>89</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430">
        <f ca="1">M39</f>
        <v>89</v>
      </c>
      <c r="O40" s="267">
        <f ca="1">$N$40</f>
        <v>89</v>
      </c>
      <c r="P40" s="267">
        <f t="shared" ref="P40:R40" ca="1" si="9">$N$40</f>
        <v>89</v>
      </c>
      <c r="Q40" s="267">
        <f t="shared" ca="1" si="9"/>
        <v>89</v>
      </c>
      <c r="R40" s="299">
        <f t="shared" ca="1" si="9"/>
        <v>89</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109</v>
      </c>
      <c r="T41" s="295">
        <f ca="1">$S$41</f>
        <v>109</v>
      </c>
      <c r="U41" s="295">
        <f t="shared" ref="U41:W41" ca="1" si="10">$S$41</f>
        <v>109</v>
      </c>
      <c r="V41" s="295">
        <f t="shared" ca="1" si="10"/>
        <v>109</v>
      </c>
      <c r="W41" s="296">
        <f t="shared" ca="1" si="10"/>
        <v>109</v>
      </c>
      <c r="X41" s="358">
        <f ca="1">V42</f>
        <v>109</v>
      </c>
    </row>
    <row r="42" spans="1:24" s="267" customFormat="1" ht="12.95" customHeight="1" x14ac:dyDescent="0.3">
      <c r="A42" s="293"/>
      <c r="B42" s="265" t="s">
        <v>196</v>
      </c>
      <c r="C42" s="266"/>
      <c r="D42" s="266"/>
      <c r="E42" s="266"/>
      <c r="F42" s="266"/>
      <c r="G42" s="266"/>
      <c r="H42" s="266"/>
      <c r="I42" s="267">
        <f ca="1">I13-SUM($I14:I14)-I15</f>
        <v>122</v>
      </c>
      <c r="J42" s="267">
        <f ca="1">J13-SUM($I14:J14)-J15</f>
        <v>57</v>
      </c>
      <c r="K42" s="267">
        <f ca="1">K13-SUM($I14:K14)-K15</f>
        <v>91</v>
      </c>
      <c r="L42" s="267">
        <f ca="1">L13-SUM($I14:L14)-L15</f>
        <v>78</v>
      </c>
      <c r="M42" s="299">
        <f ca="1">M13-SUM($I14:M14)-M15</f>
        <v>97</v>
      </c>
      <c r="N42" s="300">
        <f ca="1">$L$42+$L$15-N15-SUM($M14:N14)</f>
        <v>109</v>
      </c>
      <c r="O42" s="301">
        <f ca="1">$L$42+$L$15-O15-SUM($M14:O14)</f>
        <v>109</v>
      </c>
      <c r="P42" s="301">
        <f ca="1">$L$42+$L$15-P15-SUM($M14:P14)</f>
        <v>109</v>
      </c>
      <c r="Q42" s="301">
        <f ca="1">$L$42+$L$15-Q15-SUM($M14:Q14)</f>
        <v>109</v>
      </c>
      <c r="R42" s="302">
        <f ca="1">$L$42+$L$15-R15-SUM($M14:R14)</f>
        <v>109</v>
      </c>
      <c r="S42" s="300">
        <f ca="1">$Q$42+$Q$15-S15-SUM($R14:S14)</f>
        <v>109</v>
      </c>
      <c r="T42" s="301">
        <f ca="1">$Q$42+$Q$15-T15-SUM($R14:T14)</f>
        <v>109</v>
      </c>
      <c r="U42" s="301">
        <f ca="1">$Q$42+$Q$15-U15-SUM($R14:U14)</f>
        <v>109</v>
      </c>
      <c r="V42" s="301">
        <f ca="1">$Q$42+$Q$15-V15-SUM($R14:V14)</f>
        <v>109</v>
      </c>
      <c r="W42" s="302">
        <f ca="1">$Q$42+$Q$15-W15-SUM($R14:W14)</f>
        <v>109</v>
      </c>
      <c r="X42" s="295">
        <f ca="1">$V$42+$V$15-X15-SUM($W14:X14)</f>
        <v>109</v>
      </c>
    </row>
    <row r="43" spans="1:24" s="267" customFormat="1" ht="12.95" customHeight="1" outlineLevel="1" x14ac:dyDescent="0.3">
      <c r="A43" s="265"/>
      <c r="B43" s="273" t="s">
        <v>17</v>
      </c>
      <c r="C43" s="274"/>
      <c r="D43" s="274"/>
      <c r="E43" s="274"/>
      <c r="F43" s="274"/>
      <c r="G43" s="274"/>
      <c r="H43" s="274"/>
      <c r="I43" s="275">
        <f ca="1">I$39</f>
        <v>108</v>
      </c>
      <c r="J43" s="275">
        <f t="shared" ref="J43:M43" ca="1" si="11">J$39</f>
        <v>83</v>
      </c>
      <c r="K43" s="275">
        <f t="shared" ca="1" si="11"/>
        <v>118</v>
      </c>
      <c r="L43" s="275">
        <f t="shared" ca="1" si="11"/>
        <v>86</v>
      </c>
      <c r="M43" s="276">
        <f t="shared" ca="1" si="11"/>
        <v>89</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 ca="1">N$40</f>
        <v>89</v>
      </c>
      <c r="O44" s="275">
        <f t="shared" ref="O44:R44" ca="1" si="12">O$40</f>
        <v>89</v>
      </c>
      <c r="P44" s="275">
        <f t="shared" ca="1" si="12"/>
        <v>89</v>
      </c>
      <c r="Q44" s="275">
        <f t="shared" ca="1" si="12"/>
        <v>89</v>
      </c>
      <c r="R44" s="276">
        <f t="shared" ca="1" si="12"/>
        <v>89</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3">S41</f>
        <v>109</v>
      </c>
      <c r="T45" s="275">
        <f t="shared" ca="1" si="13"/>
        <v>109</v>
      </c>
      <c r="U45" s="275">
        <f t="shared" ca="1" si="13"/>
        <v>109</v>
      </c>
      <c r="V45" s="275">
        <f t="shared" ca="1" si="13"/>
        <v>109</v>
      </c>
      <c r="W45" s="276">
        <f t="shared" ca="1" si="13"/>
        <v>109</v>
      </c>
      <c r="X45" s="275">
        <f t="shared" ca="1" si="13"/>
        <v>109</v>
      </c>
    </row>
    <row r="46" spans="1:24" s="267" customFormat="1" ht="12.75" customHeight="1" x14ac:dyDescent="0.3">
      <c r="A46" s="265"/>
      <c r="B46" s="273" t="s">
        <v>263</v>
      </c>
      <c r="C46" s="274"/>
      <c r="D46" s="274"/>
      <c r="E46" s="274"/>
      <c r="F46" s="274"/>
      <c r="G46" s="274"/>
      <c r="H46" s="274"/>
      <c r="I46" s="275">
        <f t="shared" ref="I46:X46" ca="1" si="14">SUM(I43:I45)</f>
        <v>108</v>
      </c>
      <c r="J46" s="275">
        <f t="shared" ca="1" si="14"/>
        <v>83</v>
      </c>
      <c r="K46" s="275">
        <f t="shared" ca="1" si="14"/>
        <v>118</v>
      </c>
      <c r="L46" s="275">
        <f t="shared" ca="1" si="14"/>
        <v>86</v>
      </c>
      <c r="M46" s="276">
        <f t="shared" ca="1" si="14"/>
        <v>89</v>
      </c>
      <c r="N46" s="303">
        <f t="shared" ca="1" si="14"/>
        <v>89</v>
      </c>
      <c r="O46" s="275">
        <f t="shared" ca="1" si="14"/>
        <v>89</v>
      </c>
      <c r="P46" s="275">
        <f t="shared" ca="1" si="14"/>
        <v>89</v>
      </c>
      <c r="Q46" s="275">
        <f t="shared" ca="1" si="14"/>
        <v>89</v>
      </c>
      <c r="R46" s="276">
        <f t="shared" ca="1" si="14"/>
        <v>89</v>
      </c>
      <c r="S46" s="303">
        <f t="shared" ca="1" si="14"/>
        <v>109</v>
      </c>
      <c r="T46" s="275">
        <f t="shared" ca="1" si="14"/>
        <v>109</v>
      </c>
      <c r="U46" s="275">
        <f t="shared" ca="1" si="14"/>
        <v>109</v>
      </c>
      <c r="V46" s="275">
        <f t="shared" ca="1" si="14"/>
        <v>109</v>
      </c>
      <c r="W46" s="276">
        <f t="shared" ca="1" si="14"/>
        <v>109</v>
      </c>
      <c r="X46" s="275">
        <f t="shared" ca="1" si="14"/>
        <v>109</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15">(SUM(I39:I41)-I42)-(SUM(H39:H41)-H42)</f>
        <v>-14</v>
      </c>
      <c r="J48" s="267">
        <f t="shared" ca="1" si="15"/>
        <v>40</v>
      </c>
      <c r="K48" s="267">
        <f t="shared" ca="1" si="15"/>
        <v>1</v>
      </c>
      <c r="L48" s="267">
        <f t="shared" ca="1" si="15"/>
        <v>-19</v>
      </c>
      <c r="M48" s="299">
        <f t="shared" ca="1" si="15"/>
        <v>-16</v>
      </c>
      <c r="N48" s="294">
        <f t="shared" ca="1" si="15"/>
        <v>-12</v>
      </c>
      <c r="O48" s="295">
        <f t="shared" ca="1" si="15"/>
        <v>0</v>
      </c>
      <c r="P48" s="267">
        <f t="shared" ca="1" si="15"/>
        <v>0</v>
      </c>
      <c r="Q48" s="267">
        <f t="shared" ca="1" si="15"/>
        <v>0</v>
      </c>
      <c r="R48" s="299">
        <f t="shared" ca="1" si="15"/>
        <v>0</v>
      </c>
      <c r="S48" s="294">
        <f t="shared" ca="1" si="15"/>
        <v>20</v>
      </c>
      <c r="T48" s="295">
        <f t="shared" ca="1" si="15"/>
        <v>0</v>
      </c>
      <c r="U48" s="267">
        <f t="shared" ca="1" si="15"/>
        <v>0</v>
      </c>
      <c r="V48" s="267">
        <f t="shared" ca="1" si="15"/>
        <v>0</v>
      </c>
      <c r="W48" s="299">
        <f t="shared" ca="1" si="15"/>
        <v>0</v>
      </c>
      <c r="X48" s="295">
        <f t="shared" ca="1" si="15"/>
        <v>0</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-14</v>
      </c>
      <c r="J51" s="307"/>
      <c r="K51" s="307"/>
      <c r="L51" s="307"/>
      <c r="M51" s="310"/>
      <c r="N51" s="309">
        <f ca="1">SUM(N39:N41)-N42</f>
        <v>-20</v>
      </c>
      <c r="O51" s="307"/>
      <c r="P51" s="307"/>
      <c r="Q51" s="307"/>
      <c r="R51" s="310"/>
      <c r="S51" s="309">
        <f ca="1">SUM(S39:S41)-S42</f>
        <v>0</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40</v>
      </c>
      <c r="K52" s="311">
        <f t="shared" ref="K52:L52" ca="1" si="16">(SUM(K39:K41)-K42)-(SUM(J39:J41)-J42)</f>
        <v>1</v>
      </c>
      <c r="L52" s="311">
        <f t="shared" ca="1" si="16"/>
        <v>-19</v>
      </c>
      <c r="M52" s="310"/>
      <c r="N52" s="309"/>
      <c r="O52" s="311">
        <f ca="1">(SUM(O39:O41)-O42)-(SUM(N39:N41)-N42)</f>
        <v>0</v>
      </c>
      <c r="P52" s="311">
        <f t="shared" ref="P52:Q52" ca="1" si="17">(SUM(P39:P41)-P42)-(SUM(O39:O41)-O42)</f>
        <v>0</v>
      </c>
      <c r="Q52" s="311">
        <f t="shared" ca="1" si="17"/>
        <v>0</v>
      </c>
      <c r="R52" s="310"/>
      <c r="S52" s="309"/>
      <c r="T52" s="311">
        <f ca="1">(SUM(T39:T41)-T42)-(SUM(S39:S41)-S42)</f>
        <v>0</v>
      </c>
      <c r="U52" s="311">
        <f t="shared" ref="U52:V52" ca="1" si="18">(SUM(U39:U41)-U42)-(SUM(T39:T41)-T42)</f>
        <v>0</v>
      </c>
      <c r="V52" s="311">
        <f t="shared" ca="1" si="18"/>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I54" s="311"/>
      <c r="J54" s="311"/>
      <c r="K54" s="311"/>
      <c r="L54" s="311"/>
      <c r="M54" s="312"/>
      <c r="N54" s="309"/>
      <c r="O54" s="311"/>
      <c r="P54" s="311"/>
      <c r="Q54" s="311"/>
      <c r="R54" s="312"/>
      <c r="S54" s="309"/>
      <c r="T54" s="311"/>
      <c r="U54" s="311"/>
      <c r="V54" s="311"/>
      <c r="W54" s="312"/>
      <c r="X54" s="307"/>
    </row>
    <row r="55" spans="1:24" s="267" customFormat="1" ht="12.95" customHeight="1" x14ac:dyDescent="0.3">
      <c r="A55" s="293"/>
      <c r="B55" s="305" t="s">
        <v>267</v>
      </c>
      <c r="C55" s="306"/>
      <c r="D55" s="306"/>
      <c r="E55" s="306"/>
      <c r="F55" s="306"/>
      <c r="G55" s="306"/>
      <c r="H55" s="306"/>
      <c r="I55" s="311"/>
      <c r="J55" s="311"/>
      <c r="K55" s="311"/>
      <c r="L55" s="311"/>
      <c r="M55" s="312"/>
      <c r="N55" s="368">
        <f ca="1">-((M39-M42)-(L39-L42))</f>
        <v>16</v>
      </c>
      <c r="O55" s="307"/>
      <c r="P55" s="307"/>
      <c r="Q55" s="307"/>
      <c r="R55" s="312"/>
      <c r="S55" s="368">
        <f ca="1">-((R40-R42)-(Q40-Q42))</f>
        <v>0</v>
      </c>
      <c r="T55" s="307"/>
      <c r="U55" s="307"/>
      <c r="V55" s="307"/>
      <c r="W55" s="312"/>
      <c r="X55" s="307"/>
    </row>
    <row r="56" spans="1:24" s="267" customFormat="1" ht="12.95" customHeight="1" x14ac:dyDescent="0.3">
      <c r="A56" s="293"/>
      <c r="B56" s="305" t="s">
        <v>281</v>
      </c>
      <c r="C56" s="306"/>
      <c r="D56" s="306"/>
      <c r="E56" s="306"/>
      <c r="F56" s="306"/>
      <c r="G56" s="306"/>
      <c r="H56" s="306"/>
      <c r="I56" s="311"/>
      <c r="J56" s="311"/>
      <c r="K56" s="311"/>
      <c r="L56" s="311"/>
      <c r="M56" s="312"/>
      <c r="N56" s="309"/>
      <c r="O56" s="307"/>
      <c r="P56" s="307"/>
      <c r="Q56" s="307"/>
      <c r="R56" s="312"/>
      <c r="S56" s="309"/>
      <c r="T56" s="307"/>
      <c r="U56" s="307"/>
      <c r="V56" s="307"/>
      <c r="W56" s="312"/>
      <c r="X56" s="307"/>
    </row>
    <row r="57" spans="1:24" s="267" customFormat="1" ht="12.95" customHeight="1" x14ac:dyDescent="0.3">
      <c r="A57" s="293"/>
      <c r="B57" s="305" t="s">
        <v>360</v>
      </c>
      <c r="C57" s="306"/>
      <c r="D57" s="306"/>
      <c r="E57" s="306"/>
      <c r="F57" s="306"/>
      <c r="G57" s="306"/>
      <c r="H57" s="306"/>
      <c r="I57" s="311"/>
      <c r="J57" s="311"/>
      <c r="K57" s="311"/>
      <c r="L57" s="311"/>
      <c r="M57" s="312"/>
      <c r="N57" s="309"/>
      <c r="O57" s="307"/>
      <c r="P57" s="307"/>
      <c r="Q57" s="307"/>
      <c r="R57" s="310"/>
      <c r="S57" s="309"/>
      <c r="T57" s="307"/>
      <c r="U57" s="307"/>
      <c r="V57" s="307"/>
      <c r="W57" s="312"/>
      <c r="X57" s="307"/>
    </row>
    <row r="58" spans="1:24" s="267" customFormat="1" ht="12.95" customHeight="1" x14ac:dyDescent="0.3">
      <c r="A58" s="293"/>
      <c r="B58" s="305" t="s">
        <v>362</v>
      </c>
      <c r="C58" s="306"/>
      <c r="D58" s="306"/>
      <c r="E58" s="306"/>
      <c r="F58" s="306"/>
      <c r="G58" s="306"/>
      <c r="H58" s="306"/>
      <c r="I58" s="311"/>
      <c r="J58" s="311"/>
      <c r="K58" s="311"/>
      <c r="L58" s="311"/>
      <c r="M58" s="312"/>
      <c r="N58" s="309"/>
      <c r="O58" s="307"/>
      <c r="P58" s="307"/>
      <c r="Q58" s="307"/>
      <c r="R58" s="310"/>
      <c r="S58" s="309"/>
      <c r="T58" s="307"/>
      <c r="U58" s="307"/>
      <c r="V58" s="307"/>
      <c r="W58" s="312"/>
      <c r="X58" s="307"/>
    </row>
    <row r="59" spans="1:24" s="267" customFormat="1" ht="12.95" customHeight="1" x14ac:dyDescent="0.3">
      <c r="A59" s="293"/>
      <c r="B59" s="305" t="s">
        <v>369</v>
      </c>
      <c r="C59" s="306"/>
      <c r="D59" s="306"/>
      <c r="E59" s="306"/>
      <c r="F59" s="306"/>
      <c r="G59" s="306"/>
      <c r="H59" s="306"/>
      <c r="I59" s="311"/>
      <c r="J59" s="311"/>
      <c r="K59" s="311"/>
      <c r="L59" s="311"/>
      <c r="M59" s="312"/>
      <c r="N59" s="309"/>
      <c r="O59" s="307"/>
      <c r="P59" s="307"/>
      <c r="Q59" s="307"/>
      <c r="R59" s="310"/>
      <c r="S59" s="309"/>
      <c r="T59" s="307"/>
      <c r="U59" s="307"/>
      <c r="V59" s="307"/>
      <c r="W59" s="312"/>
      <c r="X59" s="307"/>
    </row>
    <row r="60" spans="1:24" s="267" customFormat="1" ht="12.95" customHeight="1" x14ac:dyDescent="0.3">
      <c r="A60" s="293"/>
      <c r="B60" s="305" t="s">
        <v>374</v>
      </c>
      <c r="C60" s="306"/>
      <c r="D60" s="306"/>
      <c r="E60" s="306"/>
      <c r="F60" s="306"/>
      <c r="G60" s="306"/>
      <c r="H60" s="306"/>
      <c r="I60" s="311"/>
      <c r="J60" s="311"/>
      <c r="K60" s="311"/>
      <c r="L60" s="311"/>
      <c r="M60" s="312"/>
      <c r="N60" s="309"/>
      <c r="O60" s="307"/>
      <c r="P60" s="307"/>
      <c r="Q60" s="307"/>
      <c r="R60" s="310"/>
      <c r="S60" s="309"/>
      <c r="T60" s="307"/>
      <c r="U60" s="307"/>
      <c r="V60" s="307"/>
      <c r="W60" s="312"/>
      <c r="X60" s="307"/>
    </row>
    <row r="61" spans="1:24" s="267" customFormat="1" ht="12.95" customHeight="1" x14ac:dyDescent="0.3">
      <c r="A61" s="293"/>
      <c r="B61" s="305" t="s">
        <v>375</v>
      </c>
      <c r="C61" s="306"/>
      <c r="D61" s="306"/>
      <c r="E61" s="306"/>
      <c r="F61" s="306"/>
      <c r="G61" s="306"/>
      <c r="H61" s="306"/>
      <c r="I61" s="311"/>
      <c r="J61" s="311"/>
      <c r="K61" s="311"/>
      <c r="L61" s="311"/>
      <c r="M61" s="312"/>
      <c r="N61" s="309"/>
      <c r="O61" s="307"/>
      <c r="P61" s="307"/>
      <c r="Q61" s="307"/>
      <c r="R61" s="310"/>
      <c r="S61" s="309"/>
      <c r="T61" s="307"/>
      <c r="U61" s="307"/>
      <c r="V61" s="307"/>
      <c r="W61" s="312"/>
      <c r="X61" s="307"/>
    </row>
    <row r="62" spans="1:24" s="267" customFormat="1" ht="12.95" customHeight="1" x14ac:dyDescent="0.3">
      <c r="A62" s="293"/>
      <c r="B62" s="305" t="s">
        <v>379</v>
      </c>
      <c r="C62" s="306"/>
      <c r="D62" s="306"/>
      <c r="E62" s="306"/>
      <c r="F62" s="306"/>
      <c r="G62" s="306"/>
      <c r="H62" s="306"/>
      <c r="I62" s="311"/>
      <c r="J62" s="311"/>
      <c r="K62" s="311"/>
      <c r="L62" s="311"/>
      <c r="M62" s="312"/>
      <c r="N62" s="309"/>
      <c r="O62" s="307"/>
      <c r="P62" s="307"/>
      <c r="Q62" s="307"/>
      <c r="R62" s="310"/>
      <c r="S62" s="309"/>
      <c r="T62" s="307"/>
      <c r="U62" s="307"/>
      <c r="V62" s="307"/>
      <c r="W62" s="312"/>
      <c r="X62" s="307"/>
    </row>
    <row r="63" spans="1:24" s="267" customFormat="1" ht="12.95" customHeight="1" x14ac:dyDescent="0.3">
      <c r="A63" s="293"/>
      <c r="B63" s="305" t="s">
        <v>22</v>
      </c>
      <c r="C63" s="306"/>
      <c r="D63" s="306"/>
      <c r="E63" s="306"/>
      <c r="F63" s="306"/>
      <c r="G63" s="306"/>
      <c r="H63" s="306"/>
      <c r="I63" s="318">
        <f ca="1">SUM(I51:I62)</f>
        <v>-14</v>
      </c>
      <c r="J63" s="318">
        <f t="shared" ref="J63:X63" ca="1" si="19">SUM(J51:J62)</f>
        <v>40</v>
      </c>
      <c r="K63" s="318">
        <f t="shared" ca="1" si="19"/>
        <v>1</v>
      </c>
      <c r="L63" s="318">
        <f t="shared" ca="1" si="19"/>
        <v>-19</v>
      </c>
      <c r="M63" s="320">
        <f t="shared" si="19"/>
        <v>0</v>
      </c>
      <c r="N63" s="319">
        <f t="shared" ca="1" si="19"/>
        <v>-4</v>
      </c>
      <c r="O63" s="318">
        <f t="shared" ca="1" si="19"/>
        <v>0</v>
      </c>
      <c r="P63" s="318">
        <f t="shared" ca="1" si="19"/>
        <v>0</v>
      </c>
      <c r="Q63" s="318">
        <f t="shared" ca="1" si="19"/>
        <v>0</v>
      </c>
      <c r="R63" s="320">
        <f t="shared" si="19"/>
        <v>0</v>
      </c>
      <c r="S63" s="319">
        <f t="shared" ca="1" si="19"/>
        <v>0</v>
      </c>
      <c r="T63" s="318">
        <f t="shared" ca="1" si="19"/>
        <v>0</v>
      </c>
      <c r="U63" s="318">
        <f t="shared" ca="1" si="19"/>
        <v>0</v>
      </c>
      <c r="V63" s="318">
        <f t="shared" ca="1" si="19"/>
        <v>0</v>
      </c>
      <c r="W63" s="320">
        <f t="shared" si="19"/>
        <v>0</v>
      </c>
      <c r="X63" s="318">
        <f t="shared" si="19"/>
        <v>0</v>
      </c>
    </row>
    <row r="64" spans="1:24" s="267" customFormat="1" ht="12.95" customHeight="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-14</v>
      </c>
      <c r="K66" s="324">
        <f ca="1">J66</f>
        <v>-14</v>
      </c>
      <c r="L66" s="324">
        <f ca="1">K66</f>
        <v>-14</v>
      </c>
      <c r="M66" s="326">
        <f ca="1">L66</f>
        <v>-14</v>
      </c>
      <c r="N66" s="325">
        <f ca="1">M66</f>
        <v>-14</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40</v>
      </c>
      <c r="L67" s="311">
        <f ca="1">K67</f>
        <v>40</v>
      </c>
      <c r="M67" s="312">
        <f ca="1">L67</f>
        <v>40</v>
      </c>
      <c r="N67" s="309">
        <f ca="1">M67</f>
        <v>40</v>
      </c>
      <c r="O67" s="307">
        <f ca="1">N67</f>
        <v>40</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1</v>
      </c>
      <c r="M68" s="312">
        <f ca="1">L68</f>
        <v>1</v>
      </c>
      <c r="N68" s="309">
        <f ca="1">M68</f>
        <v>1</v>
      </c>
      <c r="O68" s="307">
        <f ca="1">N68</f>
        <v>1</v>
      </c>
      <c r="P68" s="307">
        <f ca="1">O68</f>
        <v>1</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-19</v>
      </c>
      <c r="N69" s="309">
        <f ca="1">M69</f>
        <v>-19</v>
      </c>
      <c r="O69" s="307">
        <f ca="1">N69</f>
        <v>-19</v>
      </c>
      <c r="P69" s="307">
        <f ca="1">O69</f>
        <v>-19</v>
      </c>
      <c r="Q69" s="307">
        <f ca="1">P69</f>
        <v>-19</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M$63</f>
        <v>0</v>
      </c>
      <c r="O70" s="307">
        <f>N70</f>
        <v>0</v>
      </c>
      <c r="P70" s="307">
        <f>O70</f>
        <v>0</v>
      </c>
      <c r="Q70" s="307">
        <f>P70</f>
        <v>0</v>
      </c>
      <c r="R70" s="310">
        <f>Q70</f>
        <v>0</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-4</v>
      </c>
      <c r="P71" s="324">
        <f ca="1">O71</f>
        <v>-4</v>
      </c>
      <c r="Q71" s="324">
        <f ca="1">P71</f>
        <v>-4</v>
      </c>
      <c r="R71" s="326">
        <f ca="1">Q71</f>
        <v>-4</v>
      </c>
      <c r="S71" s="325">
        <f ca="1">R71</f>
        <v>-4</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0</v>
      </c>
      <c r="Q72" s="311">
        <f ca="1">P72</f>
        <v>0</v>
      </c>
      <c r="R72" s="312">
        <f ca="1">Q72</f>
        <v>0</v>
      </c>
      <c r="S72" s="321">
        <f ca="1">R72</f>
        <v>0</v>
      </c>
      <c r="T72" s="311">
        <f ca="1">S72</f>
        <v>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0</v>
      </c>
      <c r="R73" s="312">
        <f ca="1">Q73</f>
        <v>0</v>
      </c>
      <c r="S73" s="321">
        <f ca="1">R73</f>
        <v>0</v>
      </c>
      <c r="T73" s="311">
        <f ca="1">S73</f>
        <v>0</v>
      </c>
      <c r="U73" s="311">
        <f ca="1">T73</f>
        <v>0</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0</v>
      </c>
      <c r="S74" s="321">
        <f ca="1">R74</f>
        <v>0</v>
      </c>
      <c r="T74" s="311">
        <f ca="1">S74</f>
        <v>0</v>
      </c>
      <c r="U74" s="311">
        <f ca="1">T74</f>
        <v>0</v>
      </c>
      <c r="V74" s="311">
        <f ca="1">U74</f>
        <v>0</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0</v>
      </c>
      <c r="U76" s="324">
        <f ca="1">T76</f>
        <v>0</v>
      </c>
      <c r="V76" s="324">
        <f ca="1">U76</f>
        <v>0</v>
      </c>
      <c r="W76" s="326">
        <f ca="1">V76</f>
        <v>0</v>
      </c>
      <c r="X76" s="324">
        <f ca="1">W76</f>
        <v>0</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x14ac:dyDescent="0.3">
      <c r="A79" s="293"/>
      <c r="B79" s="305" t="s">
        <v>259</v>
      </c>
      <c r="C79" s="306"/>
      <c r="D79" s="306"/>
      <c r="E79" s="306"/>
      <c r="F79" s="306"/>
      <c r="G79" s="306"/>
      <c r="H79" s="306"/>
      <c r="I79" s="318"/>
      <c r="J79" s="318"/>
      <c r="K79" s="318"/>
      <c r="L79" s="318"/>
      <c r="M79" s="320"/>
      <c r="N79" s="319">
        <f ca="1">SUM(N66:N70)</f>
        <v>8</v>
      </c>
      <c r="O79" s="318">
        <f ca="1">SUM(O66:O70)</f>
        <v>22</v>
      </c>
      <c r="P79" s="318">
        <f ca="1">SUM(P66:P70)</f>
        <v>-18</v>
      </c>
      <c r="Q79" s="318">
        <f ca="1">SUM(Q66:Q70)</f>
        <v>-19</v>
      </c>
      <c r="R79" s="320">
        <f>SUM(R66:R70)</f>
        <v>0</v>
      </c>
      <c r="S79" s="319">
        <f ca="1">SUM(S66:S75)</f>
        <v>-4</v>
      </c>
      <c r="T79" s="318">
        <f ca="1">SUM(T66:T75)</f>
        <v>0</v>
      </c>
      <c r="U79" s="318">
        <f ca="1">SUM(U66:U75)</f>
        <v>0</v>
      </c>
      <c r="V79" s="318">
        <f ca="1">SUM(V66:V75)</f>
        <v>0</v>
      </c>
      <c r="W79" s="320">
        <f>SUM(W66:W75)</f>
        <v>0</v>
      </c>
      <c r="X79" s="318">
        <f ca="1">SUM(X66:X78)</f>
        <v>0</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306"/>
      <c r="I81" s="311"/>
      <c r="J81" s="311"/>
      <c r="K81" s="311"/>
      <c r="L81" s="311"/>
      <c r="M81" s="312"/>
      <c r="N81" s="321"/>
      <c r="O81" s="311"/>
      <c r="P81" s="311"/>
      <c r="Q81" s="311"/>
      <c r="R81" s="312"/>
      <c r="S81" s="321"/>
      <c r="T81" s="311"/>
      <c r="U81" s="311"/>
      <c r="V81" s="311"/>
      <c r="W81" s="312"/>
      <c r="X81" s="311"/>
    </row>
    <row r="82" spans="1:24" s="267" customFormat="1" ht="12.95" customHeight="1" x14ac:dyDescent="0.3">
      <c r="A82" s="293"/>
      <c r="B82" s="305" t="s">
        <v>347</v>
      </c>
      <c r="C82" s="306"/>
      <c r="D82" s="306"/>
      <c r="E82" s="306"/>
      <c r="F82" s="306"/>
      <c r="G82" s="306"/>
      <c r="H82" s="306"/>
      <c r="I82" s="313"/>
      <c r="J82" s="313"/>
      <c r="K82" s="313"/>
      <c r="L82" s="313"/>
      <c r="M82" s="317"/>
      <c r="N82" s="369"/>
      <c r="O82" s="313"/>
      <c r="P82" s="313"/>
      <c r="Q82" s="313"/>
      <c r="R82" s="317"/>
      <c r="S82" s="369"/>
      <c r="T82" s="313"/>
      <c r="U82" s="313"/>
      <c r="V82" s="313"/>
      <c r="W82" s="317"/>
      <c r="X82" s="313"/>
    </row>
    <row r="83" spans="1:24" s="267" customFormat="1" ht="12.95" customHeight="1" x14ac:dyDescent="0.3">
      <c r="A83" s="293"/>
      <c r="B83" s="305" t="s">
        <v>348</v>
      </c>
      <c r="C83" s="306"/>
      <c r="D83" s="306"/>
      <c r="E83" s="266"/>
      <c r="F83" s="266"/>
      <c r="G83" s="266"/>
      <c r="H83" s="306"/>
      <c r="I83" s="313"/>
      <c r="J83" s="313"/>
      <c r="K83" s="313"/>
      <c r="L83" s="313"/>
      <c r="M83" s="317"/>
      <c r="N83" s="369"/>
      <c r="O83" s="313"/>
      <c r="P83" s="313"/>
      <c r="Q83" s="313"/>
      <c r="R83" s="317"/>
      <c r="S83" s="369"/>
      <c r="T83" s="313"/>
      <c r="U83" s="313"/>
      <c r="V83" s="313"/>
      <c r="W83" s="317"/>
      <c r="X83" s="313"/>
    </row>
    <row r="84" spans="1:24" s="267" customFormat="1" ht="12.95" customHeight="1" x14ac:dyDescent="0.3">
      <c r="A84" s="293"/>
      <c r="B84" s="305" t="s">
        <v>351</v>
      </c>
      <c r="C84" s="266"/>
      <c r="D84" s="266"/>
      <c r="E84" s="266"/>
      <c r="F84" s="266"/>
      <c r="G84" s="266"/>
      <c r="H84" s="306"/>
      <c r="I84" s="313"/>
      <c r="J84" s="313"/>
      <c r="K84" s="313"/>
      <c r="L84" s="313"/>
      <c r="M84" s="317"/>
      <c r="N84" s="369"/>
      <c r="O84" s="313"/>
      <c r="P84" s="313"/>
      <c r="Q84" s="313"/>
      <c r="R84" s="317"/>
      <c r="S84" s="369"/>
      <c r="T84" s="313"/>
      <c r="U84" s="313"/>
      <c r="V84" s="313"/>
      <c r="W84" s="317"/>
      <c r="X84" s="313"/>
    </row>
    <row r="85" spans="1:24" s="267" customFormat="1" ht="12.95" customHeight="1" x14ac:dyDescent="0.3">
      <c r="A85" s="293"/>
      <c r="B85" s="305" t="s">
        <v>358</v>
      </c>
      <c r="C85" s="329"/>
      <c r="D85" s="329"/>
      <c r="E85" s="266"/>
      <c r="F85" s="266"/>
      <c r="G85" s="266"/>
      <c r="H85" s="293"/>
      <c r="I85" s="313"/>
      <c r="J85" s="313"/>
      <c r="K85" s="313"/>
      <c r="L85" s="313"/>
      <c r="M85" s="317"/>
      <c r="N85" s="369"/>
      <c r="O85" s="313"/>
      <c r="P85" s="313"/>
      <c r="Q85" s="313"/>
      <c r="R85" s="317"/>
      <c r="S85" s="369"/>
      <c r="T85" s="313"/>
      <c r="U85" s="313"/>
      <c r="V85" s="313"/>
      <c r="W85" s="317"/>
      <c r="X85" s="313"/>
    </row>
    <row r="86" spans="1:24" s="267" customFormat="1" ht="12.95" customHeight="1" x14ac:dyDescent="0.3">
      <c r="A86" s="293"/>
      <c r="B86" s="305" t="s">
        <v>367</v>
      </c>
      <c r="C86" s="329"/>
      <c r="D86" s="329"/>
      <c r="E86" s="266"/>
      <c r="F86" s="266"/>
      <c r="G86" s="266"/>
      <c r="H86" s="293"/>
      <c r="I86" s="313"/>
      <c r="J86" s="313"/>
      <c r="K86" s="313"/>
      <c r="L86" s="313"/>
      <c r="M86" s="317"/>
      <c r="N86" s="369"/>
      <c r="O86" s="313"/>
      <c r="P86" s="313"/>
      <c r="Q86" s="313"/>
      <c r="R86" s="317"/>
      <c r="S86" s="369"/>
      <c r="T86" s="313"/>
      <c r="U86" s="313"/>
      <c r="V86" s="313"/>
      <c r="W86" s="317"/>
      <c r="X86" s="313"/>
    </row>
    <row r="87" spans="1:24" s="267" customFormat="1" ht="12.95" customHeight="1" x14ac:dyDescent="0.3">
      <c r="A87" s="293"/>
      <c r="B87" s="305" t="s">
        <v>366</v>
      </c>
      <c r="C87" s="329"/>
      <c r="D87" s="329"/>
      <c r="E87" s="266"/>
      <c r="F87" s="266"/>
      <c r="G87" s="266"/>
      <c r="H87" s="293"/>
      <c r="I87" s="313"/>
      <c r="J87" s="313"/>
      <c r="K87" s="313"/>
      <c r="L87" s="313"/>
      <c r="M87" s="317"/>
      <c r="N87" s="369"/>
      <c r="O87" s="313"/>
      <c r="P87" s="313"/>
      <c r="Q87" s="313"/>
      <c r="R87" s="317"/>
      <c r="S87" s="369"/>
      <c r="T87" s="313"/>
      <c r="U87" s="313"/>
      <c r="V87" s="313"/>
      <c r="W87" s="317"/>
      <c r="X87" s="313"/>
    </row>
    <row r="88" spans="1:24" s="267" customFormat="1" ht="12.95" customHeight="1" x14ac:dyDescent="0.3">
      <c r="A88" s="293"/>
      <c r="B88" s="305" t="s">
        <v>359</v>
      </c>
      <c r="C88" s="329"/>
      <c r="D88" s="329"/>
      <c r="E88" s="266"/>
      <c r="F88" s="266"/>
      <c r="G88" s="266"/>
      <c r="H88" s="311"/>
      <c r="I88" s="313"/>
      <c r="J88" s="313"/>
      <c r="K88" s="313"/>
      <c r="L88" s="313"/>
      <c r="M88" s="317"/>
      <c r="N88" s="369"/>
      <c r="O88" s="313"/>
      <c r="P88" s="313"/>
      <c r="Q88" s="313"/>
      <c r="R88" s="317"/>
      <c r="S88" s="369"/>
      <c r="T88" s="313"/>
      <c r="U88" s="313"/>
      <c r="V88" s="313"/>
      <c r="W88" s="317"/>
      <c r="X88" s="313"/>
    </row>
    <row r="89" spans="1:24" s="267" customFormat="1" ht="12.95" customHeight="1" x14ac:dyDescent="0.3">
      <c r="A89" s="293"/>
      <c r="B89" s="305" t="s">
        <v>363</v>
      </c>
      <c r="C89" s="329"/>
      <c r="D89" s="329"/>
      <c r="E89" s="266"/>
      <c r="F89" s="266"/>
      <c r="G89" s="266"/>
      <c r="H89" s="311"/>
      <c r="I89" s="313"/>
      <c r="J89" s="313"/>
      <c r="K89" s="313"/>
      <c r="L89" s="313"/>
      <c r="M89" s="317"/>
      <c r="N89" s="369"/>
      <c r="O89" s="313"/>
      <c r="P89" s="313"/>
      <c r="Q89" s="313"/>
      <c r="R89" s="317"/>
      <c r="S89" s="369"/>
      <c r="T89" s="313"/>
      <c r="U89" s="313"/>
      <c r="V89" s="313"/>
      <c r="W89" s="317"/>
      <c r="X89" s="313"/>
    </row>
    <row r="90" spans="1:24" s="267" customFormat="1" ht="12.95" customHeight="1" x14ac:dyDescent="0.3">
      <c r="A90" s="293"/>
      <c r="B90" s="305" t="s">
        <v>368</v>
      </c>
      <c r="C90" s="329"/>
      <c r="D90" s="329"/>
      <c r="E90" s="266"/>
      <c r="F90" s="266"/>
      <c r="G90" s="266"/>
      <c r="H90" s="311"/>
      <c r="I90" s="313"/>
      <c r="J90" s="313"/>
      <c r="K90" s="313"/>
      <c r="L90" s="313"/>
      <c r="M90" s="317"/>
      <c r="N90" s="369"/>
      <c r="O90" s="313"/>
      <c r="P90" s="313"/>
      <c r="Q90" s="313"/>
      <c r="R90" s="317"/>
      <c r="S90" s="369"/>
      <c r="T90" s="313"/>
      <c r="U90" s="313"/>
      <c r="V90" s="313"/>
      <c r="W90" s="317"/>
      <c r="X90" s="313"/>
    </row>
    <row r="91" spans="1:24" s="267" customFormat="1" ht="12.95" customHeight="1" x14ac:dyDescent="0.3">
      <c r="A91" s="293"/>
      <c r="B91" s="305" t="s">
        <v>371</v>
      </c>
      <c r="C91" s="329"/>
      <c r="D91" s="329"/>
      <c r="E91" s="266"/>
      <c r="F91" s="266"/>
      <c r="G91" s="266"/>
      <c r="H91" s="311"/>
      <c r="I91" s="313"/>
      <c r="J91" s="313"/>
      <c r="K91" s="313"/>
      <c r="L91" s="313"/>
      <c r="M91" s="317"/>
      <c r="N91" s="369"/>
      <c r="O91" s="313"/>
      <c r="P91" s="313"/>
      <c r="Q91" s="313"/>
      <c r="R91" s="317"/>
      <c r="S91" s="369"/>
      <c r="T91" s="313"/>
      <c r="U91" s="313"/>
      <c r="V91" s="313"/>
      <c r="W91" s="317"/>
      <c r="X91" s="313"/>
    </row>
    <row r="92" spans="1:24" s="267" customFormat="1" ht="12.95" customHeight="1" x14ac:dyDescent="0.3">
      <c r="A92" s="293"/>
      <c r="B92" s="305" t="s">
        <v>372</v>
      </c>
      <c r="C92" s="329"/>
      <c r="D92" s="329"/>
      <c r="E92" s="266"/>
      <c r="F92" s="266"/>
      <c r="G92" s="266"/>
      <c r="H92" s="311"/>
      <c r="I92" s="313"/>
      <c r="J92" s="313"/>
      <c r="K92" s="313"/>
      <c r="L92" s="313"/>
      <c r="M92" s="317"/>
      <c r="N92" s="369"/>
      <c r="O92" s="313"/>
      <c r="P92" s="313"/>
      <c r="Q92" s="313"/>
      <c r="R92" s="317"/>
      <c r="S92" s="369"/>
      <c r="T92" s="313"/>
      <c r="U92" s="313"/>
      <c r="V92" s="313"/>
      <c r="W92" s="317"/>
      <c r="X92" s="313"/>
    </row>
    <row r="93" spans="1:24" s="267" customFormat="1" ht="12.95" customHeight="1" x14ac:dyDescent="0.3">
      <c r="A93" s="293"/>
      <c r="B93" s="305" t="s">
        <v>376</v>
      </c>
      <c r="C93" s="329"/>
      <c r="D93" s="329"/>
      <c r="E93" s="266"/>
      <c r="F93" s="266"/>
      <c r="G93" s="266"/>
      <c r="H93" s="311"/>
      <c r="I93" s="313"/>
      <c r="J93" s="313"/>
      <c r="K93" s="313"/>
      <c r="L93" s="313"/>
      <c r="M93" s="317"/>
      <c r="N93" s="369"/>
      <c r="O93" s="313"/>
      <c r="P93" s="313"/>
      <c r="Q93" s="313"/>
      <c r="R93" s="317"/>
      <c r="S93" s="369"/>
      <c r="T93" s="313"/>
      <c r="U93" s="313"/>
      <c r="V93" s="313"/>
      <c r="W93" s="317"/>
      <c r="X93" s="313"/>
    </row>
    <row r="94" spans="1:24" s="267" customFormat="1" ht="12.95" customHeight="1" x14ac:dyDescent="0.3">
      <c r="A94" s="293"/>
      <c r="B94" s="329"/>
      <c r="C94" s="329"/>
      <c r="D94" s="329"/>
      <c r="E94" s="266"/>
      <c r="F94" s="266"/>
      <c r="G94" s="266"/>
      <c r="H94" s="311"/>
      <c r="I94" s="311"/>
      <c r="J94" s="311"/>
      <c r="K94" s="311"/>
      <c r="L94" s="311"/>
      <c r="M94" s="312"/>
      <c r="N94" s="321"/>
      <c r="O94" s="311"/>
      <c r="P94" s="311"/>
      <c r="Q94" s="311"/>
      <c r="R94" s="312"/>
      <c r="S94" s="321"/>
      <c r="T94" s="311"/>
      <c r="U94" s="311"/>
      <c r="V94" s="311"/>
      <c r="W94" s="312"/>
      <c r="X94" s="311"/>
    </row>
    <row r="95" spans="1:24" s="267" customFormat="1" ht="12.95" customHeight="1" x14ac:dyDescent="0.3">
      <c r="A95" s="293"/>
      <c r="B95" s="265" t="s">
        <v>282</v>
      </c>
      <c r="C95" s="329"/>
      <c r="D95" s="329"/>
      <c r="E95" s="266"/>
      <c r="F95" s="266"/>
      <c r="G95" s="266"/>
      <c r="H95" s="311"/>
      <c r="I95" s="311"/>
      <c r="J95" s="311"/>
      <c r="K95" s="311"/>
      <c r="L95" s="311"/>
      <c r="M95" s="312"/>
      <c r="N95" s="321"/>
      <c r="O95" s="311"/>
      <c r="P95" s="311"/>
      <c r="Q95" s="311"/>
      <c r="R95" s="312"/>
      <c r="S95" s="321"/>
      <c r="T95" s="311"/>
      <c r="U95" s="311"/>
      <c r="V95" s="311"/>
      <c r="W95" s="312"/>
      <c r="X95" s="311"/>
    </row>
    <row r="96" spans="1:24" s="267" customFormat="1" ht="12.95" customHeight="1" x14ac:dyDescent="0.3">
      <c r="A96" s="293"/>
      <c r="B96" s="305" t="s">
        <v>352</v>
      </c>
      <c r="C96" s="329"/>
      <c r="D96" s="329"/>
      <c r="E96" s="266"/>
      <c r="F96" s="266"/>
      <c r="G96" s="266"/>
      <c r="H96" s="311"/>
      <c r="I96" s="311"/>
      <c r="J96" s="311"/>
      <c r="K96" s="311"/>
      <c r="L96" s="311"/>
      <c r="M96" s="312"/>
      <c r="N96" s="321">
        <f ca="1">L42-N40</f>
        <v>-11</v>
      </c>
      <c r="O96" s="311">
        <f ca="1">N96</f>
        <v>-11</v>
      </c>
      <c r="P96" s="311">
        <f ca="1">O96</f>
        <v>-11</v>
      </c>
      <c r="Q96" s="311">
        <f ca="1">P96</f>
        <v>-11</v>
      </c>
      <c r="R96" s="312">
        <f ca="1">Q96</f>
        <v>-11</v>
      </c>
      <c r="S96" s="321">
        <f ca="1">R96</f>
        <v>-11</v>
      </c>
      <c r="T96" s="311"/>
      <c r="U96" s="311"/>
      <c r="V96" s="311"/>
      <c r="W96" s="312"/>
      <c r="X96" s="311"/>
    </row>
    <row r="97" spans="1:24" s="267" customFormat="1" ht="12.95" customHeight="1" x14ac:dyDescent="0.3">
      <c r="A97" s="293"/>
      <c r="B97" s="305" t="s">
        <v>357</v>
      </c>
      <c r="C97" s="329"/>
      <c r="D97" s="329"/>
      <c r="E97" s="266"/>
      <c r="F97" s="266"/>
      <c r="G97" s="266"/>
      <c r="H97" s="311"/>
      <c r="I97" s="311"/>
      <c r="J97" s="311"/>
      <c r="K97" s="311"/>
      <c r="L97" s="311"/>
      <c r="M97" s="312"/>
      <c r="N97" s="321"/>
      <c r="O97" s="311"/>
      <c r="P97" s="311"/>
      <c r="Q97" s="311"/>
      <c r="R97" s="312"/>
      <c r="S97" s="321"/>
      <c r="T97" s="311"/>
      <c r="U97" s="311"/>
      <c r="V97" s="311"/>
      <c r="W97" s="312"/>
      <c r="X97" s="311"/>
    </row>
    <row r="98" spans="1:24" s="267" customFormat="1" ht="12.95" customHeight="1" x14ac:dyDescent="0.3">
      <c r="A98" s="293"/>
      <c r="B98" s="305" t="s">
        <v>364</v>
      </c>
      <c r="C98" s="329"/>
      <c r="D98" s="329"/>
      <c r="E98" s="266"/>
      <c r="F98" s="266"/>
      <c r="G98" s="266"/>
      <c r="H98" s="311"/>
      <c r="I98" s="311"/>
      <c r="J98" s="311"/>
      <c r="K98" s="311"/>
      <c r="L98" s="311"/>
      <c r="M98" s="312"/>
      <c r="N98" s="321"/>
      <c r="O98" s="311"/>
      <c r="P98" s="311"/>
      <c r="Q98" s="311"/>
      <c r="R98" s="312"/>
      <c r="S98" s="321"/>
      <c r="T98" s="311"/>
      <c r="U98" s="311"/>
      <c r="V98" s="311"/>
      <c r="W98" s="312"/>
      <c r="X98" s="311"/>
    </row>
    <row r="99" spans="1:24" s="267" customFormat="1" ht="12.95" customHeight="1" x14ac:dyDescent="0.3">
      <c r="A99" s="293"/>
      <c r="B99" s="305" t="s">
        <v>365</v>
      </c>
      <c r="C99" s="329"/>
      <c r="D99" s="329"/>
      <c r="E99" s="266"/>
      <c r="F99" s="266"/>
      <c r="G99" s="266"/>
      <c r="H99" s="311"/>
      <c r="I99" s="311"/>
      <c r="J99" s="311"/>
      <c r="K99" s="311"/>
      <c r="L99" s="311"/>
      <c r="M99" s="312"/>
      <c r="N99" s="321"/>
      <c r="O99" s="311"/>
      <c r="P99" s="311"/>
      <c r="Q99" s="311"/>
      <c r="R99" s="312"/>
      <c r="S99" s="321"/>
      <c r="T99" s="311"/>
      <c r="U99" s="311"/>
      <c r="V99" s="311"/>
      <c r="W99" s="312"/>
      <c r="X99" s="311"/>
    </row>
    <row r="100" spans="1:24" s="267" customFormat="1" ht="12.95" customHeight="1" x14ac:dyDescent="0.3">
      <c r="A100" s="293"/>
      <c r="B100" s="305" t="s">
        <v>361</v>
      </c>
      <c r="C100" s="329"/>
      <c r="D100" s="329"/>
      <c r="E100" s="266"/>
      <c r="F100" s="266"/>
      <c r="G100" s="266"/>
      <c r="H100" s="311"/>
      <c r="I100" s="311"/>
      <c r="J100" s="311"/>
      <c r="K100" s="311"/>
      <c r="L100" s="311"/>
      <c r="M100" s="312"/>
      <c r="N100" s="321"/>
      <c r="O100" s="311"/>
      <c r="P100" s="311"/>
      <c r="Q100" s="311"/>
      <c r="R100" s="312"/>
      <c r="S100" s="321"/>
      <c r="T100" s="311"/>
      <c r="U100" s="311"/>
      <c r="V100" s="311"/>
      <c r="W100" s="312"/>
      <c r="X100" s="311"/>
    </row>
    <row r="101" spans="1:24" s="267" customFormat="1" ht="12.95" customHeight="1" x14ac:dyDescent="0.3">
      <c r="A101" s="293"/>
      <c r="B101" s="305" t="s">
        <v>377</v>
      </c>
      <c r="C101" s="329"/>
      <c r="D101" s="329"/>
      <c r="E101" s="266"/>
      <c r="F101" s="266"/>
      <c r="G101" s="266"/>
      <c r="H101" s="311"/>
      <c r="I101" s="311"/>
      <c r="J101" s="311"/>
      <c r="K101" s="311"/>
      <c r="L101" s="311"/>
      <c r="M101" s="312"/>
      <c r="N101" s="321"/>
      <c r="O101" s="311"/>
      <c r="P101" s="311"/>
      <c r="Q101" s="311"/>
      <c r="R101" s="312"/>
      <c r="S101" s="321"/>
      <c r="T101" s="311"/>
      <c r="U101" s="311"/>
      <c r="V101" s="311"/>
      <c r="W101" s="312"/>
      <c r="X101" s="311"/>
    </row>
    <row r="102" spans="1:24" s="267" customFormat="1" ht="12.95" customHeight="1" x14ac:dyDescent="0.3">
      <c r="A102" s="293"/>
      <c r="B102" s="305" t="s">
        <v>378</v>
      </c>
      <c r="C102" s="329"/>
      <c r="D102" s="329"/>
      <c r="E102" s="266"/>
      <c r="F102" s="266"/>
      <c r="G102" s="266"/>
      <c r="H102" s="311"/>
      <c r="I102" s="311"/>
      <c r="J102" s="311"/>
      <c r="K102" s="311"/>
      <c r="L102" s="311"/>
      <c r="M102" s="312"/>
      <c r="N102" s="321"/>
      <c r="O102" s="311"/>
      <c r="P102" s="311"/>
      <c r="Q102" s="311"/>
      <c r="R102" s="312"/>
      <c r="S102" s="321"/>
      <c r="T102" s="311"/>
      <c r="U102" s="311"/>
      <c r="V102" s="311"/>
      <c r="W102" s="312"/>
      <c r="X102" s="311"/>
    </row>
    <row r="103" spans="1:24" s="267" customFormat="1" ht="12.95" customHeight="1" x14ac:dyDescent="0.3">
      <c r="A103" s="293"/>
      <c r="B103" s="305" t="s">
        <v>370</v>
      </c>
      <c r="C103" s="329"/>
      <c r="D103" s="329"/>
      <c r="E103" s="266"/>
      <c r="F103" s="266"/>
      <c r="G103" s="266"/>
      <c r="H103" s="311"/>
      <c r="I103" s="311"/>
      <c r="J103" s="311"/>
      <c r="K103" s="311"/>
      <c r="L103" s="311"/>
      <c r="M103" s="312"/>
      <c r="N103" s="321"/>
      <c r="O103" s="311"/>
      <c r="P103" s="311"/>
      <c r="Q103" s="311"/>
      <c r="R103" s="312"/>
      <c r="S103" s="321"/>
      <c r="T103" s="311"/>
      <c r="U103" s="311"/>
      <c r="V103" s="311"/>
      <c r="W103" s="312"/>
      <c r="X103" s="311"/>
    </row>
    <row r="104" spans="1:24" s="267" customFormat="1" ht="12.95" customHeight="1" x14ac:dyDescent="0.3">
      <c r="A104" s="293"/>
      <c r="B104" s="305" t="s">
        <v>373</v>
      </c>
      <c r="C104" s="329"/>
      <c r="D104" s="329"/>
      <c r="E104" s="266"/>
      <c r="F104" s="266"/>
      <c r="G104" s="266"/>
      <c r="H104" s="311"/>
      <c r="I104" s="311"/>
      <c r="J104" s="311"/>
      <c r="K104" s="311"/>
      <c r="L104" s="311"/>
      <c r="M104" s="312"/>
      <c r="N104" s="321"/>
      <c r="O104" s="311"/>
      <c r="P104" s="311"/>
      <c r="Q104" s="311"/>
      <c r="R104" s="312"/>
      <c r="S104" s="321"/>
      <c r="T104" s="311"/>
      <c r="U104" s="311"/>
      <c r="V104" s="311"/>
      <c r="W104" s="312"/>
      <c r="X104" s="311"/>
    </row>
    <row r="105" spans="1:24" s="267" customFormat="1" ht="12.95" customHeight="1" x14ac:dyDescent="0.3">
      <c r="A105" s="293"/>
      <c r="B105" s="329"/>
      <c r="C105" s="266"/>
      <c r="D105" s="266"/>
      <c r="E105" s="266"/>
      <c r="F105" s="266"/>
      <c r="G105" s="266"/>
      <c r="H105" s="311"/>
      <c r="I105" s="311"/>
      <c r="J105" s="311"/>
      <c r="K105" s="311"/>
      <c r="L105" s="311"/>
      <c r="M105" s="312"/>
      <c r="N105" s="321"/>
      <c r="O105" s="311"/>
      <c r="P105" s="311"/>
      <c r="Q105" s="311"/>
      <c r="R105" s="312"/>
      <c r="S105" s="321"/>
      <c r="T105" s="311"/>
      <c r="U105" s="311"/>
      <c r="V105" s="311"/>
      <c r="W105" s="312"/>
      <c r="X105" s="311"/>
    </row>
    <row r="106" spans="1:24" s="267" customFormat="1" ht="12.95" customHeight="1" x14ac:dyDescent="0.3">
      <c r="A106" s="265"/>
      <c r="B106" s="424" t="s">
        <v>265</v>
      </c>
      <c r="C106" s="425"/>
      <c r="D106" s="425"/>
      <c r="E106" s="425"/>
      <c r="F106" s="425"/>
      <c r="G106" s="425"/>
      <c r="H106" s="425"/>
      <c r="I106" s="426">
        <f t="shared" ref="I106:X106" si="20">SUM(I79:I105)</f>
        <v>0</v>
      </c>
      <c r="J106" s="426">
        <f t="shared" si="20"/>
        <v>0</v>
      </c>
      <c r="K106" s="426">
        <f t="shared" si="20"/>
        <v>0</v>
      </c>
      <c r="L106" s="426">
        <f t="shared" si="20"/>
        <v>0</v>
      </c>
      <c r="M106" s="427">
        <f t="shared" si="20"/>
        <v>0</v>
      </c>
      <c r="N106" s="428">
        <f t="shared" ca="1" si="20"/>
        <v>-3</v>
      </c>
      <c r="O106" s="426">
        <f t="shared" ca="1" si="20"/>
        <v>11</v>
      </c>
      <c r="P106" s="426">
        <f t="shared" ca="1" si="20"/>
        <v>-29</v>
      </c>
      <c r="Q106" s="426">
        <f t="shared" ca="1" si="20"/>
        <v>-30</v>
      </c>
      <c r="R106" s="427">
        <f t="shared" ca="1" si="20"/>
        <v>-11</v>
      </c>
      <c r="S106" s="428">
        <f t="shared" ca="1" si="20"/>
        <v>-15</v>
      </c>
      <c r="T106" s="426">
        <f t="shared" ca="1" si="20"/>
        <v>0</v>
      </c>
      <c r="U106" s="426">
        <f t="shared" ca="1" si="20"/>
        <v>0</v>
      </c>
      <c r="V106" s="426">
        <f t="shared" ca="1" si="20"/>
        <v>0</v>
      </c>
      <c r="W106" s="427">
        <f t="shared" si="20"/>
        <v>0</v>
      </c>
      <c r="X106" s="426">
        <f t="shared" ca="1" si="20"/>
        <v>0</v>
      </c>
    </row>
    <row r="107" spans="1:24" s="267" customFormat="1" ht="12.95" customHeight="1" x14ac:dyDescent="0.3">
      <c r="A107" s="286"/>
      <c r="B107" s="265"/>
      <c r="C107" s="266"/>
      <c r="D107" s="266"/>
      <c r="E107" s="266"/>
      <c r="F107" s="266"/>
      <c r="G107" s="266"/>
      <c r="H107" s="265"/>
      <c r="M107" s="299"/>
      <c r="N107" s="298"/>
      <c r="R107" s="299"/>
      <c r="S107" s="298"/>
      <c r="W107" s="299"/>
    </row>
    <row r="108" spans="1:24" s="267" customFormat="1" ht="12.95" customHeight="1" x14ac:dyDescent="0.3">
      <c r="B108" s="265" t="s">
        <v>271</v>
      </c>
      <c r="C108" s="266"/>
      <c r="D108" s="266"/>
      <c r="E108" s="266"/>
      <c r="F108" s="266"/>
      <c r="G108" s="266"/>
      <c r="H108" s="266"/>
      <c r="M108" s="299"/>
      <c r="N108" s="333"/>
      <c r="O108" s="334"/>
      <c r="P108" s="334"/>
      <c r="Q108" s="334"/>
      <c r="R108" s="34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337">
        <f t="shared" ref="I109:X109" ca="1" si="21">I14+I14/$I$16</f>
        <v>74.541029207232256</v>
      </c>
      <c r="J109" s="337">
        <f t="shared" ca="1" si="21"/>
        <v>163.99026425591097</v>
      </c>
      <c r="K109" s="337">
        <f t="shared" ca="1" si="21"/>
        <v>14.908205841446453</v>
      </c>
      <c r="L109" s="337">
        <f t="shared" ca="1" si="21"/>
        <v>-298.16411682892902</v>
      </c>
      <c r="M109" s="377">
        <f t="shared" ca="1" si="21"/>
        <v>-298.16411682892902</v>
      </c>
      <c r="N109" s="338">
        <f t="shared" si="21"/>
        <v>0</v>
      </c>
      <c r="O109" s="339">
        <f t="shared" si="21"/>
        <v>0</v>
      </c>
      <c r="P109" s="339">
        <f t="shared" si="21"/>
        <v>0</v>
      </c>
      <c r="Q109" s="339">
        <f t="shared" si="21"/>
        <v>0</v>
      </c>
      <c r="R109" s="377">
        <f t="shared" si="21"/>
        <v>0</v>
      </c>
      <c r="S109" s="338">
        <f t="shared" si="21"/>
        <v>0</v>
      </c>
      <c r="T109" s="339">
        <f t="shared" si="21"/>
        <v>0</v>
      </c>
      <c r="U109" s="339">
        <f t="shared" si="21"/>
        <v>0</v>
      </c>
      <c r="V109" s="339">
        <f t="shared" si="21"/>
        <v>0</v>
      </c>
      <c r="W109" s="340">
        <f t="shared" si="21"/>
        <v>0</v>
      </c>
      <c r="X109" s="339">
        <f t="shared" si="21"/>
        <v>0</v>
      </c>
    </row>
    <row r="110" spans="1:24" s="282" customFormat="1" ht="12.95" customHeight="1" x14ac:dyDescent="0.3">
      <c r="A110" s="336"/>
      <c r="B110" s="305" t="s">
        <v>273</v>
      </c>
      <c r="C110" s="281"/>
      <c r="D110" s="281"/>
      <c r="E110" s="281"/>
      <c r="F110" s="281"/>
      <c r="G110" s="281"/>
      <c r="H110" s="281"/>
      <c r="I110" s="341">
        <f t="shared" ref="I110:X110" ca="1" si="22">I15</f>
        <v>-19</v>
      </c>
      <c r="J110" s="341">
        <f t="shared" ca="1" si="22"/>
        <v>10</v>
      </c>
      <c r="K110" s="341">
        <f t="shared" ca="1" si="22"/>
        <v>10</v>
      </c>
      <c r="L110" s="341">
        <f t="shared" ca="1" si="22"/>
        <v>11</v>
      </c>
      <c r="M110" s="378">
        <f t="shared" ca="1" si="22"/>
        <v>15</v>
      </c>
      <c r="N110" s="342">
        <f t="shared" si="22"/>
        <v>0</v>
      </c>
      <c r="O110" s="343">
        <f t="shared" si="22"/>
        <v>0</v>
      </c>
      <c r="P110" s="343">
        <f t="shared" si="22"/>
        <v>0</v>
      </c>
      <c r="Q110" s="343">
        <f t="shared" si="22"/>
        <v>0</v>
      </c>
      <c r="R110" s="378">
        <f t="shared" si="22"/>
        <v>0</v>
      </c>
      <c r="S110" s="342">
        <f t="shared" si="22"/>
        <v>0</v>
      </c>
      <c r="T110" s="343">
        <f t="shared" si="22"/>
        <v>0</v>
      </c>
      <c r="U110" s="343">
        <f t="shared" si="22"/>
        <v>0</v>
      </c>
      <c r="V110" s="343">
        <f t="shared" si="22"/>
        <v>0</v>
      </c>
      <c r="W110" s="344">
        <f t="shared" si="22"/>
        <v>0</v>
      </c>
      <c r="X110" s="343">
        <f t="shared" si="22"/>
        <v>0</v>
      </c>
    </row>
    <row r="111" spans="1:24" s="282" customFormat="1" ht="12.95" customHeight="1" x14ac:dyDescent="0.3">
      <c r="A111" s="336"/>
      <c r="B111" s="305" t="s">
        <v>255</v>
      </c>
      <c r="C111" s="281"/>
      <c r="D111" s="281"/>
      <c r="E111" s="281"/>
      <c r="F111" s="281"/>
      <c r="G111" s="281"/>
      <c r="H111" s="281"/>
      <c r="I111" s="337">
        <f ca="1">SUM(I109:I110)</f>
        <v>55.541029207232256</v>
      </c>
      <c r="J111" s="337">
        <f t="shared" ref="J111:X111" ca="1" si="23">SUM(J109:J110)</f>
        <v>173.99026425591097</v>
      </c>
      <c r="K111" s="337">
        <f t="shared" ca="1" si="23"/>
        <v>24.908205841446453</v>
      </c>
      <c r="L111" s="337">
        <f t="shared" ca="1" si="23"/>
        <v>-287.16411682892902</v>
      </c>
      <c r="M111" s="377">
        <f t="shared" ca="1" si="23"/>
        <v>-283.16411682892902</v>
      </c>
      <c r="N111" s="338">
        <f t="shared" si="23"/>
        <v>0</v>
      </c>
      <c r="O111" s="339">
        <f t="shared" si="23"/>
        <v>0</v>
      </c>
      <c r="P111" s="339">
        <f t="shared" si="23"/>
        <v>0</v>
      </c>
      <c r="Q111" s="339">
        <f t="shared" si="23"/>
        <v>0</v>
      </c>
      <c r="R111" s="377">
        <f t="shared" si="23"/>
        <v>0</v>
      </c>
      <c r="S111" s="338">
        <f t="shared" si="23"/>
        <v>0</v>
      </c>
      <c r="T111" s="339">
        <f t="shared" si="23"/>
        <v>0</v>
      </c>
      <c r="U111" s="339">
        <f t="shared" si="23"/>
        <v>0</v>
      </c>
      <c r="V111" s="339">
        <f t="shared" si="23"/>
        <v>0</v>
      </c>
      <c r="W111" s="340">
        <f t="shared" si="23"/>
        <v>0</v>
      </c>
      <c r="X111" s="339">
        <f t="shared" si="23"/>
        <v>0</v>
      </c>
    </row>
    <row r="112" spans="1:24" s="267" customFormat="1" ht="12.95" customHeight="1" x14ac:dyDescent="0.3">
      <c r="A112" s="265"/>
      <c r="B112" s="265"/>
      <c r="C112" s="265"/>
      <c r="D112" s="265"/>
      <c r="E112" s="265"/>
      <c r="F112" s="265"/>
      <c r="G112" s="265"/>
      <c r="H112" s="265"/>
      <c r="M112" s="299"/>
      <c r="N112" s="298"/>
      <c r="R112" s="299"/>
      <c r="S112" s="298"/>
      <c r="T112" s="265"/>
      <c r="U112" s="265"/>
      <c r="V112" s="265"/>
      <c r="W112" s="299"/>
      <c r="X112" s="265"/>
    </row>
    <row r="113" spans="1:119"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119" s="282" customFormat="1" ht="12.95" customHeight="1" x14ac:dyDescent="0.3">
      <c r="B114" s="281" t="s">
        <v>260</v>
      </c>
      <c r="C114" s="281"/>
      <c r="D114" s="281"/>
      <c r="E114" s="281"/>
      <c r="F114" s="281"/>
      <c r="G114" s="281"/>
      <c r="H114" s="281"/>
      <c r="I114" s="282">
        <f t="shared" ref="I114:X114" ca="1" si="24">I33-I42</f>
        <v>-14</v>
      </c>
      <c r="J114" s="282">
        <f t="shared" ca="1" si="24"/>
        <v>26</v>
      </c>
      <c r="K114" s="282">
        <f t="shared" ca="1" si="24"/>
        <v>27</v>
      </c>
      <c r="L114" s="282">
        <f t="shared" ca="1" si="24"/>
        <v>8</v>
      </c>
      <c r="M114" s="284">
        <f t="shared" ca="1" si="24"/>
        <v>-8</v>
      </c>
      <c r="N114" s="333">
        <f t="shared" ca="1" si="24"/>
        <v>-20</v>
      </c>
      <c r="O114" s="334">
        <f t="shared" ca="1" si="24"/>
        <v>-20</v>
      </c>
      <c r="P114" s="334">
        <f t="shared" ca="1" si="24"/>
        <v>-20</v>
      </c>
      <c r="Q114" s="334">
        <f t="shared" ca="1" si="24"/>
        <v>-20</v>
      </c>
      <c r="R114" s="346">
        <f t="shared" ca="1" si="24"/>
        <v>-20</v>
      </c>
      <c r="S114" s="333">
        <f t="shared" ca="1" si="24"/>
        <v>-20</v>
      </c>
      <c r="T114" s="334">
        <f t="shared" ca="1" si="24"/>
        <v>-20</v>
      </c>
      <c r="U114" s="334">
        <f t="shared" ca="1" si="24"/>
        <v>-20</v>
      </c>
      <c r="V114" s="334">
        <f t="shared" ca="1" si="24"/>
        <v>-20</v>
      </c>
      <c r="W114" s="346">
        <f t="shared" ca="1" si="24"/>
        <v>-20</v>
      </c>
      <c r="X114" s="334">
        <f t="shared" ca="1" si="24"/>
        <v>-20</v>
      </c>
      <c r="AC114" s="333"/>
      <c r="AD114" s="334"/>
      <c r="AE114" s="334"/>
      <c r="AF114" s="334"/>
      <c r="AG114" s="334"/>
      <c r="AH114" s="333"/>
      <c r="AI114" s="334"/>
      <c r="AJ114" s="334"/>
      <c r="AK114" s="334"/>
      <c r="AL114" s="346"/>
      <c r="AM114" s="333"/>
    </row>
    <row r="115" spans="1:119" s="282" customFormat="1" ht="12.95" customHeight="1" x14ac:dyDescent="0.3">
      <c r="A115" s="336"/>
      <c r="B115" s="281" t="s">
        <v>25</v>
      </c>
      <c r="C115" s="281"/>
      <c r="D115" s="281"/>
      <c r="E115" s="281"/>
      <c r="F115" s="281"/>
      <c r="G115" s="281"/>
      <c r="H115" s="281"/>
      <c r="I115" s="282">
        <f t="shared" ref="I115:X115" ca="1" si="25">I37-I46-I106</f>
        <v>0</v>
      </c>
      <c r="J115" s="282">
        <f t="shared" ca="1" si="25"/>
        <v>0</v>
      </c>
      <c r="K115" s="282">
        <f t="shared" ca="1" si="25"/>
        <v>0</v>
      </c>
      <c r="L115" s="282">
        <f t="shared" ca="1" si="25"/>
        <v>0</v>
      </c>
      <c r="M115" s="284">
        <f t="shared" ca="1" si="25"/>
        <v>0</v>
      </c>
      <c r="N115" s="333">
        <f t="shared" ca="1" si="25"/>
        <v>3</v>
      </c>
      <c r="O115" s="282">
        <f t="shared" ca="1" si="25"/>
        <v>-11</v>
      </c>
      <c r="P115" s="282">
        <f t="shared" ca="1" si="25"/>
        <v>29</v>
      </c>
      <c r="Q115" s="282">
        <f t="shared" ca="1" si="25"/>
        <v>30</v>
      </c>
      <c r="R115" s="284">
        <f t="shared" ca="1" si="25"/>
        <v>11</v>
      </c>
      <c r="S115" s="333">
        <f t="shared" ca="1" si="25"/>
        <v>-5</v>
      </c>
      <c r="T115" s="334">
        <f t="shared" ca="1" si="25"/>
        <v>-20</v>
      </c>
      <c r="U115" s="334">
        <f t="shared" ca="1" si="25"/>
        <v>-20</v>
      </c>
      <c r="V115" s="334">
        <f t="shared" ca="1" si="25"/>
        <v>-20</v>
      </c>
      <c r="W115" s="346">
        <f t="shared" ca="1" si="25"/>
        <v>-20</v>
      </c>
      <c r="X115" s="334">
        <f t="shared" ca="1" si="25"/>
        <v>-20</v>
      </c>
    </row>
    <row r="116" spans="1:119" s="282" customFormat="1" ht="12.95" customHeight="1" x14ac:dyDescent="0.3">
      <c r="A116" s="336"/>
      <c r="B116" s="281" t="s">
        <v>24</v>
      </c>
      <c r="C116" s="281"/>
      <c r="D116" s="281"/>
      <c r="E116" s="281"/>
      <c r="F116" s="281"/>
      <c r="G116" s="281"/>
      <c r="H116" s="281"/>
      <c r="I116" s="282">
        <f t="shared" ref="I116:X116" ca="1" si="26">I114-I115</f>
        <v>-14</v>
      </c>
      <c r="J116" s="282">
        <f t="shared" ca="1" si="26"/>
        <v>26</v>
      </c>
      <c r="K116" s="282">
        <f t="shared" ca="1" si="26"/>
        <v>27</v>
      </c>
      <c r="L116" s="282">
        <f t="shared" ca="1" si="26"/>
        <v>8</v>
      </c>
      <c r="M116" s="284">
        <f t="shared" ca="1" si="26"/>
        <v>-8</v>
      </c>
      <c r="N116" s="283">
        <f t="shared" ca="1" si="26"/>
        <v>-23</v>
      </c>
      <c r="O116" s="282">
        <f t="shared" ca="1" si="26"/>
        <v>-9</v>
      </c>
      <c r="P116" s="282">
        <f t="shared" ca="1" si="26"/>
        <v>-49</v>
      </c>
      <c r="Q116" s="282">
        <f t="shared" ca="1" si="26"/>
        <v>-50</v>
      </c>
      <c r="R116" s="284">
        <f t="shared" ca="1" si="26"/>
        <v>-31</v>
      </c>
      <c r="S116" s="283">
        <f t="shared" ca="1" si="26"/>
        <v>-15</v>
      </c>
      <c r="T116" s="282">
        <f ca="1">T114-T115</f>
        <v>0</v>
      </c>
      <c r="U116" s="282">
        <f t="shared" ca="1" si="26"/>
        <v>0</v>
      </c>
      <c r="V116" s="282">
        <f t="shared" ca="1" si="26"/>
        <v>0</v>
      </c>
      <c r="W116" s="284">
        <f t="shared" ca="1" si="26"/>
        <v>0</v>
      </c>
      <c r="X116" s="334">
        <f t="shared" ca="1" si="26"/>
        <v>0</v>
      </c>
      <c r="AD116" s="333"/>
      <c r="AE116" s="334"/>
      <c r="AF116" s="334"/>
      <c r="AG116" s="334"/>
      <c r="AH116" s="334"/>
      <c r="AI116" s="333"/>
      <c r="AJ116" s="334"/>
      <c r="AK116" s="334"/>
      <c r="AL116" s="334"/>
      <c r="AM116" s="346"/>
      <c r="AN116" s="333"/>
    </row>
    <row r="117" spans="1:119" s="282" customFormat="1" ht="12.95" customHeight="1" x14ac:dyDescent="0.3">
      <c r="A117" s="336"/>
      <c r="B117" s="281"/>
      <c r="C117" s="281"/>
      <c r="D117" s="281"/>
      <c r="E117" s="281"/>
      <c r="F117" s="281"/>
      <c r="G117" s="281"/>
      <c r="H117" s="281"/>
      <c r="M117" s="284"/>
      <c r="N117" s="333"/>
      <c r="O117" s="334"/>
      <c r="P117" s="334"/>
      <c r="Q117" s="334"/>
      <c r="R117" s="346"/>
      <c r="S117" s="333"/>
      <c r="T117" s="334"/>
      <c r="U117" s="334"/>
      <c r="V117" s="334"/>
      <c r="W117" s="346"/>
      <c r="X117" s="334"/>
    </row>
    <row r="118" spans="1:119" s="222" customFormat="1"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row>
    <row r="119" spans="1:119" s="222" customFormat="1" ht="12.95" customHeight="1" x14ac:dyDescent="0.3">
      <c r="A119" s="239"/>
      <c r="B119" s="239"/>
      <c r="C119" s="239"/>
      <c r="D119" s="239"/>
      <c r="E119" s="239"/>
      <c r="F119" s="239"/>
      <c r="G119" s="239"/>
      <c r="H119" s="239"/>
      <c r="I119" s="257"/>
      <c r="J119" s="235"/>
      <c r="K119" s="235"/>
      <c r="L119" s="235"/>
      <c r="M119" s="235"/>
      <c r="N119" s="256"/>
      <c r="O119" s="256"/>
      <c r="P119" s="256"/>
      <c r="Q119" s="256"/>
      <c r="R119" s="256"/>
      <c r="S119" s="221"/>
      <c r="T119" s="221"/>
      <c r="U119" s="221"/>
      <c r="V119" s="221"/>
      <c r="W119" s="221"/>
      <c r="X119" s="221"/>
    </row>
    <row r="120" spans="1:119" s="222" customFormat="1" ht="12.95" customHeight="1" x14ac:dyDescent="0.3">
      <c r="A120" s="239" t="s">
        <v>279</v>
      </c>
      <c r="B120" s="239"/>
      <c r="C120" s="239"/>
      <c r="D120" s="239"/>
      <c r="E120" s="239"/>
      <c r="F120" s="239"/>
      <c r="G120" s="239"/>
      <c r="H120" s="239"/>
      <c r="I120" s="370">
        <f t="shared" ref="I120:I121" ca="1" si="27">SUMPRODUCT(I109:X109,$I$25:$X$25)</f>
        <v>-227.45164631261014</v>
      </c>
      <c r="J120" s="235"/>
      <c r="K120" s="235"/>
      <c r="L120" s="235"/>
      <c r="M120" s="235"/>
      <c r="N120" s="256"/>
      <c r="O120" s="256"/>
      <c r="P120" s="256"/>
      <c r="Q120" s="256"/>
      <c r="R120" s="256"/>
      <c r="S120" s="221"/>
      <c r="T120" s="221"/>
      <c r="U120" s="221"/>
      <c r="V120" s="221"/>
      <c r="W120" s="221"/>
      <c r="X120" s="221"/>
    </row>
    <row r="121" spans="1:119" s="222" customFormat="1" ht="12.95" customHeight="1" x14ac:dyDescent="0.3">
      <c r="A121" s="239" t="s">
        <v>278</v>
      </c>
      <c r="B121" s="239"/>
      <c r="C121" s="239"/>
      <c r="D121" s="239"/>
      <c r="E121" s="239"/>
      <c r="F121" s="239"/>
      <c r="G121" s="239"/>
      <c r="H121" s="239"/>
      <c r="I121" s="370">
        <f t="shared" ca="1" si="27"/>
        <v>19.326798656368275</v>
      </c>
      <c r="J121" s="232"/>
      <c r="K121" s="232"/>
      <c r="L121" s="232"/>
      <c r="M121" s="235"/>
      <c r="N121" s="235"/>
      <c r="O121" s="235"/>
      <c r="P121" s="221"/>
      <c r="Q121" s="221"/>
      <c r="R121" s="221"/>
      <c r="S121" s="221"/>
      <c r="T121" s="221"/>
      <c r="U121" s="221"/>
      <c r="V121" s="221"/>
      <c r="W121" s="221"/>
      <c r="X121" s="221"/>
    </row>
    <row r="122" spans="1:119" s="222" customFormat="1" ht="12.95" customHeight="1" x14ac:dyDescent="0.3">
      <c r="A122" s="239" t="s">
        <v>274</v>
      </c>
      <c r="B122" s="239"/>
      <c r="C122" s="239"/>
      <c r="D122" s="239"/>
      <c r="E122" s="239"/>
      <c r="F122" s="239"/>
      <c r="G122" s="239"/>
      <c r="H122" s="239"/>
      <c r="I122" s="370">
        <f ca="1">SUMPRODUCT(I111:X111,$I$25:$X$25)</f>
        <v>-208.12484765624191</v>
      </c>
      <c r="J122" s="232"/>
      <c r="K122" s="232"/>
      <c r="L122" s="232"/>
      <c r="M122" s="235"/>
      <c r="N122" s="235"/>
      <c r="O122" s="235"/>
      <c r="P122" s="221"/>
      <c r="Q122" s="221"/>
      <c r="R122" s="221"/>
      <c r="S122" s="221"/>
      <c r="T122" s="221"/>
      <c r="U122" s="221"/>
      <c r="V122" s="221"/>
      <c r="W122" s="221"/>
      <c r="X122" s="221"/>
    </row>
    <row r="123" spans="1:119" s="222" customFormat="1" ht="12.95" customHeight="1" x14ac:dyDescent="0.3">
      <c r="A123" s="239" t="s">
        <v>275</v>
      </c>
      <c r="B123" s="239"/>
      <c r="C123" s="239"/>
      <c r="D123" s="239"/>
      <c r="E123" s="239"/>
      <c r="F123" s="239"/>
      <c r="G123" s="239"/>
      <c r="H123" s="239"/>
      <c r="I123" s="370">
        <f ca="1">SUMPRODUCT($I$25:$X$25,$I$116:$X$116)</f>
        <v>-70.910884764652067</v>
      </c>
      <c r="J123" s="232"/>
      <c r="K123" s="232"/>
      <c r="L123" s="232"/>
      <c r="M123" s="235"/>
      <c r="N123" s="235"/>
      <c r="O123" s="235"/>
      <c r="P123" s="221"/>
      <c r="Q123" s="221"/>
      <c r="R123" s="221"/>
      <c r="S123" s="221"/>
      <c r="T123" s="221"/>
      <c r="U123" s="221"/>
      <c r="V123" s="221"/>
      <c r="W123" s="221"/>
      <c r="X123" s="221"/>
    </row>
    <row r="124" spans="1:119" s="222" customFormat="1" ht="12.95" customHeight="1" x14ac:dyDescent="0.3">
      <c r="A124" s="239" t="s">
        <v>27</v>
      </c>
      <c r="B124" s="239"/>
      <c r="C124" s="239"/>
      <c r="D124" s="239"/>
      <c r="E124" s="239"/>
      <c r="F124" s="239"/>
      <c r="G124" s="239"/>
      <c r="H124" s="239"/>
      <c r="I124" s="212">
        <f ca="1">I$123/I$122</f>
        <v>0.34071320922610349</v>
      </c>
      <c r="J124" s="221"/>
      <c r="K124" s="221"/>
      <c r="L124" s="221"/>
      <c r="M124" s="232"/>
      <c r="N124" s="221"/>
      <c r="O124" s="221"/>
      <c r="P124" s="221"/>
      <c r="Q124" s="221"/>
      <c r="R124" s="221"/>
      <c r="S124" s="221"/>
      <c r="T124" s="221"/>
      <c r="U124" s="221"/>
      <c r="V124" s="221"/>
      <c r="W124" s="221"/>
      <c r="X124" s="221"/>
    </row>
    <row r="125" spans="1:119" s="202" customFormat="1" ht="12.95" customHeight="1" x14ac:dyDescent="0.3">
      <c r="A125" s="166"/>
      <c r="B125" s="183"/>
      <c r="C125" s="183"/>
      <c r="D125" s="161"/>
      <c r="E125" s="161"/>
      <c r="F125" s="161"/>
      <c r="G125" s="161"/>
      <c r="H125" s="161"/>
      <c r="I125" s="152"/>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x14ac:dyDescent="0.3">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x14ac:dyDescent="0.3">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x14ac:dyDescent="0.3">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x14ac:dyDescent="0.3">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x14ac:dyDescent="0.3">
      <c r="A130" s="183"/>
      <c r="B130" s="165"/>
      <c r="C130" s="165"/>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x14ac:dyDescent="0.3">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x14ac:dyDescent="0.3">
      <c r="A132" s="164"/>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x14ac:dyDescent="0.3">
      <c r="A133" s="166"/>
      <c r="B133" s="183"/>
      <c r="C133" s="183"/>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x14ac:dyDescent="0.3">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x14ac:dyDescent="0.3">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249977111117893"/>
    <pageSetUpPr fitToPage="1"/>
  </sheetPr>
  <dimension ref="A1:DO160"/>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161" t="s">
        <v>29</v>
      </c>
      <c r="Q3" s="161" t="s">
        <v>315</v>
      </c>
    </row>
    <row r="4" spans="1:24" ht="12.95" customHeight="1" x14ac:dyDescent="0.2">
      <c r="A4" s="161" t="s">
        <v>216</v>
      </c>
      <c r="R4" s="374"/>
      <c r="S4" s="221" t="s">
        <v>92</v>
      </c>
    </row>
    <row r="5" spans="1:24" ht="12.95" customHeight="1" x14ac:dyDescent="0.2">
      <c r="A5" s="161" t="s">
        <v>2</v>
      </c>
      <c r="R5" s="384"/>
      <c r="S5" s="221" t="s">
        <v>344</v>
      </c>
    </row>
    <row r="6" spans="1:24" s="160" customFormat="1" ht="12.95" customHeight="1" x14ac:dyDescent="0.25">
      <c r="A6" s="221"/>
      <c r="B6" s="163"/>
      <c r="C6" s="163"/>
      <c r="D6" s="163"/>
      <c r="E6" s="163"/>
      <c r="F6" s="163"/>
      <c r="G6" s="163"/>
      <c r="H6" s="163"/>
      <c r="I6" s="163"/>
      <c r="J6" s="163"/>
      <c r="K6" s="163"/>
      <c r="L6" s="163"/>
      <c r="M6" s="163"/>
      <c r="N6" s="163"/>
      <c r="O6" s="163"/>
      <c r="P6" s="163"/>
      <c r="Q6" s="163"/>
      <c r="R6" s="348"/>
      <c r="S6" s="221" t="s">
        <v>83</v>
      </c>
      <c r="T6" s="163"/>
      <c r="U6" s="163"/>
      <c r="V6" s="163"/>
      <c r="W6" s="163"/>
      <c r="X6" s="163"/>
    </row>
    <row r="7" spans="1:24" s="220" customFormat="1" ht="12.95" customHeight="1" x14ac:dyDescent="0.25">
      <c r="A7" s="221" t="s">
        <v>290</v>
      </c>
      <c r="B7" s="223"/>
      <c r="C7" s="223"/>
      <c r="D7" s="223"/>
      <c r="E7" s="223"/>
      <c r="F7" s="223"/>
      <c r="G7" s="223"/>
      <c r="H7" s="223"/>
      <c r="I7" s="223"/>
      <c r="J7" s="223"/>
      <c r="K7" s="223"/>
      <c r="L7" s="223"/>
      <c r="M7" s="223"/>
      <c r="N7" s="223"/>
      <c r="O7" s="223"/>
      <c r="P7" s="223"/>
      <c r="Q7" s="223"/>
      <c r="R7" s="223"/>
      <c r="S7" s="223"/>
      <c r="T7" s="223"/>
      <c r="U7" s="223"/>
      <c r="V7" s="223"/>
      <c r="W7" s="223"/>
      <c r="X7" s="223"/>
    </row>
    <row r="8" spans="1:24" s="160" customFormat="1" ht="12.95" customHeight="1" x14ac:dyDescent="0.25">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x14ac:dyDescent="0.25">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221"/>
      <c r="T12" s="221"/>
      <c r="U12" s="221"/>
      <c r="V12" s="221"/>
      <c r="W12" s="221"/>
      <c r="X12" s="221"/>
    </row>
    <row r="13" spans="1:24" ht="12.95" customHeight="1" x14ac:dyDescent="0.2">
      <c r="A13" s="173" t="s">
        <v>276</v>
      </c>
      <c r="B13" s="173"/>
      <c r="C13" s="173"/>
      <c r="D13" s="173"/>
      <c r="E13" s="173"/>
      <c r="F13" s="173"/>
      <c r="I13" s="231">
        <v>100</v>
      </c>
      <c r="J13" s="231">
        <v>100</v>
      </c>
      <c r="K13" s="231">
        <v>100</v>
      </c>
      <c r="L13" s="231">
        <v>100</v>
      </c>
      <c r="M13" s="231">
        <v>100</v>
      </c>
      <c r="N13" s="231">
        <v>100</v>
      </c>
      <c r="O13" s="231">
        <v>100</v>
      </c>
      <c r="P13" s="231">
        <v>100</v>
      </c>
      <c r="Q13" s="231">
        <v>100</v>
      </c>
      <c r="R13" s="231">
        <v>100</v>
      </c>
    </row>
    <row r="14" spans="1:24" ht="12.95" customHeight="1" x14ac:dyDescent="0.2">
      <c r="A14" s="173" t="s">
        <v>280</v>
      </c>
      <c r="B14" s="173"/>
      <c r="C14" s="173"/>
      <c r="D14" s="173"/>
      <c r="E14" s="173"/>
      <c r="F14" s="173"/>
      <c r="I14" s="231">
        <f ca="1">RANDBETWEEN(-20,20)</f>
        <v>1</v>
      </c>
      <c r="J14" s="231">
        <f t="shared" ref="J14:R15" ca="1" si="0">RANDBETWEEN(-20,20)</f>
        <v>2</v>
      </c>
      <c r="K14" s="231">
        <f t="shared" ca="1" si="0"/>
        <v>-4</v>
      </c>
      <c r="L14" s="231">
        <f t="shared" ca="1" si="0"/>
        <v>-16</v>
      </c>
      <c r="M14" s="231">
        <f t="shared" ca="1" si="0"/>
        <v>7</v>
      </c>
      <c r="N14" s="231">
        <f t="shared" ca="1" si="0"/>
        <v>15</v>
      </c>
      <c r="O14" s="231">
        <f t="shared" ca="1" si="0"/>
        <v>0</v>
      </c>
      <c r="P14" s="231">
        <f t="shared" ca="1" si="0"/>
        <v>15</v>
      </c>
      <c r="Q14" s="231">
        <f t="shared" ca="1" si="0"/>
        <v>3</v>
      </c>
      <c r="R14" s="231">
        <f t="shared" ca="1" si="0"/>
        <v>8</v>
      </c>
    </row>
    <row r="15" spans="1:24" ht="12.95" customHeight="1" x14ac:dyDescent="0.2">
      <c r="A15" s="173" t="s">
        <v>277</v>
      </c>
      <c r="B15" s="173"/>
      <c r="C15" s="173"/>
      <c r="D15" s="173"/>
      <c r="E15" s="173"/>
      <c r="F15" s="173"/>
      <c r="I15" s="231">
        <f t="shared" ref="I15" ca="1" si="1">RANDBETWEEN(-20,20)</f>
        <v>-6</v>
      </c>
      <c r="J15" s="231">
        <f t="shared" ca="1" si="0"/>
        <v>0</v>
      </c>
      <c r="K15" s="231">
        <f t="shared" ca="1" si="0"/>
        <v>6</v>
      </c>
      <c r="L15" s="231">
        <f t="shared" ca="1" si="0"/>
        <v>-12</v>
      </c>
      <c r="M15" s="231">
        <f t="shared" ca="1" si="0"/>
        <v>-18</v>
      </c>
      <c r="N15" s="231">
        <f t="shared" ca="1" si="0"/>
        <v>20</v>
      </c>
      <c r="O15" s="231">
        <f t="shared" ca="1" si="0"/>
        <v>10</v>
      </c>
      <c r="P15" s="231">
        <f t="shared" ca="1" si="0"/>
        <v>-10</v>
      </c>
      <c r="Q15" s="231">
        <f t="shared" ca="1" si="0"/>
        <v>12</v>
      </c>
      <c r="R15" s="231">
        <f t="shared" ca="1" si="0"/>
        <v>9</v>
      </c>
    </row>
    <row r="16" spans="1:24"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J17" s="173"/>
      <c r="K17" s="173"/>
      <c r="L17" s="173"/>
      <c r="M17" s="176"/>
      <c r="N17" s="176"/>
      <c r="O17" s="176"/>
    </row>
    <row r="18" spans="1:118" ht="12.95" customHeight="1" x14ac:dyDescent="0.2">
      <c r="A18" s="173"/>
      <c r="B18" s="230"/>
      <c r="C18" s="230"/>
      <c r="D18" s="230"/>
      <c r="E18" s="230"/>
      <c r="F18" s="230"/>
      <c r="G18" s="230"/>
      <c r="H18" s="230"/>
      <c r="I18" s="230"/>
      <c r="J18" s="173"/>
      <c r="K18" s="173"/>
      <c r="L18" s="173"/>
      <c r="M18" s="176"/>
      <c r="N18" s="176"/>
      <c r="O18" s="176"/>
    </row>
    <row r="19" spans="1:118" ht="12.95" customHeight="1" x14ac:dyDescent="0.2">
      <c r="A19" s="173"/>
      <c r="B19" s="173"/>
      <c r="C19" s="173"/>
      <c r="D19" s="173"/>
      <c r="E19" s="173"/>
      <c r="F19" s="173"/>
      <c r="G19" s="173"/>
      <c r="H19" s="173"/>
      <c r="I19" s="173"/>
      <c r="J19" s="173"/>
      <c r="K19" s="174"/>
      <c r="L19" s="175"/>
      <c r="M19" s="162"/>
      <c r="N19" s="176"/>
      <c r="O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239"/>
      <c r="B21" s="239"/>
      <c r="C21" s="239"/>
      <c r="D21" s="239"/>
      <c r="E21" s="239"/>
      <c r="F21" s="239"/>
      <c r="G21" s="239"/>
      <c r="H21" s="181"/>
      <c r="I21" s="182"/>
      <c r="J21" s="175"/>
      <c r="K21" s="175"/>
      <c r="L21" s="175"/>
      <c r="M21" s="174"/>
      <c r="N21" s="174"/>
      <c r="O21" s="174"/>
    </row>
    <row r="22" spans="1:118" ht="12.95" customHeight="1" x14ac:dyDescent="0.2">
      <c r="A22" s="222"/>
      <c r="B22" s="222"/>
      <c r="C22" s="222"/>
      <c r="D22" s="222"/>
      <c r="E22" s="222"/>
      <c r="F22" s="222"/>
      <c r="G22" s="222"/>
      <c r="H22" s="162"/>
      <c r="I22" s="162"/>
      <c r="K22" s="183" t="s">
        <v>28</v>
      </c>
      <c r="M22" s="162"/>
      <c r="P22" s="183" t="s">
        <v>54</v>
      </c>
      <c r="R22" s="162"/>
      <c r="S22" s="162"/>
      <c r="U22" s="183" t="s">
        <v>7</v>
      </c>
      <c r="X22" s="162"/>
    </row>
    <row r="23" spans="1:118" ht="12.95" customHeight="1" x14ac:dyDescent="0.2">
      <c r="A23" s="222"/>
      <c r="B23" s="222"/>
      <c r="C23" s="222"/>
      <c r="D23" s="222"/>
      <c r="E23" s="222"/>
      <c r="F23" s="222"/>
      <c r="G23" s="222"/>
      <c r="H23" s="162"/>
      <c r="I23" s="184">
        <v>1</v>
      </c>
      <c r="J23" s="185">
        <f>I23+1</f>
        <v>2</v>
      </c>
      <c r="K23" s="185">
        <f t="shared" ref="K23:X23" si="2">J23+1</f>
        <v>3</v>
      </c>
      <c r="L23" s="185">
        <f t="shared" si="2"/>
        <v>4</v>
      </c>
      <c r="M23" s="186">
        <f t="shared" si="2"/>
        <v>5</v>
      </c>
      <c r="N23" s="184">
        <f t="shared" si="2"/>
        <v>6</v>
      </c>
      <c r="O23" s="185">
        <f t="shared" si="2"/>
        <v>7</v>
      </c>
      <c r="P23" s="185">
        <f t="shared" si="2"/>
        <v>8</v>
      </c>
      <c r="Q23" s="185">
        <f t="shared" si="2"/>
        <v>9</v>
      </c>
      <c r="R23" s="186">
        <f t="shared" si="2"/>
        <v>10</v>
      </c>
      <c r="S23" s="184">
        <f t="shared" si="2"/>
        <v>11</v>
      </c>
      <c r="T23" s="185">
        <f t="shared" si="2"/>
        <v>12</v>
      </c>
      <c r="U23" s="185">
        <f t="shared" si="2"/>
        <v>13</v>
      </c>
      <c r="V23" s="185">
        <f t="shared" si="2"/>
        <v>14</v>
      </c>
      <c r="W23" s="186">
        <f t="shared" si="2"/>
        <v>15</v>
      </c>
      <c r="X23" s="184">
        <f t="shared" si="2"/>
        <v>16</v>
      </c>
    </row>
    <row r="24" spans="1:118" s="189" customFormat="1" ht="12.95" customHeight="1" x14ac:dyDescent="0.2">
      <c r="A24" s="245" t="s">
        <v>8</v>
      </c>
      <c r="B24" s="245"/>
      <c r="C24" s="245"/>
      <c r="D24" s="245"/>
      <c r="E24" s="245"/>
      <c r="F24" s="245"/>
      <c r="G24" s="245"/>
      <c r="H24" s="187"/>
      <c r="I24" s="247">
        <v>0</v>
      </c>
      <c r="J24" s="247">
        <f>I24+1</f>
        <v>1</v>
      </c>
      <c r="K24" s="247">
        <f t="shared" ref="K24:M24" si="3">J24+1</f>
        <v>2</v>
      </c>
      <c r="L24" s="247">
        <f t="shared" si="3"/>
        <v>3</v>
      </c>
      <c r="M24" s="375">
        <f t="shared" si="3"/>
        <v>4</v>
      </c>
      <c r="N24" s="58">
        <f t="shared" ref="N24:X24" si="4">M24+1</f>
        <v>5</v>
      </c>
      <c r="O24" s="247">
        <f t="shared" si="4"/>
        <v>6</v>
      </c>
      <c r="P24" s="247">
        <f t="shared" si="4"/>
        <v>7</v>
      </c>
      <c r="Q24" s="247">
        <f t="shared" si="4"/>
        <v>8</v>
      </c>
      <c r="R24" s="375">
        <f t="shared" si="4"/>
        <v>9</v>
      </c>
      <c r="S24" s="58">
        <f t="shared" si="4"/>
        <v>10</v>
      </c>
      <c r="T24" s="247">
        <f t="shared" si="4"/>
        <v>11</v>
      </c>
      <c r="U24" s="247">
        <f t="shared" si="4"/>
        <v>12</v>
      </c>
      <c r="V24" s="247">
        <f t="shared" si="4"/>
        <v>13</v>
      </c>
      <c r="W24" s="375">
        <f t="shared" si="4"/>
        <v>14</v>
      </c>
      <c r="X24" s="247">
        <f t="shared" si="4"/>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5">1/(1+$I$16)^I24</f>
        <v>1</v>
      </c>
      <c r="J25" s="250">
        <f t="shared" si="5"/>
        <v>0.93292284728052988</v>
      </c>
      <c r="K25" s="250">
        <f t="shared" si="5"/>
        <v>0.87034503897801074</v>
      </c>
      <c r="L25" s="250">
        <f t="shared" si="5"/>
        <v>0.8119647718798495</v>
      </c>
      <c r="M25" s="376">
        <f t="shared" si="5"/>
        <v>0.75750048687363514</v>
      </c>
      <c r="N25" s="191">
        <f t="shared" si="5"/>
        <v>0.70668951103053923</v>
      </c>
      <c r="O25" s="250">
        <f t="shared" si="5"/>
        <v>0.65928679077389607</v>
      </c>
      <c r="P25" s="250">
        <f t="shared" si="5"/>
        <v>0.61506371002322602</v>
      </c>
      <c r="Q25" s="250">
        <f t="shared" si="5"/>
        <v>0.57380698761379423</v>
      </c>
      <c r="R25" s="376">
        <f t="shared" si="5"/>
        <v>0.53531764867412457</v>
      </c>
      <c r="S25" s="191">
        <f t="shared" si="5"/>
        <v>0.49941006500058266</v>
      </c>
      <c r="T25" s="250">
        <f t="shared" si="5"/>
        <v>0.46591105980089798</v>
      </c>
      <c r="U25" s="250">
        <f t="shared" si="5"/>
        <v>0.43465907248894298</v>
      </c>
      <c r="V25" s="250">
        <f t="shared" si="5"/>
        <v>0.40550337950269894</v>
      </c>
      <c r="W25" s="376">
        <f t="shared" si="5"/>
        <v>0.37830336738753512</v>
      </c>
      <c r="X25" s="250">
        <f t="shared" si="5"/>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I13</f>
        <v>100</v>
      </c>
      <c r="J27" s="267">
        <f t="shared" ref="J27:M27" si="6">J13</f>
        <v>100</v>
      </c>
      <c r="K27" s="267">
        <f t="shared" si="6"/>
        <v>100</v>
      </c>
      <c r="L27" s="267">
        <f t="shared" si="6"/>
        <v>100</v>
      </c>
      <c r="M27" s="299">
        <f t="shared" si="6"/>
        <v>100</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7">J13</f>
        <v>100</v>
      </c>
      <c r="K30" s="282">
        <f t="shared" si="7"/>
        <v>100</v>
      </c>
      <c r="L30" s="282">
        <f t="shared" si="7"/>
        <v>100</v>
      </c>
      <c r="M30" s="284">
        <f t="shared" si="7"/>
        <v>100</v>
      </c>
      <c r="N30" s="283"/>
      <c r="R30" s="284"/>
      <c r="S30" s="283"/>
      <c r="W30" s="284"/>
    </row>
    <row r="31" spans="1:118" s="282" customFormat="1" ht="12.95" customHeight="1" outlineLevel="1" x14ac:dyDescent="0.2">
      <c r="A31" s="286"/>
      <c r="B31" s="280" t="s">
        <v>199</v>
      </c>
      <c r="C31" s="281"/>
      <c r="D31" s="281"/>
      <c r="E31" s="281"/>
      <c r="F31" s="281"/>
      <c r="G31" s="281"/>
      <c r="H31" s="266"/>
      <c r="M31" s="284"/>
      <c r="N31" s="347">
        <f>N13</f>
        <v>100</v>
      </c>
      <c r="O31" s="348">
        <f t="shared" ref="O31:R31" si="8">O13</f>
        <v>100</v>
      </c>
      <c r="P31" s="348">
        <f t="shared" si="8"/>
        <v>100</v>
      </c>
      <c r="Q31" s="348">
        <f t="shared" si="8"/>
        <v>100</v>
      </c>
      <c r="R31" s="380">
        <f t="shared" si="8"/>
        <v>100</v>
      </c>
      <c r="S31" s="283"/>
      <c r="W31" s="284"/>
    </row>
    <row r="32" spans="1:118" s="282" customFormat="1" ht="12.95" customHeight="1" outlineLevel="1" x14ac:dyDescent="0.2">
      <c r="A32" s="286"/>
      <c r="B32" s="280" t="s">
        <v>200</v>
      </c>
      <c r="C32" s="281"/>
      <c r="D32" s="281"/>
      <c r="E32" s="281"/>
      <c r="F32" s="281"/>
      <c r="G32" s="281"/>
      <c r="H32" s="281"/>
      <c r="M32" s="284"/>
      <c r="N32" s="283"/>
      <c r="R32" s="284"/>
      <c r="S32" s="287">
        <f>Q33</f>
        <v>100</v>
      </c>
      <c r="T32" s="282">
        <f>$S$32</f>
        <v>100</v>
      </c>
      <c r="U32" s="282">
        <f>$S$32</f>
        <v>100</v>
      </c>
      <c r="V32" s="282">
        <f>$S$32</f>
        <v>100</v>
      </c>
      <c r="W32" s="284">
        <f>$S$32</f>
        <v>100</v>
      </c>
      <c r="X32" s="374">
        <f>V33</f>
        <v>100</v>
      </c>
    </row>
    <row r="33" spans="1:24" s="282" customFormat="1" ht="12.95" customHeight="1" outlineLevel="1" x14ac:dyDescent="0.2">
      <c r="A33" s="286"/>
      <c r="B33" s="280" t="s">
        <v>195</v>
      </c>
      <c r="C33" s="281"/>
      <c r="D33" s="281"/>
      <c r="E33" s="281"/>
      <c r="F33" s="281"/>
      <c r="G33" s="281"/>
      <c r="H33" s="281"/>
      <c r="I33" s="282">
        <f>SUM(I30:I32)</f>
        <v>100</v>
      </c>
      <c r="J33" s="282">
        <f t="shared" ref="J33:X33" si="9">SUM(J30:J32)</f>
        <v>100</v>
      </c>
      <c r="K33" s="282">
        <f t="shared" si="9"/>
        <v>100</v>
      </c>
      <c r="L33" s="282">
        <f t="shared" si="9"/>
        <v>100</v>
      </c>
      <c r="M33" s="284">
        <f t="shared" si="9"/>
        <v>100</v>
      </c>
      <c r="N33" s="283">
        <f t="shared" si="9"/>
        <v>100</v>
      </c>
      <c r="O33" s="282">
        <f t="shared" si="9"/>
        <v>100</v>
      </c>
      <c r="P33" s="282">
        <f t="shared" si="9"/>
        <v>100</v>
      </c>
      <c r="Q33" s="282">
        <f t="shared" si="9"/>
        <v>100</v>
      </c>
      <c r="R33" s="284">
        <f t="shared" si="9"/>
        <v>100</v>
      </c>
      <c r="S33" s="283">
        <f>SUM(S30:S32)</f>
        <v>100</v>
      </c>
      <c r="T33" s="282">
        <f t="shared" si="9"/>
        <v>100</v>
      </c>
      <c r="U33" s="282">
        <f t="shared" si="9"/>
        <v>100</v>
      </c>
      <c r="V33" s="282">
        <f t="shared" si="9"/>
        <v>100</v>
      </c>
      <c r="W33" s="284">
        <f t="shared" si="9"/>
        <v>100</v>
      </c>
      <c r="X33" s="282">
        <f t="shared" si="9"/>
        <v>100</v>
      </c>
    </row>
    <row r="34" spans="1:24" s="282" customFormat="1" ht="12.95" customHeight="1" outlineLevel="1" x14ac:dyDescent="0.2">
      <c r="A34" s="280"/>
      <c r="B34" s="288" t="s">
        <v>13</v>
      </c>
      <c r="C34" s="289"/>
      <c r="D34" s="289"/>
      <c r="E34" s="289"/>
      <c r="F34" s="289"/>
      <c r="G34" s="289"/>
      <c r="H34" s="289"/>
      <c r="I34" s="290">
        <f>I$30</f>
        <v>100</v>
      </c>
      <c r="J34" s="290">
        <f t="shared" ref="J34:M34" si="10">J$30</f>
        <v>100</v>
      </c>
      <c r="K34" s="290">
        <f t="shared" si="10"/>
        <v>100</v>
      </c>
      <c r="L34" s="290">
        <f t="shared" si="10"/>
        <v>100</v>
      </c>
      <c r="M34" s="292">
        <f t="shared" si="10"/>
        <v>100</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N$31</f>
        <v>100</v>
      </c>
      <c r="O35" s="290">
        <f t="shared" ref="O35:R35" si="11">O$31</f>
        <v>100</v>
      </c>
      <c r="P35" s="290">
        <f t="shared" si="11"/>
        <v>100</v>
      </c>
      <c r="Q35" s="290">
        <f t="shared" si="11"/>
        <v>100</v>
      </c>
      <c r="R35" s="292">
        <f t="shared" si="11"/>
        <v>100</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si="12">S$32</f>
        <v>100</v>
      </c>
      <c r="T36" s="290">
        <f t="shared" si="12"/>
        <v>100</v>
      </c>
      <c r="U36" s="290">
        <f t="shared" si="12"/>
        <v>100</v>
      </c>
      <c r="V36" s="290">
        <f t="shared" si="12"/>
        <v>100</v>
      </c>
      <c r="W36" s="292">
        <f t="shared" si="12"/>
        <v>100</v>
      </c>
      <c r="X36" s="290">
        <f t="shared" si="12"/>
        <v>100</v>
      </c>
    </row>
    <row r="37" spans="1:24" s="282" customFormat="1" ht="12.75" customHeight="1" outlineLevel="1" x14ac:dyDescent="0.3">
      <c r="A37" s="280"/>
      <c r="B37" s="288" t="s">
        <v>262</v>
      </c>
      <c r="C37" s="289"/>
      <c r="D37" s="289"/>
      <c r="E37" s="289"/>
      <c r="F37" s="289"/>
      <c r="G37" s="289"/>
      <c r="H37" s="289"/>
      <c r="I37" s="290">
        <f t="shared" ref="I37:X37" si="13">SUM(I34:I36)</f>
        <v>100</v>
      </c>
      <c r="J37" s="290">
        <f t="shared" si="13"/>
        <v>100</v>
      </c>
      <c r="K37" s="290">
        <f t="shared" si="13"/>
        <v>100</v>
      </c>
      <c r="L37" s="290">
        <f t="shared" si="13"/>
        <v>100</v>
      </c>
      <c r="M37" s="292">
        <f t="shared" si="13"/>
        <v>100</v>
      </c>
      <c r="N37" s="291">
        <f t="shared" si="13"/>
        <v>100</v>
      </c>
      <c r="O37" s="290">
        <f t="shared" si="13"/>
        <v>100</v>
      </c>
      <c r="P37" s="290">
        <f t="shared" si="13"/>
        <v>100</v>
      </c>
      <c r="Q37" s="290">
        <f t="shared" si="13"/>
        <v>100</v>
      </c>
      <c r="R37" s="292">
        <f t="shared" si="13"/>
        <v>100</v>
      </c>
      <c r="S37" s="291">
        <f t="shared" si="13"/>
        <v>100</v>
      </c>
      <c r="T37" s="290">
        <f t="shared" si="13"/>
        <v>100</v>
      </c>
      <c r="U37" s="290">
        <f t="shared" si="13"/>
        <v>100</v>
      </c>
      <c r="V37" s="290">
        <f t="shared" si="13"/>
        <v>100</v>
      </c>
      <c r="W37" s="292">
        <f t="shared" si="13"/>
        <v>100</v>
      </c>
      <c r="X37" s="290">
        <f t="shared" si="13"/>
        <v>100</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I13</f>
        <v>100</v>
      </c>
      <c r="J39" s="267">
        <f t="shared" ref="J39:M39" si="14">J13</f>
        <v>100</v>
      </c>
      <c r="K39" s="267">
        <f t="shared" si="14"/>
        <v>100</v>
      </c>
      <c r="L39" s="267">
        <f t="shared" si="14"/>
        <v>100</v>
      </c>
      <c r="M39" s="299">
        <f t="shared" si="14"/>
        <v>100</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347">
        <f>N13</f>
        <v>100</v>
      </c>
      <c r="O40" s="348">
        <f t="shared" ref="O40:R40" si="15">O13</f>
        <v>100</v>
      </c>
      <c r="P40" s="348">
        <f t="shared" si="15"/>
        <v>100</v>
      </c>
      <c r="Q40" s="348">
        <f t="shared" si="15"/>
        <v>100</v>
      </c>
      <c r="R40" s="380">
        <f t="shared" si="15"/>
        <v>100</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48</v>
      </c>
      <c r="T41" s="295">
        <f ca="1">$S$41</f>
        <v>48</v>
      </c>
      <c r="U41" s="295">
        <f t="shared" ref="U41:W41" ca="1" si="16">$S$41</f>
        <v>48</v>
      </c>
      <c r="V41" s="295">
        <f t="shared" ca="1" si="16"/>
        <v>48</v>
      </c>
      <c r="W41" s="296">
        <f t="shared" ca="1" si="16"/>
        <v>48</v>
      </c>
      <c r="X41" s="358">
        <f ca="1">V42</f>
        <v>52</v>
      </c>
    </row>
    <row r="42" spans="1:24" s="267" customFormat="1" ht="12.95" customHeight="1" x14ac:dyDescent="0.3">
      <c r="A42" s="293"/>
      <c r="B42" s="265" t="s">
        <v>196</v>
      </c>
      <c r="C42" s="266"/>
      <c r="D42" s="266"/>
      <c r="E42" s="266"/>
      <c r="F42" s="266"/>
      <c r="G42" s="266"/>
      <c r="H42" s="266"/>
      <c r="I42" s="267">
        <f ca="1">I13-SUM($I14:I14)-I15</f>
        <v>105</v>
      </c>
      <c r="J42" s="267">
        <f ca="1">J13-SUM($I14:J14)-J15</f>
        <v>97</v>
      </c>
      <c r="K42" s="267">
        <f ca="1">K13-SUM($I14:K14)-K15</f>
        <v>95</v>
      </c>
      <c r="L42" s="267">
        <f ca="1">L13-SUM($I14:L14)-L15</f>
        <v>129</v>
      </c>
      <c r="M42" s="299">
        <f ca="1">M13-SUM($I14:M14)-M15</f>
        <v>128</v>
      </c>
      <c r="N42" s="300">
        <f ca="1">N13-SUM($M14:N14)-N15</f>
        <v>58</v>
      </c>
      <c r="O42" s="301">
        <f ca="1">O13-SUM($M14:O14)-O15</f>
        <v>68</v>
      </c>
      <c r="P42" s="301">
        <f ca="1">P13-SUM($M14:P14)-P15</f>
        <v>73</v>
      </c>
      <c r="Q42" s="301">
        <f ca="1">Q13-SUM($M14:Q14)-Q15</f>
        <v>48</v>
      </c>
      <c r="R42" s="302">
        <f ca="1">R13-SUM($M14:R14)-R15</f>
        <v>43</v>
      </c>
      <c r="S42" s="300">
        <f ca="1">$Q$42+$Q$15-S15-SUM($R14:S14)</f>
        <v>52</v>
      </c>
      <c r="T42" s="301">
        <f ca="1">$Q$42+$Q$15-T15-SUM($R14:T14)</f>
        <v>52</v>
      </c>
      <c r="U42" s="301">
        <f ca="1">$Q$42+$Q$15-U15-SUM($R14:U14)</f>
        <v>52</v>
      </c>
      <c r="V42" s="301">
        <f ca="1">$Q$42+$Q$15-V15-SUM($R14:V14)</f>
        <v>52</v>
      </c>
      <c r="W42" s="302">
        <f ca="1">$Q$42+$Q$15-W15-SUM($R14:W14)</f>
        <v>52</v>
      </c>
      <c r="X42" s="295">
        <f ca="1">$V$42+$V$15-X15-SUM($W14:X14)</f>
        <v>52</v>
      </c>
    </row>
    <row r="43" spans="1:24" s="267" customFormat="1" ht="12.95" customHeight="1" outlineLevel="1" x14ac:dyDescent="0.3">
      <c r="A43" s="265"/>
      <c r="B43" s="273" t="s">
        <v>17</v>
      </c>
      <c r="C43" s="274"/>
      <c r="D43" s="274"/>
      <c r="E43" s="274"/>
      <c r="F43" s="274"/>
      <c r="G43" s="274"/>
      <c r="H43" s="274"/>
      <c r="I43" s="275">
        <f>I$39</f>
        <v>100</v>
      </c>
      <c r="J43" s="275">
        <f t="shared" ref="J43:M43" si="17">J$39</f>
        <v>100</v>
      </c>
      <c r="K43" s="275">
        <f t="shared" si="17"/>
        <v>100</v>
      </c>
      <c r="L43" s="275">
        <f t="shared" si="17"/>
        <v>100</v>
      </c>
      <c r="M43" s="276">
        <f t="shared" si="17"/>
        <v>100</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N$40</f>
        <v>100</v>
      </c>
      <c r="O44" s="275">
        <f t="shared" ref="O44:R44" si="18">O$40</f>
        <v>100</v>
      </c>
      <c r="P44" s="275">
        <f t="shared" si="18"/>
        <v>100</v>
      </c>
      <c r="Q44" s="275">
        <f t="shared" si="18"/>
        <v>100</v>
      </c>
      <c r="R44" s="276">
        <f t="shared" si="18"/>
        <v>100</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9">S41</f>
        <v>48</v>
      </c>
      <c r="T45" s="275">
        <f t="shared" ca="1" si="19"/>
        <v>48</v>
      </c>
      <c r="U45" s="275">
        <f t="shared" ca="1" si="19"/>
        <v>48</v>
      </c>
      <c r="V45" s="275">
        <f t="shared" ca="1" si="19"/>
        <v>48</v>
      </c>
      <c r="W45" s="276">
        <f t="shared" ca="1" si="19"/>
        <v>48</v>
      </c>
      <c r="X45" s="275">
        <f t="shared" ca="1" si="19"/>
        <v>52</v>
      </c>
    </row>
    <row r="46" spans="1:24" s="267" customFormat="1" ht="12.75" customHeight="1" x14ac:dyDescent="0.3">
      <c r="A46" s="265"/>
      <c r="B46" s="273" t="s">
        <v>263</v>
      </c>
      <c r="C46" s="274"/>
      <c r="D46" s="274"/>
      <c r="E46" s="274"/>
      <c r="F46" s="274"/>
      <c r="G46" s="274"/>
      <c r="H46" s="274"/>
      <c r="I46" s="275">
        <f t="shared" ref="I46:X46" si="20">SUM(I43:I45)</f>
        <v>100</v>
      </c>
      <c r="J46" s="275">
        <f t="shared" si="20"/>
        <v>100</v>
      </c>
      <c r="K46" s="275">
        <f t="shared" si="20"/>
        <v>100</v>
      </c>
      <c r="L46" s="275">
        <f t="shared" si="20"/>
        <v>100</v>
      </c>
      <c r="M46" s="276">
        <f t="shared" si="20"/>
        <v>100</v>
      </c>
      <c r="N46" s="303">
        <f t="shared" si="20"/>
        <v>100</v>
      </c>
      <c r="O46" s="275">
        <f t="shared" si="20"/>
        <v>100</v>
      </c>
      <c r="P46" s="275">
        <f t="shared" si="20"/>
        <v>100</v>
      </c>
      <c r="Q46" s="275">
        <f t="shared" si="20"/>
        <v>100</v>
      </c>
      <c r="R46" s="276">
        <f t="shared" si="20"/>
        <v>100</v>
      </c>
      <c r="S46" s="303">
        <f t="shared" ca="1" si="20"/>
        <v>48</v>
      </c>
      <c r="T46" s="275">
        <f t="shared" ca="1" si="20"/>
        <v>48</v>
      </c>
      <c r="U46" s="275">
        <f t="shared" ca="1" si="20"/>
        <v>48</v>
      </c>
      <c r="V46" s="275">
        <f t="shared" ca="1" si="20"/>
        <v>48</v>
      </c>
      <c r="W46" s="276">
        <f t="shared" ca="1" si="20"/>
        <v>48</v>
      </c>
      <c r="X46" s="275">
        <f t="shared" ca="1" si="20"/>
        <v>52</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21">(SUM(I39:I41)-I42)-(SUM(H39:H41)-H42)</f>
        <v>-5</v>
      </c>
      <c r="J48" s="267">
        <f t="shared" ca="1" si="21"/>
        <v>8</v>
      </c>
      <c r="K48" s="267">
        <f t="shared" ca="1" si="21"/>
        <v>2</v>
      </c>
      <c r="L48" s="267">
        <f t="shared" ca="1" si="21"/>
        <v>-34</v>
      </c>
      <c r="M48" s="299">
        <f t="shared" ca="1" si="21"/>
        <v>1</v>
      </c>
      <c r="N48" s="294">
        <f t="shared" ca="1" si="21"/>
        <v>70</v>
      </c>
      <c r="O48" s="295">
        <f t="shared" ca="1" si="21"/>
        <v>-10</v>
      </c>
      <c r="P48" s="267">
        <f t="shared" ca="1" si="21"/>
        <v>-5</v>
      </c>
      <c r="Q48" s="267">
        <f t="shared" ca="1" si="21"/>
        <v>25</v>
      </c>
      <c r="R48" s="299">
        <f t="shared" ca="1" si="21"/>
        <v>5</v>
      </c>
      <c r="S48" s="294">
        <f t="shared" ca="1" si="21"/>
        <v>-61</v>
      </c>
      <c r="T48" s="295">
        <f t="shared" ca="1" si="21"/>
        <v>0</v>
      </c>
      <c r="U48" s="267">
        <f t="shared" ca="1" si="21"/>
        <v>0</v>
      </c>
      <c r="V48" s="267">
        <f t="shared" ca="1" si="21"/>
        <v>0</v>
      </c>
      <c r="W48" s="299">
        <f t="shared" ca="1" si="21"/>
        <v>0</v>
      </c>
      <c r="X48" s="295">
        <f t="shared" ca="1" si="21"/>
        <v>4</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-5</v>
      </c>
      <c r="J51" s="307"/>
      <c r="K51" s="307"/>
      <c r="L51" s="307"/>
      <c r="M51" s="310"/>
      <c r="N51" s="309">
        <f ca="1">SUM(N39:N41)-N42</f>
        <v>42</v>
      </c>
      <c r="O51" s="307"/>
      <c r="P51" s="307"/>
      <c r="Q51" s="307"/>
      <c r="R51" s="310"/>
      <c r="S51" s="309">
        <f ca="1">SUM(S39:S41)-S42</f>
        <v>-4</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8</v>
      </c>
      <c r="K52" s="311">
        <f ca="1">(SUM(K39:K41)-K42)-(SUM(J39:J41)-J42)</f>
        <v>2</v>
      </c>
      <c r="L52" s="311">
        <f ca="1">(SUM(L39:L41)-L42)-(SUM(K39:K41)-K42)</f>
        <v>-34</v>
      </c>
      <c r="M52" s="310"/>
      <c r="N52" s="309"/>
      <c r="O52" s="311">
        <f ca="1">(SUM(O39:O41)-O42)-(SUM(N39:N41)-N42)</f>
        <v>-10</v>
      </c>
      <c r="P52" s="311">
        <f ca="1">(SUM(P39:P41)-P42)-(SUM(O39:O41)-O42)</f>
        <v>-5</v>
      </c>
      <c r="Q52" s="311">
        <f ca="1">(SUM(Q39:Q41)-Q42)-(SUM(P39:P41)-P42)</f>
        <v>25</v>
      </c>
      <c r="R52" s="310"/>
      <c r="S52" s="309"/>
      <c r="T52" s="311">
        <f ca="1">(SUM(T39:T41)-T42)-(SUM(S39:S41)-S42)</f>
        <v>0</v>
      </c>
      <c r="U52" s="311">
        <f ca="1">(SUM(U39:U41)-U42)-(SUM(T39:T41)-T42)</f>
        <v>0</v>
      </c>
      <c r="V52" s="311">
        <f ca="1">(SUM(V39:V41)-V42)-(SUM(U39:U41)-U42)</f>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H54" s="306"/>
      <c r="I54" s="311"/>
      <c r="J54" s="311"/>
      <c r="K54" s="311"/>
      <c r="L54" s="311"/>
      <c r="M54" s="312"/>
      <c r="N54" s="309"/>
      <c r="O54" s="307"/>
      <c r="P54" s="307"/>
      <c r="Q54" s="307"/>
      <c r="R54" s="310"/>
      <c r="S54" s="309"/>
      <c r="T54" s="307"/>
      <c r="U54" s="307"/>
      <c r="V54" s="307"/>
      <c r="W54" s="312"/>
      <c r="X54" s="307"/>
    </row>
    <row r="55" spans="1:24" s="267" customFormat="1" ht="12.95" customHeight="1" x14ac:dyDescent="0.3">
      <c r="A55" s="293"/>
      <c r="B55" s="305" t="s">
        <v>267</v>
      </c>
      <c r="C55" s="306"/>
      <c r="D55" s="306"/>
      <c r="E55" s="306"/>
      <c r="F55" s="306"/>
      <c r="G55" s="306"/>
      <c r="H55" s="306"/>
      <c r="I55" s="313"/>
      <c r="J55" s="313"/>
      <c r="K55" s="313"/>
      <c r="L55" s="313"/>
      <c r="M55" s="317"/>
      <c r="N55" s="314"/>
      <c r="O55" s="315"/>
      <c r="P55" s="315"/>
      <c r="Q55" s="315"/>
      <c r="R55" s="353"/>
      <c r="S55" s="314"/>
      <c r="T55" s="315"/>
      <c r="U55" s="315"/>
      <c r="V55" s="315"/>
      <c r="W55" s="317"/>
      <c r="X55" s="315"/>
    </row>
    <row r="56" spans="1:24" s="267" customFormat="1" ht="12.95" customHeight="1" x14ac:dyDescent="0.3">
      <c r="A56" s="293"/>
      <c r="B56" s="305" t="s">
        <v>281</v>
      </c>
      <c r="C56" s="306"/>
      <c r="D56" s="306"/>
      <c r="E56" s="306"/>
      <c r="F56" s="306"/>
      <c r="G56" s="306"/>
      <c r="H56" s="306"/>
      <c r="I56" s="313"/>
      <c r="J56" s="313"/>
      <c r="K56" s="313"/>
      <c r="L56" s="313"/>
      <c r="M56" s="317"/>
      <c r="N56" s="314"/>
      <c r="O56" s="315"/>
      <c r="P56" s="315"/>
      <c r="Q56" s="315"/>
      <c r="R56" s="353"/>
      <c r="S56" s="314"/>
      <c r="T56" s="315"/>
      <c r="U56" s="315"/>
      <c r="V56" s="315"/>
      <c r="W56" s="317"/>
      <c r="X56" s="315"/>
    </row>
    <row r="57" spans="1:24" s="267" customFormat="1" ht="12.95" customHeight="1" x14ac:dyDescent="0.3">
      <c r="A57" s="293"/>
      <c r="B57" s="305" t="s">
        <v>360</v>
      </c>
      <c r="C57" s="306"/>
      <c r="D57" s="306"/>
      <c r="E57" s="306"/>
      <c r="F57" s="306"/>
      <c r="G57" s="306"/>
      <c r="H57" s="306"/>
      <c r="I57" s="313"/>
      <c r="J57" s="313"/>
      <c r="K57" s="313"/>
      <c r="L57" s="313"/>
      <c r="M57" s="317"/>
      <c r="N57" s="314"/>
      <c r="O57" s="313"/>
      <c r="P57" s="313"/>
      <c r="Q57" s="313"/>
      <c r="R57" s="317"/>
      <c r="S57" s="314"/>
      <c r="T57" s="313"/>
      <c r="U57" s="313"/>
      <c r="V57" s="313"/>
      <c r="W57" s="317"/>
      <c r="X57" s="315"/>
    </row>
    <row r="58" spans="1:24" s="267" customFormat="1" ht="12.95" customHeight="1" x14ac:dyDescent="0.3">
      <c r="A58" s="293"/>
      <c r="B58" s="305" t="s">
        <v>362</v>
      </c>
      <c r="C58" s="306"/>
      <c r="D58" s="306"/>
      <c r="E58" s="306"/>
      <c r="F58" s="306"/>
      <c r="G58" s="306"/>
      <c r="H58" s="306"/>
      <c r="I58" s="313"/>
      <c r="J58" s="313"/>
      <c r="K58" s="313"/>
      <c r="L58" s="313"/>
      <c r="M58" s="317"/>
      <c r="N58" s="314"/>
      <c r="O58" s="313"/>
      <c r="P58" s="313"/>
      <c r="Q58" s="313"/>
      <c r="R58" s="317"/>
      <c r="S58" s="314"/>
      <c r="T58" s="313"/>
      <c r="U58" s="313"/>
      <c r="V58" s="313"/>
      <c r="W58" s="317"/>
      <c r="X58" s="315"/>
    </row>
    <row r="59" spans="1:24" s="267" customFormat="1" ht="12.95" customHeight="1" x14ac:dyDescent="0.3">
      <c r="A59" s="293"/>
      <c r="B59" s="305" t="s">
        <v>369</v>
      </c>
      <c r="C59" s="306"/>
      <c r="D59" s="306"/>
      <c r="E59" s="306"/>
      <c r="F59" s="306"/>
      <c r="G59" s="306"/>
      <c r="H59" s="306"/>
      <c r="I59" s="313"/>
      <c r="J59" s="313"/>
      <c r="K59" s="313"/>
      <c r="L59" s="313"/>
      <c r="M59" s="317"/>
      <c r="N59" s="314"/>
      <c r="O59" s="313"/>
      <c r="P59" s="313"/>
      <c r="Q59" s="313"/>
      <c r="R59" s="317"/>
      <c r="S59" s="314"/>
      <c r="T59" s="313"/>
      <c r="U59" s="313"/>
      <c r="V59" s="313"/>
      <c r="W59" s="317"/>
      <c r="X59" s="315"/>
    </row>
    <row r="60" spans="1:24" s="267" customFormat="1" ht="12.95" customHeight="1" x14ac:dyDescent="0.3">
      <c r="A60" s="293"/>
      <c r="B60" s="305" t="s">
        <v>374</v>
      </c>
      <c r="C60" s="306"/>
      <c r="D60" s="306"/>
      <c r="E60" s="306"/>
      <c r="F60" s="306"/>
      <c r="G60" s="306"/>
      <c r="H60" s="306"/>
      <c r="I60" s="313"/>
      <c r="J60" s="313"/>
      <c r="K60" s="313"/>
      <c r="L60" s="313"/>
      <c r="M60" s="317"/>
      <c r="N60" s="314"/>
      <c r="O60" s="313"/>
      <c r="P60" s="313"/>
      <c r="Q60" s="313"/>
      <c r="R60" s="317"/>
      <c r="S60" s="314"/>
      <c r="T60" s="313"/>
      <c r="U60" s="313"/>
      <c r="V60" s="313"/>
      <c r="W60" s="317"/>
      <c r="X60" s="315"/>
    </row>
    <row r="61" spans="1:24" s="267" customFormat="1" ht="12.95" customHeight="1" x14ac:dyDescent="0.3">
      <c r="A61" s="293"/>
      <c r="B61" s="305" t="s">
        <v>375</v>
      </c>
      <c r="C61" s="306"/>
      <c r="D61" s="306"/>
      <c r="E61" s="306"/>
      <c r="F61" s="306"/>
      <c r="G61" s="306"/>
      <c r="H61" s="306"/>
      <c r="I61" s="313"/>
      <c r="J61" s="313"/>
      <c r="K61" s="313"/>
      <c r="L61" s="313"/>
      <c r="M61" s="317"/>
      <c r="N61" s="314"/>
      <c r="O61" s="313"/>
      <c r="P61" s="313"/>
      <c r="Q61" s="313"/>
      <c r="R61" s="317"/>
      <c r="S61" s="314"/>
      <c r="T61" s="313"/>
      <c r="U61" s="313"/>
      <c r="V61" s="313"/>
      <c r="W61" s="317"/>
      <c r="X61" s="315"/>
    </row>
    <row r="62" spans="1:24" s="267" customFormat="1" ht="12.95" customHeight="1" x14ac:dyDescent="0.3">
      <c r="A62" s="293"/>
      <c r="B62" s="305" t="s">
        <v>379</v>
      </c>
      <c r="C62" s="306"/>
      <c r="D62" s="306"/>
      <c r="E62" s="306"/>
      <c r="F62" s="306"/>
      <c r="G62" s="306"/>
      <c r="H62" s="306"/>
      <c r="I62" s="313"/>
      <c r="J62" s="313"/>
      <c r="K62" s="313"/>
      <c r="L62" s="313"/>
      <c r="M62" s="317"/>
      <c r="N62" s="314"/>
      <c r="O62" s="313"/>
      <c r="P62" s="313"/>
      <c r="Q62" s="313"/>
      <c r="R62" s="317"/>
      <c r="S62" s="314"/>
      <c r="T62" s="313"/>
      <c r="U62" s="313"/>
      <c r="V62" s="313"/>
      <c r="W62" s="317"/>
      <c r="X62" s="315"/>
    </row>
    <row r="63" spans="1:24" s="267" customFormat="1" ht="12.95" customHeight="1" x14ac:dyDescent="0.3">
      <c r="A63" s="293"/>
      <c r="B63" s="305" t="s">
        <v>22</v>
      </c>
      <c r="C63" s="306"/>
      <c r="D63" s="306"/>
      <c r="E63" s="306"/>
      <c r="F63" s="306"/>
      <c r="G63" s="306"/>
      <c r="H63" s="306"/>
      <c r="I63" s="318">
        <f ca="1">SUM(I51:I62)</f>
        <v>-5</v>
      </c>
      <c r="J63" s="318">
        <f t="shared" ref="J63:X63" ca="1" si="22">SUM(J51:J62)</f>
        <v>8</v>
      </c>
      <c r="K63" s="318">
        <f t="shared" ca="1" si="22"/>
        <v>2</v>
      </c>
      <c r="L63" s="318">
        <f t="shared" ca="1" si="22"/>
        <v>-34</v>
      </c>
      <c r="M63" s="320">
        <f t="shared" si="22"/>
        <v>0</v>
      </c>
      <c r="N63" s="319">
        <f t="shared" ca="1" si="22"/>
        <v>42</v>
      </c>
      <c r="O63" s="318">
        <f t="shared" ca="1" si="22"/>
        <v>-10</v>
      </c>
      <c r="P63" s="318">
        <f t="shared" ca="1" si="22"/>
        <v>-5</v>
      </c>
      <c r="Q63" s="318">
        <f t="shared" ca="1" si="22"/>
        <v>25</v>
      </c>
      <c r="R63" s="320">
        <f t="shared" si="22"/>
        <v>0</v>
      </c>
      <c r="S63" s="319">
        <f t="shared" ca="1" si="22"/>
        <v>-4</v>
      </c>
      <c r="T63" s="318">
        <f t="shared" ca="1" si="22"/>
        <v>0</v>
      </c>
      <c r="U63" s="318">
        <f t="shared" ca="1" si="22"/>
        <v>0</v>
      </c>
      <c r="V63" s="318">
        <f t="shared" ca="1" si="22"/>
        <v>0</v>
      </c>
      <c r="W63" s="320">
        <f t="shared" si="22"/>
        <v>0</v>
      </c>
      <c r="X63" s="318">
        <f t="shared" si="22"/>
        <v>0</v>
      </c>
    </row>
    <row r="64" spans="1:24" s="267" customFormat="1" ht="12.95" customHeight="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325">
        <f ca="1">M66</f>
        <v>-5</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8</v>
      </c>
      <c r="L67" s="311">
        <f ca="1">K67</f>
        <v>8</v>
      </c>
      <c r="M67" s="312">
        <f ca="1">L67</f>
        <v>8</v>
      </c>
      <c r="N67" s="309">
        <f ca="1">M67</f>
        <v>8</v>
      </c>
      <c r="O67" s="307">
        <f ca="1">N67</f>
        <v>8</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09">
        <f ca="1">M68</f>
        <v>2</v>
      </c>
      <c r="O68" s="307">
        <f ca="1">N68</f>
        <v>2</v>
      </c>
      <c r="P68" s="307">
        <f ca="1">O68</f>
        <v>2</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-34</v>
      </c>
      <c r="N69" s="309">
        <f ca="1">M69</f>
        <v>-34</v>
      </c>
      <c r="O69" s="307">
        <f ca="1">N69</f>
        <v>-34</v>
      </c>
      <c r="P69" s="307">
        <f ca="1">O69</f>
        <v>-34</v>
      </c>
      <c r="Q69" s="307">
        <f ca="1">P69</f>
        <v>-34</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M$63</f>
        <v>0</v>
      </c>
      <c r="O70" s="307">
        <f>N70</f>
        <v>0</v>
      </c>
      <c r="P70" s="307">
        <f>O70</f>
        <v>0</v>
      </c>
      <c r="Q70" s="307">
        <f>P70</f>
        <v>0</v>
      </c>
      <c r="R70" s="310">
        <f>Q70</f>
        <v>0</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42</v>
      </c>
      <c r="P71" s="324">
        <f ca="1">O71</f>
        <v>42</v>
      </c>
      <c r="Q71" s="324">
        <f ca="1">P71</f>
        <v>42</v>
      </c>
      <c r="R71" s="326">
        <f ca="1">Q71</f>
        <v>42</v>
      </c>
      <c r="S71" s="325">
        <f ca="1">R71</f>
        <v>42</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-10</v>
      </c>
      <c r="Q72" s="311">
        <f ca="1">P72</f>
        <v>-10</v>
      </c>
      <c r="R72" s="312">
        <f ca="1">Q72</f>
        <v>-10</v>
      </c>
      <c r="S72" s="321">
        <f ca="1">R72</f>
        <v>-10</v>
      </c>
      <c r="T72" s="311">
        <f ca="1">S72</f>
        <v>-10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-5</v>
      </c>
      <c r="R73" s="312">
        <f ca="1">Q73</f>
        <v>-5</v>
      </c>
      <c r="S73" s="321">
        <f ca="1">R73</f>
        <v>-5</v>
      </c>
      <c r="T73" s="311">
        <f ca="1">S73</f>
        <v>-5</v>
      </c>
      <c r="U73" s="311">
        <f ca="1">T73</f>
        <v>-5</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25</v>
      </c>
      <c r="S74" s="321">
        <f ca="1">R74</f>
        <v>25</v>
      </c>
      <c r="T74" s="311">
        <f ca="1">S74</f>
        <v>25</v>
      </c>
      <c r="U74" s="311">
        <f ca="1">T74</f>
        <v>25</v>
      </c>
      <c r="V74" s="311">
        <f ca="1">U74</f>
        <v>25</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-4</v>
      </c>
      <c r="U76" s="324">
        <f ca="1">T76</f>
        <v>-4</v>
      </c>
      <c r="V76" s="324">
        <f ca="1">U76</f>
        <v>-4</v>
      </c>
      <c r="W76" s="326">
        <f ca="1">V76</f>
        <v>-4</v>
      </c>
      <c r="X76" s="324">
        <f ca="1">W76</f>
        <v>-4</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x14ac:dyDescent="0.3">
      <c r="A79" s="293"/>
      <c r="B79" s="305" t="s">
        <v>259</v>
      </c>
      <c r="C79" s="306"/>
      <c r="D79" s="306"/>
      <c r="E79" s="306"/>
      <c r="F79" s="306"/>
      <c r="G79" s="306"/>
      <c r="H79" s="306"/>
      <c r="I79" s="318"/>
      <c r="J79" s="318"/>
      <c r="K79" s="318"/>
      <c r="L79" s="318"/>
      <c r="M79" s="320"/>
      <c r="N79" s="319">
        <f ca="1">SUM(N66:N70)</f>
        <v>-29</v>
      </c>
      <c r="O79" s="318">
        <f ca="1">SUM(O66:O70)</f>
        <v>-24</v>
      </c>
      <c r="P79" s="318">
        <f ca="1">SUM(P66:P70)</f>
        <v>-32</v>
      </c>
      <c r="Q79" s="318">
        <f ca="1">SUM(Q66:Q70)</f>
        <v>-34</v>
      </c>
      <c r="R79" s="320">
        <f>SUM(R66:R70)</f>
        <v>0</v>
      </c>
      <c r="S79" s="319">
        <f ca="1">SUM(S66:S75)</f>
        <v>52</v>
      </c>
      <c r="T79" s="318">
        <f ca="1">SUM(T66:T75)</f>
        <v>10</v>
      </c>
      <c r="U79" s="318">
        <f ca="1">SUM(U66:U75)</f>
        <v>20</v>
      </c>
      <c r="V79" s="318">
        <f ca="1">SUM(V66:V75)</f>
        <v>25</v>
      </c>
      <c r="W79" s="320">
        <f>SUM(W66:W75)</f>
        <v>0</v>
      </c>
      <c r="X79" s="318">
        <f ca="1">SUM(X66:X78)</f>
        <v>-4</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306"/>
      <c r="I81" s="311"/>
      <c r="J81" s="311"/>
      <c r="K81" s="311"/>
      <c r="L81" s="311"/>
      <c r="M81" s="312"/>
      <c r="N81" s="321"/>
      <c r="O81" s="311"/>
      <c r="P81" s="311"/>
      <c r="Q81" s="311"/>
      <c r="R81" s="312"/>
      <c r="S81" s="321"/>
      <c r="T81" s="311"/>
      <c r="U81" s="311"/>
      <c r="V81" s="311"/>
      <c r="W81" s="312"/>
      <c r="X81" s="311"/>
    </row>
    <row r="82" spans="1:24" s="267" customFormat="1" ht="12.95" customHeight="1" x14ac:dyDescent="0.3">
      <c r="A82" s="293"/>
      <c r="B82" s="305" t="s">
        <v>347</v>
      </c>
      <c r="C82" s="306"/>
      <c r="D82" s="306"/>
      <c r="E82" s="306"/>
      <c r="F82" s="306"/>
      <c r="G82" s="306"/>
      <c r="H82" s="306"/>
      <c r="I82" s="311"/>
      <c r="J82" s="311"/>
      <c r="K82" s="311"/>
      <c r="L82" s="311"/>
      <c r="M82" s="312"/>
      <c r="N82" s="309"/>
      <c r="O82" s="295">
        <f ca="1">-((SUM(M39:M41)-M42)-(SUM(L39:L41)-L42))/(1+$I$16)^4</f>
        <v>-0.75750048687363514</v>
      </c>
      <c r="P82" s="307"/>
      <c r="Q82" s="307"/>
      <c r="R82" s="310"/>
      <c r="S82" s="309"/>
      <c r="T82" s="307">
        <f ca="1">-((SUM(R39:R41)-R42)-(SUM(Q39:Q41)-Q42))/(1+$I$16)^4</f>
        <v>-3.7875024343681756</v>
      </c>
      <c r="U82" s="307"/>
      <c r="V82" s="307"/>
      <c r="W82" s="310"/>
      <c r="X82" s="307"/>
    </row>
    <row r="83" spans="1:24" s="267" customFormat="1" ht="12.95" customHeight="1" x14ac:dyDescent="0.3">
      <c r="A83" s="293"/>
      <c r="B83" s="305" t="s">
        <v>348</v>
      </c>
      <c r="C83" s="306"/>
      <c r="D83" s="306"/>
      <c r="E83" s="266"/>
      <c r="F83" s="266"/>
      <c r="G83" s="266"/>
      <c r="H83" s="306"/>
      <c r="I83" s="311"/>
      <c r="J83" s="311"/>
      <c r="K83" s="311"/>
      <c r="L83" s="311"/>
      <c r="M83" s="312"/>
      <c r="N83" s="309"/>
      <c r="O83" s="295">
        <f ca="1">-(L39-L42)*((1-(1+$I$16)^-6)/$I$16)*(1+$I$16)^2</f>
        <v>157.89436120534893</v>
      </c>
      <c r="P83" s="307"/>
      <c r="Q83" s="307"/>
      <c r="R83" s="310"/>
      <c r="S83" s="309"/>
      <c r="T83" s="356"/>
      <c r="U83" s="307"/>
      <c r="V83" s="307"/>
      <c r="W83" s="310"/>
      <c r="X83" s="307"/>
    </row>
    <row r="84" spans="1:24" s="267" customFormat="1" ht="12.95" customHeight="1" x14ac:dyDescent="0.3">
      <c r="A84" s="293"/>
      <c r="B84" s="305" t="s">
        <v>351</v>
      </c>
      <c r="C84" s="266"/>
      <c r="D84" s="266"/>
      <c r="E84" s="266"/>
      <c r="F84" s="266"/>
      <c r="G84" s="266"/>
      <c r="H84" s="266"/>
      <c r="M84" s="299"/>
      <c r="N84" s="298"/>
      <c r="R84" s="299"/>
      <c r="S84" s="298"/>
      <c r="W84" s="299"/>
    </row>
    <row r="85" spans="1:24" s="267" customFormat="1" ht="12.95" customHeight="1" x14ac:dyDescent="0.3">
      <c r="A85" s="293"/>
      <c r="B85" s="305" t="s">
        <v>358</v>
      </c>
      <c r="C85" s="329"/>
      <c r="D85" s="329"/>
      <c r="E85" s="266"/>
      <c r="F85" s="266"/>
      <c r="G85" s="266"/>
      <c r="H85" s="329"/>
      <c r="M85" s="299"/>
      <c r="N85" s="298"/>
      <c r="R85" s="299"/>
      <c r="S85" s="298"/>
      <c r="W85" s="299"/>
    </row>
    <row r="86" spans="1:24" s="267" customFormat="1" ht="12.95" customHeight="1" x14ac:dyDescent="0.3">
      <c r="A86" s="293"/>
      <c r="B86" s="305" t="s">
        <v>367</v>
      </c>
      <c r="C86" s="329"/>
      <c r="D86" s="329"/>
      <c r="E86" s="266"/>
      <c r="F86" s="266"/>
      <c r="G86" s="266"/>
      <c r="H86" s="329"/>
      <c r="M86" s="299"/>
      <c r="N86" s="298"/>
      <c r="R86" s="299"/>
      <c r="S86" s="298"/>
      <c r="W86" s="299"/>
    </row>
    <row r="87" spans="1:24" s="267" customFormat="1" ht="12.95" customHeight="1" x14ac:dyDescent="0.3">
      <c r="A87" s="293"/>
      <c r="B87" s="305" t="s">
        <v>366</v>
      </c>
      <c r="C87" s="329"/>
      <c r="D87" s="329"/>
      <c r="E87" s="266"/>
      <c r="F87" s="266"/>
      <c r="G87" s="266"/>
      <c r="H87" s="329"/>
      <c r="M87" s="299"/>
      <c r="N87" s="298"/>
      <c r="R87" s="299"/>
      <c r="S87" s="298"/>
      <c r="W87" s="299"/>
    </row>
    <row r="88" spans="1:24" s="267" customFormat="1" ht="12.95" customHeight="1" x14ac:dyDescent="0.3">
      <c r="A88" s="293"/>
      <c r="B88" s="305" t="s">
        <v>359</v>
      </c>
      <c r="C88" s="329"/>
      <c r="D88" s="329"/>
      <c r="E88" s="266"/>
      <c r="F88" s="266"/>
      <c r="G88" s="266"/>
      <c r="H88" s="329"/>
      <c r="M88" s="299"/>
      <c r="N88" s="298"/>
      <c r="R88" s="299"/>
      <c r="S88" s="298"/>
      <c r="T88" s="265"/>
      <c r="U88" s="265"/>
      <c r="V88" s="265"/>
      <c r="W88" s="299"/>
      <c r="X88" s="293"/>
    </row>
    <row r="89" spans="1:24" s="267" customFormat="1" ht="12.95" customHeight="1" x14ac:dyDescent="0.3">
      <c r="A89" s="293"/>
      <c r="B89" s="305" t="s">
        <v>363</v>
      </c>
      <c r="C89" s="329"/>
      <c r="D89" s="329"/>
      <c r="E89" s="266"/>
      <c r="F89" s="266"/>
      <c r="G89" s="266"/>
      <c r="H89" s="329"/>
      <c r="I89" s="329"/>
      <c r="J89" s="329"/>
      <c r="M89" s="299"/>
      <c r="N89" s="298"/>
      <c r="R89" s="299"/>
      <c r="S89" s="298"/>
      <c r="W89" s="299"/>
    </row>
    <row r="90" spans="1:24" s="267" customFormat="1" ht="12.95" customHeight="1" x14ac:dyDescent="0.3">
      <c r="A90" s="293"/>
      <c r="B90" s="305" t="s">
        <v>368</v>
      </c>
      <c r="C90" s="329"/>
      <c r="D90" s="329"/>
      <c r="E90" s="266"/>
      <c r="F90" s="266"/>
      <c r="G90" s="266"/>
      <c r="H90" s="329"/>
      <c r="I90" s="329"/>
      <c r="J90" s="329"/>
      <c r="M90" s="299"/>
      <c r="N90" s="298"/>
      <c r="R90" s="299"/>
      <c r="S90" s="298"/>
      <c r="W90" s="299"/>
    </row>
    <row r="91" spans="1:24" s="267" customFormat="1" ht="12.95" customHeight="1" x14ac:dyDescent="0.3">
      <c r="A91" s="293"/>
      <c r="B91" s="305" t="s">
        <v>371</v>
      </c>
      <c r="C91" s="329"/>
      <c r="D91" s="329"/>
      <c r="E91" s="266"/>
      <c r="F91" s="266"/>
      <c r="G91" s="266"/>
      <c r="H91" s="329"/>
      <c r="I91" s="329"/>
      <c r="J91" s="329"/>
      <c r="M91" s="299"/>
      <c r="N91" s="298"/>
      <c r="R91" s="299"/>
      <c r="S91" s="298"/>
      <c r="W91" s="299"/>
    </row>
    <row r="92" spans="1:24" s="267" customFormat="1" ht="12.95" customHeight="1" x14ac:dyDescent="0.3">
      <c r="A92" s="293"/>
      <c r="B92" s="305" t="s">
        <v>372</v>
      </c>
      <c r="C92" s="329"/>
      <c r="D92" s="329"/>
      <c r="E92" s="266"/>
      <c r="F92" s="266"/>
      <c r="G92" s="266"/>
      <c r="H92" s="329"/>
      <c r="I92" s="329"/>
      <c r="J92" s="329"/>
      <c r="M92" s="299"/>
      <c r="N92" s="298"/>
      <c r="R92" s="299"/>
      <c r="S92" s="298"/>
      <c r="W92" s="299"/>
    </row>
    <row r="93" spans="1:24" s="267" customFormat="1" ht="12.95" customHeight="1" x14ac:dyDescent="0.3">
      <c r="A93" s="293"/>
      <c r="B93" s="305" t="s">
        <v>376</v>
      </c>
      <c r="C93" s="329"/>
      <c r="D93" s="329"/>
      <c r="E93" s="266"/>
      <c r="F93" s="266"/>
      <c r="G93" s="266"/>
      <c r="H93" s="329"/>
      <c r="I93" s="329"/>
      <c r="J93" s="329"/>
      <c r="M93" s="299"/>
      <c r="N93" s="298"/>
      <c r="R93" s="299"/>
      <c r="S93" s="298"/>
      <c r="W93" s="299"/>
    </row>
    <row r="94" spans="1:24" s="267" customFormat="1" ht="12.95" customHeight="1" x14ac:dyDescent="0.3">
      <c r="A94" s="293"/>
      <c r="B94" s="329"/>
      <c r="C94" s="329"/>
      <c r="D94" s="329"/>
      <c r="E94" s="266"/>
      <c r="F94" s="266"/>
      <c r="G94" s="266"/>
      <c r="H94" s="329"/>
      <c r="M94" s="299"/>
      <c r="N94" s="298"/>
      <c r="R94" s="299"/>
      <c r="S94" s="298"/>
      <c r="T94" s="265"/>
      <c r="U94" s="265"/>
      <c r="V94" s="265"/>
      <c r="W94" s="299"/>
      <c r="X94" s="293"/>
    </row>
    <row r="95" spans="1:24" s="267" customFormat="1" ht="12.95" customHeight="1" x14ac:dyDescent="0.3">
      <c r="A95" s="293"/>
      <c r="B95" s="265" t="s">
        <v>282</v>
      </c>
      <c r="C95" s="329"/>
      <c r="D95" s="329"/>
      <c r="E95" s="266"/>
      <c r="F95" s="266"/>
      <c r="G95" s="266"/>
      <c r="H95" s="329"/>
      <c r="M95" s="299"/>
      <c r="N95" s="298"/>
      <c r="R95" s="299"/>
      <c r="S95" s="298"/>
      <c r="T95" s="265"/>
      <c r="U95" s="265"/>
      <c r="V95" s="265"/>
      <c r="W95" s="299"/>
      <c r="X95" s="293"/>
    </row>
    <row r="96" spans="1:24" s="267" customFormat="1" ht="12.95" customHeight="1" x14ac:dyDescent="0.3">
      <c r="A96" s="293"/>
      <c r="B96" s="305" t="s">
        <v>352</v>
      </c>
      <c r="C96" s="329"/>
      <c r="D96" s="329"/>
      <c r="E96" s="266"/>
      <c r="F96" s="266"/>
      <c r="G96" s="266"/>
      <c r="H96" s="329"/>
      <c r="I96" s="330"/>
      <c r="J96" s="330"/>
      <c r="K96" s="330"/>
      <c r="L96" s="330"/>
      <c r="M96" s="332"/>
      <c r="N96" s="331"/>
      <c r="O96" s="330"/>
      <c r="P96" s="330"/>
      <c r="Q96" s="330"/>
      <c r="R96" s="332"/>
      <c r="S96" s="331"/>
      <c r="T96" s="383"/>
      <c r="U96" s="383"/>
      <c r="V96" s="383"/>
      <c r="W96" s="332"/>
      <c r="X96" s="354"/>
    </row>
    <row r="97" spans="1:24" s="267" customFormat="1" ht="12.95" customHeight="1" x14ac:dyDescent="0.3">
      <c r="A97" s="293"/>
      <c r="B97" s="305" t="s">
        <v>357</v>
      </c>
      <c r="C97" s="329"/>
      <c r="D97" s="329"/>
      <c r="E97" s="266"/>
      <c r="F97" s="266"/>
      <c r="G97" s="266"/>
      <c r="H97" s="329"/>
      <c r="I97" s="330"/>
      <c r="J97" s="330"/>
      <c r="K97" s="330"/>
      <c r="L97" s="330"/>
      <c r="M97" s="332"/>
      <c r="N97" s="331"/>
      <c r="O97" s="330"/>
      <c r="P97" s="330"/>
      <c r="Q97" s="330"/>
      <c r="R97" s="332"/>
      <c r="S97" s="331"/>
      <c r="T97" s="383"/>
      <c r="U97" s="383"/>
      <c r="V97" s="383"/>
      <c r="W97" s="332"/>
      <c r="X97" s="354"/>
    </row>
    <row r="98" spans="1:24" s="267" customFormat="1" ht="12.95" customHeight="1" x14ac:dyDescent="0.3">
      <c r="A98" s="293"/>
      <c r="B98" s="305" t="s">
        <v>364</v>
      </c>
      <c r="C98" s="329"/>
      <c r="D98" s="329"/>
      <c r="E98" s="266"/>
      <c r="F98" s="266"/>
      <c r="G98" s="266"/>
      <c r="H98" s="329"/>
      <c r="I98" s="330"/>
      <c r="J98" s="330"/>
      <c r="K98" s="330"/>
      <c r="L98" s="330"/>
      <c r="M98" s="332"/>
      <c r="N98" s="331"/>
      <c r="O98" s="330"/>
      <c r="P98" s="330"/>
      <c r="Q98" s="330"/>
      <c r="R98" s="332"/>
      <c r="S98" s="331"/>
      <c r="T98" s="383"/>
      <c r="U98" s="383"/>
      <c r="V98" s="383"/>
      <c r="W98" s="332"/>
      <c r="X98" s="354"/>
    </row>
    <row r="99" spans="1:24" s="267" customFormat="1" ht="12.95" customHeight="1" x14ac:dyDescent="0.3">
      <c r="A99" s="293"/>
      <c r="B99" s="305" t="s">
        <v>365</v>
      </c>
      <c r="C99" s="329"/>
      <c r="D99" s="329"/>
      <c r="E99" s="266"/>
      <c r="F99" s="266"/>
      <c r="G99" s="266"/>
      <c r="H99" s="329"/>
      <c r="I99" s="330"/>
      <c r="J99" s="330"/>
      <c r="K99" s="330"/>
      <c r="L99" s="330"/>
      <c r="M99" s="332"/>
      <c r="N99" s="331"/>
      <c r="O99" s="330"/>
      <c r="P99" s="330"/>
      <c r="Q99" s="330"/>
      <c r="R99" s="332"/>
      <c r="S99" s="331"/>
      <c r="T99" s="383"/>
      <c r="U99" s="383"/>
      <c r="V99" s="383"/>
      <c r="W99" s="332"/>
      <c r="X99" s="354"/>
    </row>
    <row r="100" spans="1:24" s="267" customFormat="1" ht="12.95" customHeight="1" x14ac:dyDescent="0.3">
      <c r="A100" s="293"/>
      <c r="B100" s="305" t="s">
        <v>361</v>
      </c>
      <c r="C100" s="329"/>
      <c r="D100" s="329"/>
      <c r="E100" s="266"/>
      <c r="F100" s="266"/>
      <c r="G100" s="266"/>
      <c r="H100" s="329"/>
      <c r="I100" s="330"/>
      <c r="J100" s="330"/>
      <c r="K100" s="330"/>
      <c r="L100" s="330"/>
      <c r="M100" s="332"/>
      <c r="N100" s="331"/>
      <c r="O100" s="330"/>
      <c r="P100" s="330"/>
      <c r="Q100" s="330"/>
      <c r="R100" s="332"/>
      <c r="S100" s="331"/>
      <c r="T100" s="383"/>
      <c r="U100" s="383"/>
      <c r="V100" s="383"/>
      <c r="W100" s="332"/>
      <c r="X100" s="354"/>
    </row>
    <row r="101" spans="1:24" s="267" customFormat="1" ht="12.95" customHeight="1" x14ac:dyDescent="0.3">
      <c r="A101" s="293"/>
      <c r="B101" s="305" t="s">
        <v>377</v>
      </c>
      <c r="C101" s="329"/>
      <c r="D101" s="329"/>
      <c r="E101" s="266"/>
      <c r="F101" s="266"/>
      <c r="G101" s="266"/>
      <c r="H101" s="329"/>
      <c r="I101" s="330"/>
      <c r="J101" s="330"/>
      <c r="K101" s="330"/>
      <c r="L101" s="330"/>
      <c r="M101" s="332"/>
      <c r="N101" s="331"/>
      <c r="O101" s="330"/>
      <c r="P101" s="330"/>
      <c r="Q101" s="330"/>
      <c r="R101" s="332"/>
      <c r="S101" s="331"/>
      <c r="T101" s="383"/>
      <c r="U101" s="383"/>
      <c r="V101" s="383"/>
      <c r="W101" s="332"/>
      <c r="X101" s="354"/>
    </row>
    <row r="102" spans="1:24" s="267" customFormat="1" ht="12.95" customHeight="1" x14ac:dyDescent="0.3">
      <c r="A102" s="293"/>
      <c r="B102" s="305" t="s">
        <v>378</v>
      </c>
      <c r="C102" s="329"/>
      <c r="D102" s="329"/>
      <c r="E102" s="266"/>
      <c r="F102" s="266"/>
      <c r="G102" s="266"/>
      <c r="H102" s="329"/>
      <c r="I102" s="330"/>
      <c r="J102" s="330"/>
      <c r="K102" s="330"/>
      <c r="L102" s="330"/>
      <c r="M102" s="332"/>
      <c r="N102" s="331"/>
      <c r="O102" s="330"/>
      <c r="P102" s="330"/>
      <c r="Q102" s="330"/>
      <c r="R102" s="332"/>
      <c r="S102" s="331"/>
      <c r="T102" s="383"/>
      <c r="U102" s="383"/>
      <c r="V102" s="383"/>
      <c r="W102" s="332"/>
      <c r="X102" s="354"/>
    </row>
    <row r="103" spans="1:24" s="267" customFormat="1" ht="12.95" customHeight="1" x14ac:dyDescent="0.3">
      <c r="A103" s="293"/>
      <c r="B103" s="305" t="s">
        <v>370</v>
      </c>
      <c r="C103" s="329"/>
      <c r="D103" s="329"/>
      <c r="E103" s="266"/>
      <c r="F103" s="266"/>
      <c r="G103" s="266"/>
      <c r="H103" s="329"/>
      <c r="I103" s="330"/>
      <c r="J103" s="330"/>
      <c r="K103" s="330"/>
      <c r="L103" s="330"/>
      <c r="M103" s="332"/>
      <c r="N103" s="331"/>
      <c r="O103" s="330"/>
      <c r="P103" s="330"/>
      <c r="Q103" s="330"/>
      <c r="R103" s="332"/>
      <c r="S103" s="331"/>
      <c r="T103" s="383"/>
      <c r="U103" s="383"/>
      <c r="V103" s="383"/>
      <c r="W103" s="332"/>
      <c r="X103" s="354"/>
    </row>
    <row r="104" spans="1:24" s="267" customFormat="1" ht="12.95" customHeight="1" x14ac:dyDescent="0.3">
      <c r="A104" s="293"/>
      <c r="B104" s="305" t="s">
        <v>373</v>
      </c>
      <c r="C104" s="329"/>
      <c r="D104" s="329"/>
      <c r="E104" s="266"/>
      <c r="F104" s="266"/>
      <c r="G104" s="266"/>
      <c r="H104" s="329"/>
      <c r="I104" s="330"/>
      <c r="J104" s="330"/>
      <c r="K104" s="330"/>
      <c r="L104" s="330"/>
      <c r="M104" s="332"/>
      <c r="N104" s="331"/>
      <c r="O104" s="330"/>
      <c r="P104" s="330"/>
      <c r="Q104" s="330"/>
      <c r="R104" s="332"/>
      <c r="S104" s="331"/>
      <c r="T104" s="383"/>
      <c r="U104" s="383"/>
      <c r="V104" s="383"/>
      <c r="W104" s="332"/>
      <c r="X104" s="354"/>
    </row>
    <row r="105" spans="1:24" s="267" customFormat="1" ht="12.95" customHeight="1" x14ac:dyDescent="0.3">
      <c r="A105" s="293"/>
      <c r="B105" s="329"/>
      <c r="C105" s="266"/>
      <c r="D105" s="266"/>
      <c r="E105" s="266"/>
      <c r="F105" s="266"/>
      <c r="G105" s="266"/>
      <c r="H105" s="329"/>
      <c r="M105" s="299"/>
      <c r="N105" s="298"/>
      <c r="R105" s="299"/>
      <c r="S105" s="298"/>
      <c r="T105" s="265"/>
      <c r="U105" s="265"/>
      <c r="V105" s="265"/>
      <c r="W105" s="299"/>
      <c r="X105" s="293"/>
    </row>
    <row r="106" spans="1:24" s="267" customFormat="1" ht="12.95" customHeight="1" x14ac:dyDescent="0.3">
      <c r="A106" s="265"/>
      <c r="B106" s="424" t="s">
        <v>265</v>
      </c>
      <c r="C106" s="425"/>
      <c r="D106" s="425"/>
      <c r="E106" s="425"/>
      <c r="F106" s="425"/>
      <c r="G106" s="425"/>
      <c r="H106" s="425"/>
      <c r="I106" s="426">
        <f>SUM(I79:I105)</f>
        <v>0</v>
      </c>
      <c r="J106" s="426">
        <f t="shared" ref="J106:M106" si="23">SUM(J79:J105)</f>
        <v>0</v>
      </c>
      <c r="K106" s="426">
        <f t="shared" si="23"/>
        <v>0</v>
      </c>
      <c r="L106" s="426">
        <f t="shared" si="23"/>
        <v>0</v>
      </c>
      <c r="M106" s="427">
        <f t="shared" si="23"/>
        <v>0</v>
      </c>
      <c r="N106" s="428">
        <f ca="1">SUM(N79:N105)</f>
        <v>-29</v>
      </c>
      <c r="O106" s="426">
        <f t="shared" ref="O106:X106" ca="1" si="24">SUM(O79:O105)</f>
        <v>133.1368607184753</v>
      </c>
      <c r="P106" s="426">
        <f t="shared" ca="1" si="24"/>
        <v>-32</v>
      </c>
      <c r="Q106" s="426">
        <f t="shared" ca="1" si="24"/>
        <v>-34</v>
      </c>
      <c r="R106" s="427">
        <f t="shared" si="24"/>
        <v>0</v>
      </c>
      <c r="S106" s="428">
        <f t="shared" ca="1" si="24"/>
        <v>52</v>
      </c>
      <c r="T106" s="426">
        <f t="shared" ca="1" si="24"/>
        <v>6.2124975656318249</v>
      </c>
      <c r="U106" s="426">
        <f t="shared" ca="1" si="24"/>
        <v>20</v>
      </c>
      <c r="V106" s="426">
        <f t="shared" ca="1" si="24"/>
        <v>25</v>
      </c>
      <c r="W106" s="427">
        <f t="shared" si="24"/>
        <v>0</v>
      </c>
      <c r="X106" s="426">
        <f t="shared" ca="1" si="24"/>
        <v>-4</v>
      </c>
    </row>
    <row r="107" spans="1:24" s="267" customFormat="1" ht="12.95" customHeight="1" x14ac:dyDescent="0.3">
      <c r="A107" s="286"/>
      <c r="B107" s="265"/>
      <c r="C107" s="266"/>
      <c r="D107" s="266"/>
      <c r="E107" s="266"/>
      <c r="F107" s="266"/>
      <c r="G107" s="266"/>
      <c r="H107" s="266"/>
      <c r="M107" s="299"/>
      <c r="N107" s="333"/>
      <c r="O107" s="334"/>
      <c r="P107" s="334"/>
      <c r="Q107" s="334"/>
      <c r="R107" s="346"/>
      <c r="S107" s="294"/>
      <c r="T107" s="295"/>
      <c r="U107" s="295"/>
      <c r="V107" s="295"/>
      <c r="W107" s="296"/>
      <c r="X107" s="295"/>
    </row>
    <row r="108" spans="1:24" s="267" customFormat="1" ht="12.95" customHeight="1" x14ac:dyDescent="0.3">
      <c r="B108" s="265" t="s">
        <v>271</v>
      </c>
      <c r="C108" s="266"/>
      <c r="D108" s="266"/>
      <c r="E108" s="266"/>
      <c r="F108" s="266"/>
      <c r="G108" s="266"/>
      <c r="H108" s="266"/>
      <c r="M108" s="299"/>
      <c r="N108" s="333"/>
      <c r="O108" s="334"/>
      <c r="P108" s="334"/>
      <c r="Q108" s="334"/>
      <c r="R108" s="34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337">
        <f t="shared" ref="I109:X109" ca="1" si="25">I14+I14/$I$16</f>
        <v>14.908205841446453</v>
      </c>
      <c r="J109" s="337">
        <f t="shared" ca="1" si="25"/>
        <v>29.816411682892905</v>
      </c>
      <c r="K109" s="337">
        <f t="shared" ca="1" si="25"/>
        <v>-59.632823365785811</v>
      </c>
      <c r="L109" s="337">
        <f t="shared" ca="1" si="25"/>
        <v>-238.53129346314324</v>
      </c>
      <c r="M109" s="377">
        <f t="shared" ca="1" si="25"/>
        <v>104.35744089012516</v>
      </c>
      <c r="N109" s="338">
        <f t="shared" ca="1" si="25"/>
        <v>223.62308762169678</v>
      </c>
      <c r="O109" s="339">
        <f t="shared" ca="1" si="25"/>
        <v>0</v>
      </c>
      <c r="P109" s="339">
        <f t="shared" ca="1" si="25"/>
        <v>223.62308762169678</v>
      </c>
      <c r="Q109" s="339">
        <f t="shared" ca="1" si="25"/>
        <v>44.724617524339358</v>
      </c>
      <c r="R109" s="377">
        <f t="shared" ca="1" si="25"/>
        <v>119.26564673157162</v>
      </c>
      <c r="S109" s="338">
        <f t="shared" si="25"/>
        <v>0</v>
      </c>
      <c r="T109" s="339">
        <f t="shared" si="25"/>
        <v>0</v>
      </c>
      <c r="U109" s="339">
        <f t="shared" si="25"/>
        <v>0</v>
      </c>
      <c r="V109" s="339">
        <f t="shared" si="25"/>
        <v>0</v>
      </c>
      <c r="W109" s="340">
        <f t="shared" si="25"/>
        <v>0</v>
      </c>
      <c r="X109" s="339">
        <f t="shared" si="25"/>
        <v>0</v>
      </c>
    </row>
    <row r="110" spans="1:24" s="282" customFormat="1" ht="12.95" customHeight="1" x14ac:dyDescent="0.3">
      <c r="A110" s="336"/>
      <c r="B110" s="305" t="s">
        <v>273</v>
      </c>
      <c r="C110" s="281"/>
      <c r="D110" s="281"/>
      <c r="E110" s="281"/>
      <c r="F110" s="281"/>
      <c r="G110" s="281"/>
      <c r="H110" s="281"/>
      <c r="I110" s="341">
        <f t="shared" ref="I110:X110" ca="1" si="26">I15</f>
        <v>-6</v>
      </c>
      <c r="J110" s="341">
        <f t="shared" ca="1" si="26"/>
        <v>0</v>
      </c>
      <c r="K110" s="341">
        <f t="shared" ca="1" si="26"/>
        <v>6</v>
      </c>
      <c r="L110" s="341">
        <f t="shared" ca="1" si="26"/>
        <v>-12</v>
      </c>
      <c r="M110" s="378">
        <f t="shared" ca="1" si="26"/>
        <v>-18</v>
      </c>
      <c r="N110" s="342">
        <f t="shared" ca="1" si="26"/>
        <v>20</v>
      </c>
      <c r="O110" s="343">
        <f t="shared" ca="1" si="26"/>
        <v>10</v>
      </c>
      <c r="P110" s="343">
        <f t="shared" ca="1" si="26"/>
        <v>-10</v>
      </c>
      <c r="Q110" s="343">
        <f t="shared" ca="1" si="26"/>
        <v>12</v>
      </c>
      <c r="R110" s="378">
        <f t="shared" ca="1" si="26"/>
        <v>9</v>
      </c>
      <c r="S110" s="342">
        <f t="shared" si="26"/>
        <v>0</v>
      </c>
      <c r="T110" s="343">
        <f t="shared" si="26"/>
        <v>0</v>
      </c>
      <c r="U110" s="343">
        <f t="shared" si="26"/>
        <v>0</v>
      </c>
      <c r="V110" s="343">
        <f t="shared" si="26"/>
        <v>0</v>
      </c>
      <c r="W110" s="344">
        <f t="shared" si="26"/>
        <v>0</v>
      </c>
      <c r="X110" s="343">
        <f t="shared" si="26"/>
        <v>0</v>
      </c>
    </row>
    <row r="111" spans="1:24" s="282" customFormat="1" ht="12.95" customHeight="1" x14ac:dyDescent="0.3">
      <c r="A111" s="336"/>
      <c r="B111" s="305" t="s">
        <v>255</v>
      </c>
      <c r="C111" s="281"/>
      <c r="D111" s="281"/>
      <c r="E111" s="281"/>
      <c r="F111" s="281"/>
      <c r="G111" s="281"/>
      <c r="H111" s="281"/>
      <c r="I111" s="337">
        <f ca="1">SUM(I109:I110)</f>
        <v>8.9082058414464527</v>
      </c>
      <c r="J111" s="337">
        <f t="shared" ref="J111:M111" ca="1" si="27">SUM(J109:J110)</f>
        <v>29.816411682892905</v>
      </c>
      <c r="K111" s="337">
        <f t="shared" ca="1" si="27"/>
        <v>-53.632823365785811</v>
      </c>
      <c r="L111" s="337">
        <f t="shared" ca="1" si="27"/>
        <v>-250.53129346314324</v>
      </c>
      <c r="M111" s="377">
        <f t="shared" ca="1" si="27"/>
        <v>86.357440890125162</v>
      </c>
      <c r="N111" s="338">
        <f t="shared" ref="N111:W111" ca="1" si="28">SUM(N109:N110)</f>
        <v>243.62308762169678</v>
      </c>
      <c r="O111" s="339">
        <f t="shared" ca="1" si="28"/>
        <v>10</v>
      </c>
      <c r="P111" s="339">
        <f t="shared" ca="1" si="28"/>
        <v>213.62308762169678</v>
      </c>
      <c r="Q111" s="339">
        <f t="shared" ca="1" si="28"/>
        <v>56.724617524339358</v>
      </c>
      <c r="R111" s="377">
        <f t="shared" ca="1" si="28"/>
        <v>128.26564673157162</v>
      </c>
      <c r="S111" s="338">
        <f t="shared" si="28"/>
        <v>0</v>
      </c>
      <c r="T111" s="339">
        <f t="shared" si="28"/>
        <v>0</v>
      </c>
      <c r="U111" s="339">
        <f t="shared" si="28"/>
        <v>0</v>
      </c>
      <c r="V111" s="339">
        <f t="shared" si="28"/>
        <v>0</v>
      </c>
      <c r="W111" s="340">
        <f t="shared" si="28"/>
        <v>0</v>
      </c>
      <c r="X111" s="339">
        <f t="shared" ref="X111" si="29">SUM(X109:X110)</f>
        <v>0</v>
      </c>
    </row>
    <row r="112" spans="1:24" s="267" customFormat="1" ht="12.95" customHeight="1" x14ac:dyDescent="0.3">
      <c r="A112" s="265"/>
      <c r="B112" s="265"/>
      <c r="C112" s="265"/>
      <c r="D112" s="265"/>
      <c r="E112" s="265"/>
      <c r="F112" s="265"/>
      <c r="G112" s="265"/>
      <c r="H112" s="266"/>
      <c r="M112" s="299"/>
      <c r="N112" s="294"/>
      <c r="O112" s="295"/>
      <c r="P112" s="295"/>
      <c r="Q112" s="295"/>
      <c r="R112" s="296"/>
      <c r="S112" s="294"/>
      <c r="T112" s="295"/>
      <c r="U112" s="295"/>
      <c r="V112" s="295"/>
      <c r="W112" s="296"/>
      <c r="X112" s="295"/>
    </row>
    <row r="113" spans="1:40"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40" s="282" customFormat="1" ht="12.95" customHeight="1" x14ac:dyDescent="0.3">
      <c r="B114" s="281" t="s">
        <v>260</v>
      </c>
      <c r="C114" s="281"/>
      <c r="D114" s="281"/>
      <c r="E114" s="281"/>
      <c r="F114" s="281"/>
      <c r="G114" s="281"/>
      <c r="H114" s="281"/>
      <c r="I114" s="282">
        <f t="shared" ref="I114:X114" ca="1" si="30">I33-I42</f>
        <v>-5</v>
      </c>
      <c r="J114" s="282">
        <f t="shared" ca="1" si="30"/>
        <v>3</v>
      </c>
      <c r="K114" s="282">
        <f t="shared" ca="1" si="30"/>
        <v>5</v>
      </c>
      <c r="L114" s="282">
        <f t="shared" ca="1" si="30"/>
        <v>-29</v>
      </c>
      <c r="M114" s="284">
        <f t="shared" ca="1" si="30"/>
        <v>-28</v>
      </c>
      <c r="N114" s="333">
        <f t="shared" ca="1" si="30"/>
        <v>42</v>
      </c>
      <c r="O114" s="334">
        <f t="shared" ca="1" si="30"/>
        <v>32</v>
      </c>
      <c r="P114" s="334">
        <f t="shared" ca="1" si="30"/>
        <v>27</v>
      </c>
      <c r="Q114" s="334">
        <f t="shared" ca="1" si="30"/>
        <v>52</v>
      </c>
      <c r="R114" s="346">
        <f t="shared" ca="1" si="30"/>
        <v>57</v>
      </c>
      <c r="S114" s="333">
        <f t="shared" ca="1" si="30"/>
        <v>48</v>
      </c>
      <c r="T114" s="334">
        <f t="shared" ca="1" si="30"/>
        <v>48</v>
      </c>
      <c r="U114" s="334">
        <f t="shared" ca="1" si="30"/>
        <v>48</v>
      </c>
      <c r="V114" s="334">
        <f t="shared" ca="1" si="30"/>
        <v>48</v>
      </c>
      <c r="W114" s="346">
        <f t="shared" ca="1" si="30"/>
        <v>48</v>
      </c>
      <c r="X114" s="334">
        <f t="shared" ca="1" si="30"/>
        <v>48</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X115" si="31">I37-I46-I106</f>
        <v>0</v>
      </c>
      <c r="J115" s="282">
        <f t="shared" si="31"/>
        <v>0</v>
      </c>
      <c r="K115" s="282">
        <f t="shared" si="31"/>
        <v>0</v>
      </c>
      <c r="L115" s="282">
        <f t="shared" si="31"/>
        <v>0</v>
      </c>
      <c r="M115" s="284">
        <f t="shared" si="31"/>
        <v>0</v>
      </c>
      <c r="N115" s="333">
        <f t="shared" ca="1" si="31"/>
        <v>29</v>
      </c>
      <c r="O115" s="282">
        <f t="shared" ca="1" si="31"/>
        <v>-133.1368607184753</v>
      </c>
      <c r="P115" s="282">
        <f t="shared" ca="1" si="31"/>
        <v>32</v>
      </c>
      <c r="Q115" s="282">
        <f t="shared" ca="1" si="31"/>
        <v>34</v>
      </c>
      <c r="R115" s="284">
        <f t="shared" si="31"/>
        <v>0</v>
      </c>
      <c r="S115" s="333">
        <f t="shared" ca="1" si="31"/>
        <v>0</v>
      </c>
      <c r="T115" s="334">
        <f t="shared" ca="1" si="31"/>
        <v>45.787502434368179</v>
      </c>
      <c r="U115" s="334">
        <f t="shared" ca="1" si="31"/>
        <v>32</v>
      </c>
      <c r="V115" s="334">
        <f t="shared" ca="1" si="31"/>
        <v>27</v>
      </c>
      <c r="W115" s="346">
        <f t="shared" ca="1" si="31"/>
        <v>52</v>
      </c>
      <c r="X115" s="334">
        <f t="shared" ca="1" si="31"/>
        <v>52</v>
      </c>
    </row>
    <row r="116" spans="1:40" s="282" customFormat="1" ht="12.95" customHeight="1" x14ac:dyDescent="0.3">
      <c r="A116" s="336"/>
      <c r="B116" s="281" t="s">
        <v>24</v>
      </c>
      <c r="C116" s="281"/>
      <c r="D116" s="281"/>
      <c r="E116" s="281"/>
      <c r="F116" s="281"/>
      <c r="G116" s="281"/>
      <c r="H116" s="281"/>
      <c r="I116" s="282">
        <f t="shared" ref="I116:X116" ca="1" si="32">I114-I115</f>
        <v>-5</v>
      </c>
      <c r="J116" s="282">
        <f t="shared" ca="1" si="32"/>
        <v>3</v>
      </c>
      <c r="K116" s="282">
        <f t="shared" ca="1" si="32"/>
        <v>5</v>
      </c>
      <c r="L116" s="282">
        <f t="shared" ca="1" si="32"/>
        <v>-29</v>
      </c>
      <c r="M116" s="284">
        <f t="shared" ca="1" si="32"/>
        <v>-28</v>
      </c>
      <c r="N116" s="333">
        <f t="shared" ca="1" si="32"/>
        <v>13</v>
      </c>
      <c r="O116" s="334">
        <f t="shared" ca="1" si="32"/>
        <v>165.1368607184753</v>
      </c>
      <c r="P116" s="334">
        <f t="shared" ca="1" si="32"/>
        <v>-5</v>
      </c>
      <c r="Q116" s="334">
        <f t="shared" ca="1" si="32"/>
        <v>18</v>
      </c>
      <c r="R116" s="346">
        <f t="shared" ca="1" si="32"/>
        <v>57</v>
      </c>
      <c r="S116" s="283">
        <f t="shared" ca="1" si="32"/>
        <v>48</v>
      </c>
      <c r="T116" s="282">
        <f ca="1">T114-T115</f>
        <v>2.2124975656318213</v>
      </c>
      <c r="U116" s="282">
        <f t="shared" ca="1" si="32"/>
        <v>16</v>
      </c>
      <c r="V116" s="282">
        <f t="shared" ca="1" si="32"/>
        <v>21</v>
      </c>
      <c r="W116" s="284">
        <f t="shared" ca="1" si="32"/>
        <v>-4</v>
      </c>
      <c r="X116" s="334">
        <f t="shared" ca="1" si="32"/>
        <v>-4</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33"/>
      <c r="O117" s="334"/>
      <c r="P117" s="334"/>
      <c r="Q117" s="334"/>
      <c r="R117" s="346"/>
      <c r="S117" s="283"/>
      <c r="W117" s="284"/>
      <c r="X117" s="336"/>
    </row>
    <row r="118" spans="1:40" ht="12.95" customHeight="1" x14ac:dyDescent="0.3">
      <c r="A118" s="178" t="s">
        <v>26</v>
      </c>
      <c r="B118" s="179"/>
      <c r="C118" s="179"/>
      <c r="D118" s="179"/>
      <c r="E118" s="179"/>
      <c r="F118" s="179"/>
      <c r="G118" s="179"/>
      <c r="H118" s="179"/>
      <c r="I118" s="179"/>
      <c r="J118" s="179"/>
      <c r="K118" s="180"/>
      <c r="L118" s="168"/>
      <c r="M118" s="168"/>
      <c r="N118" s="168"/>
      <c r="O118" s="168"/>
      <c r="P118" s="169"/>
      <c r="Q118" s="169"/>
      <c r="R118" s="169"/>
      <c r="S118" s="169"/>
      <c r="T118" s="169"/>
      <c r="U118" s="169"/>
      <c r="V118" s="169"/>
      <c r="W118" s="169"/>
      <c r="X118" s="169"/>
    </row>
    <row r="119" spans="1:40" ht="12.95" customHeight="1" x14ac:dyDescent="0.3">
      <c r="A119" s="181"/>
      <c r="B119" s="181"/>
      <c r="C119" s="181"/>
      <c r="D119" s="181"/>
      <c r="E119" s="181"/>
      <c r="F119" s="181"/>
      <c r="G119" s="181"/>
      <c r="H119" s="181"/>
      <c r="I119" s="174"/>
      <c r="J119" s="174"/>
      <c r="K119" s="174"/>
      <c r="L119" s="174"/>
      <c r="M119" s="174"/>
      <c r="N119" s="198"/>
      <c r="O119" s="198"/>
      <c r="P119" s="198"/>
      <c r="Q119" s="198"/>
      <c r="R119" s="198"/>
    </row>
    <row r="120" spans="1:40" ht="12.95" customHeight="1" x14ac:dyDescent="0.3">
      <c r="A120" s="239" t="s">
        <v>279</v>
      </c>
      <c r="B120" s="181"/>
      <c r="C120" s="181"/>
      <c r="D120" s="181"/>
      <c r="E120" s="181"/>
      <c r="F120" s="181"/>
      <c r="G120" s="181"/>
      <c r="H120" s="181"/>
      <c r="I120" s="370">
        <f t="shared" ref="I120:I121" ca="1" si="33">SUMPRODUCT(I109:X109,$I$25:$X$25)</f>
        <v>261.27813054355562</v>
      </c>
      <c r="J120" s="181"/>
      <c r="K120" s="181"/>
      <c r="L120" s="181"/>
      <c r="M120" s="181"/>
      <c r="N120" s="181"/>
      <c r="O120" s="181"/>
      <c r="P120" s="181"/>
      <c r="Q120" s="181"/>
      <c r="R120" s="181"/>
      <c r="S120" s="181"/>
      <c r="T120" s="181"/>
      <c r="U120" s="181"/>
      <c r="V120" s="181"/>
      <c r="W120" s="181"/>
      <c r="X120" s="181"/>
    </row>
    <row r="121" spans="1:40" ht="12.95" customHeight="1" x14ac:dyDescent="0.3">
      <c r="A121" s="239" t="s">
        <v>278</v>
      </c>
      <c r="B121" s="181"/>
      <c r="C121" s="181"/>
      <c r="D121" s="181"/>
      <c r="E121" s="181"/>
      <c r="F121" s="181"/>
      <c r="G121" s="181"/>
      <c r="H121" s="181"/>
      <c r="I121" s="370">
        <f t="shared" ca="1" si="33"/>
        <v>2.1230479251345749</v>
      </c>
      <c r="J121" s="181"/>
      <c r="K121" s="181"/>
      <c r="L121" s="181"/>
      <c r="M121" s="181"/>
      <c r="N121" s="181"/>
      <c r="O121" s="181"/>
      <c r="P121" s="181"/>
      <c r="Q121" s="181"/>
      <c r="R121" s="181"/>
      <c r="S121" s="181"/>
      <c r="T121" s="181"/>
      <c r="U121" s="181"/>
      <c r="V121" s="181"/>
      <c r="W121" s="181"/>
      <c r="X121" s="181"/>
    </row>
    <row r="122" spans="1:40" ht="12.95" customHeight="1" x14ac:dyDescent="0.3">
      <c r="A122" s="181" t="s">
        <v>274</v>
      </c>
      <c r="B122" s="181"/>
      <c r="C122" s="181"/>
      <c r="D122" s="181"/>
      <c r="E122" s="181"/>
      <c r="F122" s="181"/>
      <c r="G122" s="181"/>
      <c r="H122" s="181"/>
      <c r="I122" s="370">
        <f ca="1">SUMPRODUCT(I111:X111,$I$25:$X$25)</f>
        <v>263.4011784686902</v>
      </c>
      <c r="J122" s="174"/>
      <c r="K122" s="174"/>
      <c r="L122" s="174"/>
      <c r="M122" s="174"/>
      <c r="N122" s="198"/>
      <c r="O122" s="198"/>
      <c r="P122" s="198"/>
      <c r="Q122" s="198"/>
      <c r="R122" s="198"/>
    </row>
    <row r="123" spans="1:40" ht="12.95" customHeight="1" x14ac:dyDescent="0.3">
      <c r="A123" s="181" t="s">
        <v>275</v>
      </c>
      <c r="B123" s="181"/>
      <c r="C123" s="181"/>
      <c r="D123" s="181"/>
      <c r="E123" s="181"/>
      <c r="F123" s="181"/>
      <c r="G123" s="181"/>
      <c r="H123" s="181"/>
      <c r="I123" s="370">
        <f ca="1">SUMPRODUCT($I$25:$X$25,$I$116:$X$116)</f>
        <v>150.76703095297998</v>
      </c>
      <c r="J123" s="174"/>
      <c r="K123" s="174"/>
      <c r="L123" s="174"/>
      <c r="M123" s="174"/>
      <c r="N123" s="198"/>
      <c r="O123" s="198"/>
      <c r="P123" s="198"/>
      <c r="Q123" s="198"/>
      <c r="R123" s="198"/>
    </row>
    <row r="124" spans="1:40" ht="12.95" customHeight="1" x14ac:dyDescent="0.3">
      <c r="A124" s="181"/>
      <c r="B124" s="181"/>
      <c r="C124" s="181"/>
      <c r="D124" s="181"/>
      <c r="E124" s="181"/>
      <c r="F124" s="181"/>
      <c r="G124" s="181"/>
      <c r="H124" s="181"/>
      <c r="I124" s="235"/>
      <c r="J124" s="174"/>
      <c r="K124" s="174"/>
      <c r="L124" s="174"/>
      <c r="M124" s="174"/>
      <c r="N124" s="198"/>
      <c r="O124" s="198"/>
      <c r="P124" s="198"/>
      <c r="Q124" s="198"/>
      <c r="R124" s="198"/>
    </row>
    <row r="125" spans="1:40" ht="12.95" customHeight="1" x14ac:dyDescent="0.3">
      <c r="A125" s="181"/>
      <c r="B125" s="181"/>
      <c r="C125" s="181"/>
      <c r="D125" s="181"/>
      <c r="E125" s="181"/>
      <c r="F125" s="181"/>
      <c r="G125" s="181"/>
      <c r="H125" s="181"/>
      <c r="I125" s="199"/>
      <c r="J125" s="175"/>
      <c r="K125" s="175"/>
      <c r="L125" s="175"/>
      <c r="M125" s="174"/>
      <c r="N125" s="174"/>
      <c r="O125" s="174"/>
    </row>
    <row r="126" spans="1:40" ht="12.95" customHeight="1" x14ac:dyDescent="0.3">
      <c r="A126" s="181"/>
      <c r="B126" s="181"/>
      <c r="C126" s="181"/>
      <c r="D126" s="181"/>
      <c r="E126" s="181"/>
      <c r="F126" s="181"/>
      <c r="G126" s="181"/>
      <c r="H126" s="181"/>
      <c r="I126" s="1"/>
      <c r="J126" s="174"/>
      <c r="K126" s="174"/>
      <c r="L126" s="174"/>
      <c r="M126" s="174"/>
      <c r="N126" s="198"/>
      <c r="O126" s="198"/>
      <c r="P126" s="198"/>
      <c r="Q126" s="198"/>
      <c r="R126" s="198"/>
    </row>
    <row r="127" spans="1:40" ht="12.95" customHeight="1" x14ac:dyDescent="0.3">
      <c r="A127" s="181"/>
      <c r="B127" s="181"/>
      <c r="C127" s="181"/>
      <c r="D127" s="181"/>
      <c r="E127" s="181"/>
      <c r="F127" s="181"/>
      <c r="G127" s="181"/>
      <c r="H127" s="181"/>
      <c r="I127" s="182"/>
      <c r="J127" s="175"/>
      <c r="K127" s="175"/>
      <c r="L127" s="175"/>
      <c r="M127" s="174"/>
      <c r="N127" s="174"/>
      <c r="O127" s="174"/>
    </row>
    <row r="128" spans="1:40" ht="12.95" customHeight="1" x14ac:dyDescent="0.3">
      <c r="A128" s="171"/>
      <c r="B128" s="200"/>
      <c r="C128" s="200"/>
      <c r="D128" s="200"/>
    </row>
    <row r="129" spans="1:119" ht="12.95" customHeight="1" x14ac:dyDescent="0.3"/>
    <row r="130" spans="1:119" ht="12.95" customHeight="1" x14ac:dyDescent="0.3"/>
    <row r="131" spans="1:119" ht="12.95" customHeight="1" x14ac:dyDescent="0.3">
      <c r="S131" s="175"/>
    </row>
    <row r="132" spans="1:119" ht="12.95" customHeight="1" x14ac:dyDescent="0.3"/>
    <row r="133" spans="1:119" ht="12.95" customHeight="1" x14ac:dyDescent="0.3">
      <c r="H133" s="201"/>
    </row>
    <row r="134" spans="1:119" ht="12.95" customHeight="1" x14ac:dyDescent="0.3"/>
    <row r="135" spans="1:119" s="202" customFormat="1" ht="12.95" customHeight="1" x14ac:dyDescent="0.3">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64"/>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66"/>
      <c r="B138" s="183"/>
      <c r="C138" s="183"/>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83"/>
      <c r="B141" s="165"/>
      <c r="C141" s="165"/>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83"/>
      <c r="B142" s="165"/>
      <c r="C142" s="165"/>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83"/>
      <c r="B143" s="165"/>
      <c r="C143" s="165"/>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4"/>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6"/>
      <c r="B146" s="183"/>
      <c r="C146" s="183"/>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x14ac:dyDescent="0.3">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x14ac:dyDescent="0.3">
      <c r="A149" s="183"/>
      <c r="B149" s="165"/>
      <c r="C149" s="165"/>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x14ac:dyDescent="0.3">
      <c r="A150" s="183"/>
      <c r="B150" s="165"/>
      <c r="C150" s="165"/>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x14ac:dyDescent="0.3">
      <c r="A151" s="183"/>
      <c r="B151" s="165"/>
      <c r="C151" s="165"/>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x14ac:dyDescent="0.3">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x14ac:dyDescent="0.3">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x14ac:dyDescent="0.3">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x14ac:dyDescent="0.3">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x14ac:dyDescent="0.3">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x14ac:dyDescent="0.3">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row r="158" spans="1:119" s="202" customFormat="1" ht="12.95" customHeight="1" x14ac:dyDescent="0.3">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row>
    <row r="159" spans="1:119" s="202" customFormat="1" ht="12.95" customHeight="1" x14ac:dyDescent="0.3">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row>
    <row r="160" spans="1:119" s="202" customFormat="1" ht="12.95" customHeight="1" x14ac:dyDescent="0.3">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249977111117893"/>
    <pageSetUpPr fitToPage="1"/>
  </sheetPr>
  <dimension ref="A1:DO158"/>
  <sheetViews>
    <sheetView zoomScaleNormal="100" workbookViewId="0"/>
  </sheetViews>
  <sheetFormatPr defaultColWidth="9.140625" defaultRowHeight="12.75" outlineLevelRow="1" x14ac:dyDescent="0.2"/>
  <cols>
    <col min="1" max="24" width="9.7109375" style="161" customWidth="1"/>
    <col min="25" max="103" width="9.7109375" style="162" customWidth="1"/>
    <col min="104" max="16384" width="9.140625" style="162"/>
  </cols>
  <sheetData>
    <row r="1" spans="1:24"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x14ac:dyDescent="0.2">
      <c r="A3" s="221" t="s">
        <v>29</v>
      </c>
      <c r="Q3" s="161" t="s">
        <v>315</v>
      </c>
    </row>
    <row r="4" spans="1:24" ht="12.95" customHeight="1" x14ac:dyDescent="0.2">
      <c r="A4" s="221" t="s">
        <v>216</v>
      </c>
      <c r="R4" s="374"/>
      <c r="S4" s="221" t="s">
        <v>92</v>
      </c>
    </row>
    <row r="5" spans="1:24" ht="12.95" customHeight="1" x14ac:dyDescent="0.2">
      <c r="A5" s="221" t="s">
        <v>2</v>
      </c>
      <c r="R5" s="384"/>
      <c r="S5" s="221" t="s">
        <v>344</v>
      </c>
    </row>
    <row r="6" spans="1:24" s="160" customFormat="1" ht="12.95" customHeight="1" x14ac:dyDescent="0.25">
      <c r="A6" s="221"/>
      <c r="B6" s="163"/>
      <c r="C6" s="163"/>
      <c r="D6" s="163"/>
      <c r="E6" s="163"/>
      <c r="F6" s="163"/>
      <c r="G6" s="163"/>
      <c r="H6" s="163"/>
      <c r="I6" s="163"/>
      <c r="J6" s="163"/>
      <c r="K6" s="163"/>
      <c r="L6" s="163"/>
      <c r="M6" s="163"/>
      <c r="N6" s="163"/>
      <c r="O6" s="163"/>
      <c r="P6" s="163"/>
      <c r="Q6" s="163"/>
      <c r="R6" s="348"/>
      <c r="S6" s="221" t="s">
        <v>83</v>
      </c>
      <c r="T6" s="163"/>
      <c r="U6" s="163"/>
      <c r="V6" s="163"/>
      <c r="W6" s="163"/>
      <c r="X6" s="163"/>
    </row>
    <row r="7" spans="1:24" s="220" customFormat="1" ht="12.95" customHeight="1" x14ac:dyDescent="0.25">
      <c r="A7" s="221" t="s">
        <v>290</v>
      </c>
      <c r="B7" s="223"/>
      <c r="C7" s="223"/>
      <c r="D7" s="223"/>
      <c r="E7" s="223"/>
      <c r="F7" s="223"/>
      <c r="G7" s="223"/>
      <c r="H7" s="223"/>
      <c r="I7" s="223"/>
      <c r="J7" s="223"/>
      <c r="K7" s="223"/>
      <c r="L7" s="223"/>
      <c r="M7" s="223"/>
      <c r="N7" s="223"/>
      <c r="O7" s="223"/>
      <c r="P7" s="223"/>
      <c r="Q7" s="223"/>
      <c r="R7" s="223"/>
      <c r="S7" s="223"/>
      <c r="T7" s="223"/>
      <c r="U7" s="223"/>
      <c r="V7" s="223"/>
      <c r="W7" s="223"/>
      <c r="X7" s="223"/>
    </row>
    <row r="8" spans="1:24" s="160" customFormat="1" ht="12.95" customHeight="1" x14ac:dyDescent="0.25">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x14ac:dyDescent="0.25">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x14ac:dyDescent="0.25">
      <c r="A11" s="170"/>
      <c r="B11" s="171"/>
      <c r="C11" s="171"/>
      <c r="D11" s="171"/>
      <c r="E11" s="171"/>
      <c r="F11" s="171"/>
      <c r="G11" s="171"/>
      <c r="H11" s="171"/>
      <c r="I11" s="171"/>
      <c r="J11" s="171"/>
      <c r="K11" s="172"/>
      <c r="L11" s="172"/>
      <c r="M11" s="172"/>
      <c r="N11" s="172"/>
      <c r="O11" s="172"/>
    </row>
    <row r="12" spans="1:24" s="222" customFormat="1"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431">
        <v>10</v>
      </c>
      <c r="S12" s="221"/>
      <c r="T12" s="221"/>
      <c r="U12" s="221"/>
      <c r="V12" s="221"/>
      <c r="W12" s="221"/>
      <c r="X12" s="221"/>
    </row>
    <row r="13" spans="1:24" ht="12.95" customHeight="1" x14ac:dyDescent="0.2">
      <c r="A13" s="173" t="s">
        <v>276</v>
      </c>
      <c r="B13" s="173"/>
      <c r="C13" s="173"/>
      <c r="D13" s="173"/>
      <c r="E13" s="173"/>
      <c r="F13" s="173"/>
      <c r="I13" s="231">
        <f>Scenario3a!I13</f>
        <v>100</v>
      </c>
      <c r="J13" s="231">
        <f>Scenario3a!J13</f>
        <v>100</v>
      </c>
      <c r="K13" s="231">
        <f>Scenario3a!K13</f>
        <v>100</v>
      </c>
      <c r="L13" s="231">
        <f>Scenario3a!L13</f>
        <v>100</v>
      </c>
      <c r="M13" s="231">
        <f>Scenario3a!M13</f>
        <v>100</v>
      </c>
      <c r="N13" s="231">
        <f>Scenario3a!N13</f>
        <v>100</v>
      </c>
      <c r="O13" s="231">
        <f>Scenario3a!O13</f>
        <v>100</v>
      </c>
      <c r="P13" s="231">
        <f>Scenario3a!P13</f>
        <v>100</v>
      </c>
      <c r="Q13" s="231">
        <f>Scenario3a!Q13</f>
        <v>100</v>
      </c>
      <c r="R13" s="231">
        <f>Scenario3a!R13</f>
        <v>100</v>
      </c>
    </row>
    <row r="14" spans="1:24" ht="12.95" customHeight="1" x14ac:dyDescent="0.2">
      <c r="A14" s="173" t="s">
        <v>280</v>
      </c>
      <c r="B14" s="173"/>
      <c r="C14" s="173"/>
      <c r="D14" s="173"/>
      <c r="E14" s="173"/>
      <c r="F14" s="173"/>
      <c r="I14" s="231">
        <f ca="1">Scenario3a!I14</f>
        <v>1</v>
      </c>
      <c r="J14" s="231">
        <f ca="1">Scenario3a!J14</f>
        <v>2</v>
      </c>
      <c r="K14" s="231">
        <f ca="1">Scenario3a!K14</f>
        <v>-4</v>
      </c>
      <c r="L14" s="231">
        <f ca="1">Scenario3a!L14</f>
        <v>-16</v>
      </c>
      <c r="M14" s="231">
        <f ca="1">Scenario3a!M14</f>
        <v>7</v>
      </c>
      <c r="N14" s="231">
        <f ca="1">Scenario3a!N14</f>
        <v>15</v>
      </c>
      <c r="O14" s="231">
        <f ca="1">Scenario3a!O14</f>
        <v>0</v>
      </c>
      <c r="P14" s="231">
        <f ca="1">Scenario3a!P14</f>
        <v>15</v>
      </c>
      <c r="Q14" s="231">
        <f ca="1">Scenario3a!Q14</f>
        <v>3</v>
      </c>
      <c r="R14" s="231">
        <f ca="1">Scenario3a!R14</f>
        <v>8</v>
      </c>
    </row>
    <row r="15" spans="1:24" ht="12.95" customHeight="1" x14ac:dyDescent="0.2">
      <c r="A15" s="173" t="s">
        <v>277</v>
      </c>
      <c r="B15" s="173"/>
      <c r="C15" s="173"/>
      <c r="D15" s="173"/>
      <c r="E15" s="173"/>
      <c r="F15" s="173"/>
      <c r="I15" s="231">
        <f ca="1">Scenario3a!I15</f>
        <v>-6</v>
      </c>
      <c r="J15" s="231">
        <f ca="1">Scenario3a!J15</f>
        <v>0</v>
      </c>
      <c r="K15" s="231">
        <f ca="1">Scenario3a!K15</f>
        <v>6</v>
      </c>
      <c r="L15" s="231">
        <f ca="1">Scenario3a!L15</f>
        <v>-12</v>
      </c>
      <c r="M15" s="231">
        <f ca="1">Scenario3a!M15</f>
        <v>-18</v>
      </c>
      <c r="N15" s="231">
        <f ca="1">Scenario3a!N15</f>
        <v>20</v>
      </c>
      <c r="O15" s="231">
        <f ca="1">Scenario3a!O15</f>
        <v>10</v>
      </c>
      <c r="P15" s="231">
        <f ca="1">Scenario3a!P15</f>
        <v>-10</v>
      </c>
      <c r="Q15" s="231">
        <f ca="1">Scenario3a!Q15</f>
        <v>12</v>
      </c>
      <c r="R15" s="231">
        <f ca="1">Scenario3a!R15</f>
        <v>9</v>
      </c>
    </row>
    <row r="16" spans="1:24"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J17" s="173"/>
      <c r="K17" s="173"/>
      <c r="L17" s="173"/>
      <c r="M17" s="176"/>
      <c r="N17" s="176"/>
      <c r="O17" s="176"/>
    </row>
    <row r="18" spans="1:118" ht="12.95" customHeight="1" x14ac:dyDescent="0.2">
      <c r="A18" s="230"/>
      <c r="B18" s="173"/>
      <c r="C18" s="173"/>
      <c r="D18" s="173"/>
      <c r="E18" s="173"/>
      <c r="F18" s="173"/>
      <c r="I18" s="230"/>
      <c r="J18" s="173"/>
      <c r="K18" s="173"/>
      <c r="L18" s="173"/>
      <c r="M18" s="176"/>
      <c r="N18" s="176"/>
      <c r="O18" s="176"/>
    </row>
    <row r="19" spans="1:118" ht="12.95" customHeight="1" x14ac:dyDescent="0.2">
      <c r="A19" s="173"/>
      <c r="B19" s="173"/>
      <c r="C19" s="173"/>
      <c r="D19" s="173"/>
      <c r="E19" s="173"/>
      <c r="F19" s="173"/>
      <c r="G19" s="173"/>
      <c r="H19" s="173"/>
      <c r="I19" s="173"/>
      <c r="J19" s="173"/>
      <c r="K19" s="174"/>
      <c r="L19" s="175"/>
      <c r="M19" s="162"/>
      <c r="N19" s="176"/>
      <c r="O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row>
    <row r="21" spans="1:118" ht="12.95" customHeight="1" x14ac:dyDescent="0.2">
      <c r="A21" s="239"/>
      <c r="B21" s="239"/>
      <c r="C21" s="239"/>
      <c r="D21" s="239"/>
      <c r="E21" s="239"/>
      <c r="F21" s="239"/>
      <c r="G21" s="239"/>
      <c r="H21" s="181"/>
      <c r="I21" s="182"/>
      <c r="J21" s="175"/>
      <c r="K21" s="175"/>
      <c r="L21" s="175"/>
      <c r="M21" s="174"/>
      <c r="N21" s="174"/>
      <c r="O21" s="174"/>
    </row>
    <row r="22" spans="1:118" ht="12.95" customHeight="1" x14ac:dyDescent="0.2">
      <c r="A22" s="222"/>
      <c r="B22" s="222"/>
      <c r="C22" s="222"/>
      <c r="D22" s="222"/>
      <c r="E22" s="222"/>
      <c r="F22" s="222"/>
      <c r="G22" s="222"/>
      <c r="H22" s="162"/>
      <c r="I22" s="162"/>
      <c r="K22" s="183" t="s">
        <v>28</v>
      </c>
      <c r="M22" s="162"/>
      <c r="P22" s="183" t="s">
        <v>54</v>
      </c>
      <c r="R22" s="162"/>
      <c r="S22" s="162"/>
      <c r="U22" s="183" t="s">
        <v>7</v>
      </c>
      <c r="X22" s="162"/>
    </row>
    <row r="23" spans="1:118" ht="12.95" customHeight="1" x14ac:dyDescent="0.2">
      <c r="A23" s="222"/>
      <c r="B23" s="222"/>
      <c r="C23" s="222"/>
      <c r="D23" s="222"/>
      <c r="E23" s="222"/>
      <c r="F23" s="222"/>
      <c r="G23" s="222"/>
      <c r="H23" s="162"/>
      <c r="I23" s="184">
        <v>1</v>
      </c>
      <c r="J23" s="185">
        <f>I23+1</f>
        <v>2</v>
      </c>
      <c r="K23" s="185">
        <f t="shared" ref="K23:X23" si="0">J23+1</f>
        <v>3</v>
      </c>
      <c r="L23" s="185">
        <f t="shared" si="0"/>
        <v>4</v>
      </c>
      <c r="M23" s="186">
        <f t="shared" si="0"/>
        <v>5</v>
      </c>
      <c r="N23" s="184">
        <f t="shared" si="0"/>
        <v>6</v>
      </c>
      <c r="O23" s="185">
        <f t="shared" si="0"/>
        <v>7</v>
      </c>
      <c r="P23" s="185">
        <f t="shared" si="0"/>
        <v>8</v>
      </c>
      <c r="Q23" s="185">
        <f t="shared" si="0"/>
        <v>9</v>
      </c>
      <c r="R23" s="186">
        <f t="shared" si="0"/>
        <v>10</v>
      </c>
      <c r="S23" s="184">
        <f t="shared" si="0"/>
        <v>11</v>
      </c>
      <c r="T23" s="185">
        <f t="shared" si="0"/>
        <v>12</v>
      </c>
      <c r="U23" s="185">
        <f t="shared" si="0"/>
        <v>13</v>
      </c>
      <c r="V23" s="185">
        <f t="shared" si="0"/>
        <v>14</v>
      </c>
      <c r="W23" s="186">
        <f t="shared" si="0"/>
        <v>15</v>
      </c>
      <c r="X23" s="184">
        <f t="shared" si="0"/>
        <v>16</v>
      </c>
    </row>
    <row r="24" spans="1:118" s="189" customFormat="1" ht="12.95" customHeight="1" x14ac:dyDescent="0.2">
      <c r="A24" s="245" t="s">
        <v>8</v>
      </c>
      <c r="B24" s="245"/>
      <c r="C24" s="245"/>
      <c r="D24" s="245"/>
      <c r="E24" s="245"/>
      <c r="F24" s="245"/>
      <c r="G24" s="245"/>
      <c r="H24" s="187"/>
      <c r="I24" s="247">
        <v>0</v>
      </c>
      <c r="J24" s="247">
        <f>I24+1</f>
        <v>1</v>
      </c>
      <c r="K24" s="247">
        <f t="shared" ref="K24:M24" si="1">J24+1</f>
        <v>2</v>
      </c>
      <c r="L24" s="247">
        <f t="shared" si="1"/>
        <v>3</v>
      </c>
      <c r="M24" s="375">
        <f t="shared" si="1"/>
        <v>4</v>
      </c>
      <c r="N24" s="58">
        <f t="shared" ref="N24:X24" si="2">M24+1</f>
        <v>5</v>
      </c>
      <c r="O24" s="247">
        <f t="shared" si="2"/>
        <v>6</v>
      </c>
      <c r="P24" s="247">
        <f t="shared" si="2"/>
        <v>7</v>
      </c>
      <c r="Q24" s="247">
        <f t="shared" si="2"/>
        <v>8</v>
      </c>
      <c r="R24" s="375">
        <f t="shared" si="2"/>
        <v>9</v>
      </c>
      <c r="S24" s="58">
        <f t="shared" si="2"/>
        <v>10</v>
      </c>
      <c r="T24" s="247">
        <f t="shared" si="2"/>
        <v>11</v>
      </c>
      <c r="U24" s="247">
        <f t="shared" si="2"/>
        <v>12</v>
      </c>
      <c r="V24" s="247">
        <f t="shared" si="2"/>
        <v>13</v>
      </c>
      <c r="W24" s="375">
        <f t="shared" si="2"/>
        <v>14</v>
      </c>
      <c r="X24" s="247">
        <f t="shared" si="2"/>
        <v>15</v>
      </c>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3">1/(1+$I$16)^I24</f>
        <v>1</v>
      </c>
      <c r="J25" s="250">
        <f t="shared" si="3"/>
        <v>0.93292284728052988</v>
      </c>
      <c r="K25" s="250">
        <f t="shared" si="3"/>
        <v>0.87034503897801074</v>
      </c>
      <c r="L25" s="250">
        <f t="shared" si="3"/>
        <v>0.8119647718798495</v>
      </c>
      <c r="M25" s="376">
        <f t="shared" si="3"/>
        <v>0.75750048687363514</v>
      </c>
      <c r="N25" s="191">
        <f t="shared" si="3"/>
        <v>0.70668951103053923</v>
      </c>
      <c r="O25" s="250">
        <f t="shared" si="3"/>
        <v>0.65928679077389607</v>
      </c>
      <c r="P25" s="250">
        <f t="shared" si="3"/>
        <v>0.61506371002322602</v>
      </c>
      <c r="Q25" s="250">
        <f t="shared" si="3"/>
        <v>0.57380698761379423</v>
      </c>
      <c r="R25" s="376">
        <f t="shared" si="3"/>
        <v>0.53531764867412457</v>
      </c>
      <c r="S25" s="191">
        <f t="shared" si="3"/>
        <v>0.49941006500058266</v>
      </c>
      <c r="T25" s="250">
        <f t="shared" si="3"/>
        <v>0.46591105980089798</v>
      </c>
      <c r="U25" s="250">
        <f t="shared" si="3"/>
        <v>0.43465907248894298</v>
      </c>
      <c r="V25" s="250">
        <f t="shared" si="3"/>
        <v>0.40550337950269894</v>
      </c>
      <c r="W25" s="376">
        <f t="shared" si="3"/>
        <v>0.37830336738753512</v>
      </c>
      <c r="X25" s="250">
        <f t="shared" si="3"/>
        <v>0.35292785463899157</v>
      </c>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6"/>
      <c r="O26" s="252"/>
      <c r="P26" s="222"/>
      <c r="Q26" s="379"/>
      <c r="R26" s="197"/>
      <c r="S26" s="196"/>
      <c r="T26" s="252"/>
      <c r="U26" s="222"/>
      <c r="V26" s="379"/>
      <c r="W26" s="197"/>
      <c r="X26" s="252"/>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I13</f>
        <v>100</v>
      </c>
      <c r="J27" s="267">
        <f t="shared" ref="J27:M27" si="4">J13</f>
        <v>100</v>
      </c>
      <c r="K27" s="267">
        <f t="shared" si="4"/>
        <v>100</v>
      </c>
      <c r="L27" s="267">
        <f t="shared" si="4"/>
        <v>100</v>
      </c>
      <c r="M27" s="299">
        <f t="shared" si="4"/>
        <v>100</v>
      </c>
      <c r="N27" s="268"/>
      <c r="O27" s="269"/>
      <c r="R27" s="272"/>
      <c r="S27" s="268"/>
      <c r="T27" s="269"/>
      <c r="W27" s="272"/>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I27</f>
        <v>100</v>
      </c>
      <c r="J28" s="275">
        <f>J27</f>
        <v>100</v>
      </c>
      <c r="K28" s="275">
        <f>K27</f>
        <v>100</v>
      </c>
      <c r="L28" s="275">
        <f>L27</f>
        <v>100</v>
      </c>
      <c r="M28" s="276">
        <f>M27</f>
        <v>100</v>
      </c>
      <c r="N28" s="277"/>
      <c r="O28" s="278"/>
      <c r="P28" s="275"/>
      <c r="Q28" s="275"/>
      <c r="R28" s="279"/>
      <c r="S28" s="277"/>
      <c r="T28" s="278"/>
      <c r="U28" s="275"/>
      <c r="V28" s="275"/>
      <c r="W28" s="279"/>
      <c r="X28" s="278"/>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3"/>
      <c r="R29" s="284"/>
      <c r="S29" s="283"/>
      <c r="W29" s="284"/>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I13</f>
        <v>100</v>
      </c>
      <c r="J30" s="282">
        <f t="shared" ref="J30:M30" si="5">J13</f>
        <v>100</v>
      </c>
      <c r="K30" s="282">
        <f t="shared" si="5"/>
        <v>100</v>
      </c>
      <c r="L30" s="282">
        <f t="shared" si="5"/>
        <v>100</v>
      </c>
      <c r="M30" s="284">
        <f t="shared" si="5"/>
        <v>100</v>
      </c>
      <c r="N30" s="283"/>
      <c r="R30" s="284"/>
      <c r="S30" s="283"/>
      <c r="W30" s="284"/>
    </row>
    <row r="31" spans="1:118" s="282" customFormat="1" ht="12.95" customHeight="1" outlineLevel="1" x14ac:dyDescent="0.2">
      <c r="A31" s="286"/>
      <c r="B31" s="280" t="s">
        <v>199</v>
      </c>
      <c r="C31" s="281"/>
      <c r="D31" s="281"/>
      <c r="E31" s="281"/>
      <c r="F31" s="281"/>
      <c r="G31" s="281"/>
      <c r="H31" s="266"/>
      <c r="M31" s="284"/>
      <c r="N31" s="347">
        <f>N13</f>
        <v>100</v>
      </c>
      <c r="O31" s="348">
        <f t="shared" ref="O31:R31" si="6">O13</f>
        <v>100</v>
      </c>
      <c r="P31" s="348">
        <f t="shared" si="6"/>
        <v>100</v>
      </c>
      <c r="Q31" s="348">
        <f t="shared" si="6"/>
        <v>100</v>
      </c>
      <c r="R31" s="380">
        <f t="shared" si="6"/>
        <v>100</v>
      </c>
      <c r="S31" s="283"/>
      <c r="W31" s="284"/>
    </row>
    <row r="32" spans="1:118" s="282" customFormat="1" ht="12.95" customHeight="1" outlineLevel="1" x14ac:dyDescent="0.2">
      <c r="A32" s="286"/>
      <c r="B32" s="280" t="s">
        <v>200</v>
      </c>
      <c r="C32" s="281"/>
      <c r="D32" s="281"/>
      <c r="E32" s="281"/>
      <c r="F32" s="281"/>
      <c r="G32" s="281"/>
      <c r="H32" s="281"/>
      <c r="M32" s="284"/>
      <c r="N32" s="283"/>
      <c r="R32" s="284"/>
      <c r="S32" s="287">
        <f>Q33</f>
        <v>100</v>
      </c>
      <c r="T32" s="282">
        <f>$S$32</f>
        <v>100</v>
      </c>
      <c r="U32" s="282">
        <f>$S$32</f>
        <v>100</v>
      </c>
      <c r="V32" s="282">
        <f>$S$32</f>
        <v>100</v>
      </c>
      <c r="W32" s="284">
        <f>$S$32</f>
        <v>100</v>
      </c>
      <c r="X32" s="374">
        <f>V33</f>
        <v>100</v>
      </c>
    </row>
    <row r="33" spans="1:24" s="282" customFormat="1" ht="12.95" customHeight="1" outlineLevel="1" x14ac:dyDescent="0.2">
      <c r="A33" s="286"/>
      <c r="B33" s="280" t="s">
        <v>195</v>
      </c>
      <c r="C33" s="281"/>
      <c r="D33" s="281"/>
      <c r="E33" s="281"/>
      <c r="F33" s="281"/>
      <c r="G33" s="281"/>
      <c r="H33" s="281"/>
      <c r="I33" s="282">
        <f>SUM(I30:I32)</f>
        <v>100</v>
      </c>
      <c r="J33" s="282">
        <f t="shared" ref="J33:X33" si="7">SUM(J30:J32)</f>
        <v>100</v>
      </c>
      <c r="K33" s="282">
        <f t="shared" si="7"/>
        <v>100</v>
      </c>
      <c r="L33" s="282">
        <f t="shared" si="7"/>
        <v>100</v>
      </c>
      <c r="M33" s="284">
        <f t="shared" si="7"/>
        <v>100</v>
      </c>
      <c r="N33" s="283">
        <f t="shared" si="7"/>
        <v>100</v>
      </c>
      <c r="O33" s="282">
        <f t="shared" si="7"/>
        <v>100</v>
      </c>
      <c r="P33" s="282">
        <f t="shared" si="7"/>
        <v>100</v>
      </c>
      <c r="Q33" s="282">
        <f t="shared" si="7"/>
        <v>100</v>
      </c>
      <c r="R33" s="284">
        <f t="shared" si="7"/>
        <v>100</v>
      </c>
      <c r="S33" s="283">
        <f t="shared" si="7"/>
        <v>100</v>
      </c>
      <c r="T33" s="282">
        <f t="shared" si="7"/>
        <v>100</v>
      </c>
      <c r="U33" s="282">
        <f t="shared" si="7"/>
        <v>100</v>
      </c>
      <c r="V33" s="282">
        <f t="shared" si="7"/>
        <v>100</v>
      </c>
      <c r="W33" s="284">
        <f t="shared" si="7"/>
        <v>100</v>
      </c>
      <c r="X33" s="282">
        <f t="shared" si="7"/>
        <v>100</v>
      </c>
    </row>
    <row r="34" spans="1:24" s="282" customFormat="1" ht="12.95" customHeight="1" outlineLevel="1" x14ac:dyDescent="0.2">
      <c r="A34" s="280"/>
      <c r="B34" s="288" t="s">
        <v>13</v>
      </c>
      <c r="C34" s="289"/>
      <c r="D34" s="289"/>
      <c r="E34" s="289"/>
      <c r="F34" s="289"/>
      <c r="G34" s="289"/>
      <c r="H34" s="289"/>
      <c r="I34" s="290">
        <f>I$30</f>
        <v>100</v>
      </c>
      <c r="J34" s="290">
        <f t="shared" ref="J34:M34" si="8">J$30</f>
        <v>100</v>
      </c>
      <c r="K34" s="290">
        <f t="shared" si="8"/>
        <v>100</v>
      </c>
      <c r="L34" s="290">
        <f t="shared" si="8"/>
        <v>100</v>
      </c>
      <c r="M34" s="292">
        <f t="shared" si="8"/>
        <v>100</v>
      </c>
      <c r="N34" s="291"/>
      <c r="O34" s="290"/>
      <c r="P34" s="290"/>
      <c r="Q34" s="290"/>
      <c r="R34" s="292"/>
      <c r="S34" s="291"/>
      <c r="T34" s="290"/>
      <c r="U34" s="290"/>
      <c r="V34" s="290"/>
      <c r="W34" s="292"/>
      <c r="X34" s="290"/>
    </row>
    <row r="35" spans="1:24" s="282" customFormat="1" ht="12.95" customHeight="1" outlineLevel="1" x14ac:dyDescent="0.2">
      <c r="A35" s="280"/>
      <c r="B35" s="288" t="s">
        <v>14</v>
      </c>
      <c r="C35" s="289"/>
      <c r="D35" s="289"/>
      <c r="E35" s="289"/>
      <c r="F35" s="289"/>
      <c r="G35" s="289"/>
      <c r="H35" s="289"/>
      <c r="I35" s="290"/>
      <c r="J35" s="290"/>
      <c r="K35" s="290"/>
      <c r="L35" s="290"/>
      <c r="M35" s="292"/>
      <c r="N35" s="291">
        <f>N$31</f>
        <v>100</v>
      </c>
      <c r="O35" s="290">
        <f t="shared" ref="O35:R35" si="9">O$31</f>
        <v>100</v>
      </c>
      <c r="P35" s="290">
        <f t="shared" si="9"/>
        <v>100</v>
      </c>
      <c r="Q35" s="290">
        <f t="shared" si="9"/>
        <v>100</v>
      </c>
      <c r="R35" s="292">
        <f t="shared" si="9"/>
        <v>100</v>
      </c>
      <c r="S35" s="291"/>
      <c r="T35" s="290"/>
      <c r="U35" s="290"/>
      <c r="V35" s="290"/>
      <c r="W35" s="292"/>
      <c r="X35" s="290"/>
    </row>
    <row r="36" spans="1:24" s="282" customFormat="1" ht="12.95" customHeight="1" outlineLevel="1" x14ac:dyDescent="0.2">
      <c r="A36" s="280"/>
      <c r="B36" s="288" t="s">
        <v>15</v>
      </c>
      <c r="C36" s="289"/>
      <c r="D36" s="289"/>
      <c r="E36" s="289"/>
      <c r="F36" s="289"/>
      <c r="G36" s="289"/>
      <c r="H36" s="289"/>
      <c r="I36" s="290"/>
      <c r="J36" s="290"/>
      <c r="K36" s="290"/>
      <c r="L36" s="290"/>
      <c r="M36" s="292"/>
      <c r="N36" s="291"/>
      <c r="O36" s="290"/>
      <c r="P36" s="290"/>
      <c r="Q36" s="290"/>
      <c r="R36" s="292"/>
      <c r="S36" s="291">
        <f t="shared" ref="S36:X36" si="10">S$32</f>
        <v>100</v>
      </c>
      <c r="T36" s="290">
        <f t="shared" si="10"/>
        <v>100</v>
      </c>
      <c r="U36" s="290">
        <f t="shared" si="10"/>
        <v>100</v>
      </c>
      <c r="V36" s="290">
        <f t="shared" si="10"/>
        <v>100</v>
      </c>
      <c r="W36" s="292">
        <f t="shared" si="10"/>
        <v>100</v>
      </c>
      <c r="X36" s="290">
        <f t="shared" si="10"/>
        <v>100</v>
      </c>
    </row>
    <row r="37" spans="1:24" s="282" customFormat="1" ht="12.75" customHeight="1" outlineLevel="1" x14ac:dyDescent="0.3">
      <c r="A37" s="280"/>
      <c r="B37" s="288" t="s">
        <v>262</v>
      </c>
      <c r="C37" s="289"/>
      <c r="D37" s="289"/>
      <c r="E37" s="289"/>
      <c r="F37" s="289"/>
      <c r="G37" s="289"/>
      <c r="H37" s="289"/>
      <c r="I37" s="290">
        <f t="shared" ref="I37:X37" si="11">SUM(I34:I36)</f>
        <v>100</v>
      </c>
      <c r="J37" s="290">
        <f t="shared" si="11"/>
        <v>100</v>
      </c>
      <c r="K37" s="290">
        <f t="shared" si="11"/>
        <v>100</v>
      </c>
      <c r="L37" s="290">
        <f t="shared" si="11"/>
        <v>100</v>
      </c>
      <c r="M37" s="292">
        <f t="shared" si="11"/>
        <v>100</v>
      </c>
      <c r="N37" s="291">
        <f t="shared" si="11"/>
        <v>100</v>
      </c>
      <c r="O37" s="290">
        <f t="shared" si="11"/>
        <v>100</v>
      </c>
      <c r="P37" s="290">
        <f t="shared" si="11"/>
        <v>100</v>
      </c>
      <c r="Q37" s="290">
        <f t="shared" si="11"/>
        <v>100</v>
      </c>
      <c r="R37" s="292">
        <f t="shared" si="11"/>
        <v>100</v>
      </c>
      <c r="S37" s="291">
        <f t="shared" si="11"/>
        <v>100</v>
      </c>
      <c r="T37" s="290">
        <f t="shared" si="11"/>
        <v>100</v>
      </c>
      <c r="U37" s="290">
        <f t="shared" si="11"/>
        <v>100</v>
      </c>
      <c r="V37" s="290">
        <f t="shared" si="11"/>
        <v>100</v>
      </c>
      <c r="W37" s="292">
        <f t="shared" si="11"/>
        <v>100</v>
      </c>
      <c r="X37" s="290">
        <f t="shared" si="11"/>
        <v>100</v>
      </c>
    </row>
    <row r="38" spans="1:24" s="282" customFormat="1" ht="12.95" customHeight="1" outlineLevel="1" x14ac:dyDescent="0.3">
      <c r="A38" s="286"/>
      <c r="B38" s="280"/>
      <c r="C38" s="281"/>
      <c r="D38" s="281"/>
      <c r="E38" s="281"/>
      <c r="F38" s="281"/>
      <c r="G38" s="281"/>
      <c r="H38" s="281"/>
      <c r="M38" s="284"/>
      <c r="N38" s="283"/>
      <c r="R38" s="284"/>
      <c r="S38" s="283"/>
      <c r="W38" s="284"/>
    </row>
    <row r="39" spans="1:24" s="267" customFormat="1" ht="12.95" customHeight="1" outlineLevel="1" x14ac:dyDescent="0.3">
      <c r="A39" s="293" t="s">
        <v>16</v>
      </c>
      <c r="B39" s="265" t="s">
        <v>201</v>
      </c>
      <c r="C39" s="266"/>
      <c r="D39" s="266"/>
      <c r="E39" s="266"/>
      <c r="F39" s="266"/>
      <c r="G39" s="266"/>
      <c r="H39" s="266"/>
      <c r="I39" s="267">
        <f>I13</f>
        <v>100</v>
      </c>
      <c r="J39" s="267">
        <f t="shared" ref="J39:M39" si="12">J13</f>
        <v>100</v>
      </c>
      <c r="K39" s="267">
        <f t="shared" si="12"/>
        <v>100</v>
      </c>
      <c r="L39" s="267">
        <f t="shared" si="12"/>
        <v>100</v>
      </c>
      <c r="M39" s="299">
        <f t="shared" si="12"/>
        <v>100</v>
      </c>
      <c r="N39" s="294"/>
      <c r="O39" s="295"/>
      <c r="P39" s="295"/>
      <c r="Q39" s="295"/>
      <c r="R39" s="296"/>
      <c r="S39" s="294"/>
      <c r="T39" s="295"/>
      <c r="U39" s="295"/>
      <c r="V39" s="295"/>
      <c r="W39" s="296"/>
      <c r="X39" s="295"/>
    </row>
    <row r="40" spans="1:24" s="267" customFormat="1" ht="12.95" customHeight="1" outlineLevel="1" x14ac:dyDescent="0.3">
      <c r="A40" s="293"/>
      <c r="B40" s="265" t="s">
        <v>202</v>
      </c>
      <c r="C40" s="266"/>
      <c r="D40" s="266"/>
      <c r="E40" s="266"/>
      <c r="F40" s="266"/>
      <c r="G40" s="266"/>
      <c r="H40" s="266"/>
      <c r="M40" s="299"/>
      <c r="N40" s="347">
        <f>N13</f>
        <v>100</v>
      </c>
      <c r="O40" s="348">
        <f t="shared" ref="O40:R40" si="13">O13</f>
        <v>100</v>
      </c>
      <c r="P40" s="348">
        <f t="shared" si="13"/>
        <v>100</v>
      </c>
      <c r="Q40" s="348">
        <f t="shared" si="13"/>
        <v>100</v>
      </c>
      <c r="R40" s="380">
        <f t="shared" si="13"/>
        <v>100</v>
      </c>
      <c r="S40" s="298"/>
      <c r="W40" s="299"/>
    </row>
    <row r="41" spans="1:24" s="267" customFormat="1" ht="12.95" customHeight="1" outlineLevel="1" x14ac:dyDescent="0.3">
      <c r="A41" s="293"/>
      <c r="B41" s="265" t="s">
        <v>203</v>
      </c>
      <c r="C41" s="266"/>
      <c r="D41" s="266"/>
      <c r="E41" s="266"/>
      <c r="F41" s="266"/>
      <c r="G41" s="266"/>
      <c r="H41" s="266"/>
      <c r="M41" s="299"/>
      <c r="N41" s="294"/>
      <c r="O41" s="295"/>
      <c r="P41" s="295"/>
      <c r="Q41" s="295"/>
      <c r="R41" s="296"/>
      <c r="S41" s="297">
        <f ca="1">Q42</f>
        <v>48</v>
      </c>
      <c r="T41" s="295">
        <f ca="1">$S$41</f>
        <v>48</v>
      </c>
      <c r="U41" s="295">
        <f t="shared" ref="U41:W41" ca="1" si="14">$S$41</f>
        <v>48</v>
      </c>
      <c r="V41" s="295">
        <f t="shared" ca="1" si="14"/>
        <v>48</v>
      </c>
      <c r="W41" s="296">
        <f t="shared" ca="1" si="14"/>
        <v>48</v>
      </c>
      <c r="X41" s="358">
        <f ca="1">V42</f>
        <v>52</v>
      </c>
    </row>
    <row r="42" spans="1:24" s="267" customFormat="1" ht="12.95" customHeight="1" x14ac:dyDescent="0.3">
      <c r="A42" s="293"/>
      <c r="B42" s="265" t="s">
        <v>196</v>
      </c>
      <c r="C42" s="266"/>
      <c r="D42" s="266"/>
      <c r="E42" s="266"/>
      <c r="F42" s="266"/>
      <c r="G42" s="266"/>
      <c r="H42" s="266"/>
      <c r="I42" s="267">
        <f ca="1">I13-SUM($I14:I14)-I15</f>
        <v>105</v>
      </c>
      <c r="J42" s="267">
        <f ca="1">J13-SUM($I14:J14)-J15</f>
        <v>97</v>
      </c>
      <c r="K42" s="267">
        <f ca="1">K13-SUM($I14:K14)-K15</f>
        <v>95</v>
      </c>
      <c r="L42" s="267">
        <f ca="1">L13-SUM($I14:L14)-L15</f>
        <v>129</v>
      </c>
      <c r="M42" s="299">
        <f ca="1">M13-SUM($I14:M14)-M15</f>
        <v>128</v>
      </c>
      <c r="N42" s="300">
        <f ca="1">N13-SUM($M14:N14)-N15</f>
        <v>58</v>
      </c>
      <c r="O42" s="301">
        <f ca="1">O13-SUM($M14:O14)-O15</f>
        <v>68</v>
      </c>
      <c r="P42" s="301">
        <f ca="1">P13-SUM($M14:P14)-P15</f>
        <v>73</v>
      </c>
      <c r="Q42" s="301">
        <f ca="1">Q13-SUM($M14:Q14)-Q15</f>
        <v>48</v>
      </c>
      <c r="R42" s="302">
        <f ca="1">R13-SUM($M14:R14)-R15</f>
        <v>43</v>
      </c>
      <c r="S42" s="300">
        <f ca="1">$Q$42+$Q$15-S15-SUM($R14:S14)</f>
        <v>52</v>
      </c>
      <c r="T42" s="301">
        <f ca="1">$Q$42+$Q$15-T15-SUM($R14:T14)</f>
        <v>52</v>
      </c>
      <c r="U42" s="301">
        <f ca="1">$Q$42+$Q$15-U15-SUM($R14:U14)</f>
        <v>52</v>
      </c>
      <c r="V42" s="301">
        <f ca="1">$Q$42+$Q$15-V15-SUM($R14:V14)</f>
        <v>52</v>
      </c>
      <c r="W42" s="302">
        <f ca="1">$Q$42+$Q$15-W15-SUM($R14:W14)</f>
        <v>52</v>
      </c>
      <c r="X42" s="295">
        <f ca="1">$V$42+$V$15-X15-SUM($W14:X14)</f>
        <v>52</v>
      </c>
    </row>
    <row r="43" spans="1:24" s="267" customFormat="1" ht="12.95" customHeight="1" outlineLevel="1" x14ac:dyDescent="0.3">
      <c r="A43" s="265"/>
      <c r="B43" s="273" t="s">
        <v>17</v>
      </c>
      <c r="C43" s="274"/>
      <c r="D43" s="274"/>
      <c r="E43" s="274"/>
      <c r="F43" s="274"/>
      <c r="G43" s="274"/>
      <c r="H43" s="274"/>
      <c r="I43" s="275">
        <f>I$39</f>
        <v>100</v>
      </c>
      <c r="J43" s="275">
        <f t="shared" ref="J43:M43" si="15">J$39</f>
        <v>100</v>
      </c>
      <c r="K43" s="275">
        <f t="shared" si="15"/>
        <v>100</v>
      </c>
      <c r="L43" s="275">
        <f t="shared" si="15"/>
        <v>100</v>
      </c>
      <c r="M43" s="276">
        <f t="shared" si="15"/>
        <v>100</v>
      </c>
      <c r="N43" s="303"/>
      <c r="O43" s="275"/>
      <c r="P43" s="275"/>
      <c r="Q43" s="275"/>
      <c r="R43" s="276"/>
      <c r="S43" s="303"/>
      <c r="T43" s="275"/>
      <c r="U43" s="275"/>
      <c r="V43" s="275"/>
      <c r="W43" s="276"/>
      <c r="X43" s="275"/>
    </row>
    <row r="44" spans="1:24" s="267" customFormat="1" ht="12.95" customHeight="1" outlineLevel="1" x14ac:dyDescent="0.3">
      <c r="A44" s="265"/>
      <c r="B44" s="273" t="s">
        <v>18</v>
      </c>
      <c r="C44" s="274"/>
      <c r="D44" s="274"/>
      <c r="E44" s="274"/>
      <c r="F44" s="274"/>
      <c r="G44" s="274"/>
      <c r="H44" s="274"/>
      <c r="I44" s="275"/>
      <c r="J44" s="275"/>
      <c r="K44" s="275"/>
      <c r="L44" s="275"/>
      <c r="M44" s="276"/>
      <c r="N44" s="303">
        <f>N$40</f>
        <v>100</v>
      </c>
      <c r="O44" s="275">
        <f t="shared" ref="O44:R44" si="16">O$40</f>
        <v>100</v>
      </c>
      <c r="P44" s="275">
        <f t="shared" si="16"/>
        <v>100</v>
      </c>
      <c r="Q44" s="275">
        <f t="shared" si="16"/>
        <v>100</v>
      </c>
      <c r="R44" s="276">
        <f t="shared" si="16"/>
        <v>100</v>
      </c>
      <c r="S44" s="303"/>
      <c r="T44" s="275"/>
      <c r="U44" s="275"/>
      <c r="V44" s="275"/>
      <c r="W44" s="276"/>
      <c r="X44" s="275"/>
    </row>
    <row r="45" spans="1:24" s="267" customFormat="1" ht="12.95" customHeight="1" outlineLevel="1" x14ac:dyDescent="0.3">
      <c r="A45" s="265"/>
      <c r="B45" s="273" t="s">
        <v>19</v>
      </c>
      <c r="C45" s="274"/>
      <c r="D45" s="274"/>
      <c r="E45" s="274"/>
      <c r="F45" s="274"/>
      <c r="G45" s="274"/>
      <c r="H45" s="274"/>
      <c r="I45" s="275"/>
      <c r="J45" s="275"/>
      <c r="K45" s="275"/>
      <c r="L45" s="275"/>
      <c r="M45" s="276"/>
      <c r="N45" s="303"/>
      <c r="O45" s="275"/>
      <c r="P45" s="275"/>
      <c r="Q45" s="275"/>
      <c r="R45" s="276"/>
      <c r="S45" s="303">
        <f t="shared" ref="S45:X45" ca="1" si="17">S41</f>
        <v>48</v>
      </c>
      <c r="T45" s="275">
        <f t="shared" ca="1" si="17"/>
        <v>48</v>
      </c>
      <c r="U45" s="275">
        <f t="shared" ca="1" si="17"/>
        <v>48</v>
      </c>
      <c r="V45" s="275">
        <f t="shared" ca="1" si="17"/>
        <v>48</v>
      </c>
      <c r="W45" s="276">
        <f t="shared" ca="1" si="17"/>
        <v>48</v>
      </c>
      <c r="X45" s="275">
        <f t="shared" ca="1" si="17"/>
        <v>52</v>
      </c>
    </row>
    <row r="46" spans="1:24" s="267" customFormat="1" ht="12.75" customHeight="1" x14ac:dyDescent="0.3">
      <c r="A46" s="265"/>
      <c r="B46" s="273" t="s">
        <v>263</v>
      </c>
      <c r="C46" s="274"/>
      <c r="D46" s="274"/>
      <c r="E46" s="274"/>
      <c r="F46" s="274"/>
      <c r="G46" s="274"/>
      <c r="H46" s="274"/>
      <c r="I46" s="275">
        <f t="shared" ref="I46:X46" si="18">SUM(I43:I45)</f>
        <v>100</v>
      </c>
      <c r="J46" s="275">
        <f t="shared" si="18"/>
        <v>100</v>
      </c>
      <c r="K46" s="275">
        <f t="shared" si="18"/>
        <v>100</v>
      </c>
      <c r="L46" s="275">
        <f t="shared" si="18"/>
        <v>100</v>
      </c>
      <c r="M46" s="276">
        <f t="shared" si="18"/>
        <v>100</v>
      </c>
      <c r="N46" s="303">
        <f t="shared" si="18"/>
        <v>100</v>
      </c>
      <c r="O46" s="275">
        <f t="shared" si="18"/>
        <v>100</v>
      </c>
      <c r="P46" s="275">
        <f t="shared" si="18"/>
        <v>100</v>
      </c>
      <c r="Q46" s="275">
        <f t="shared" si="18"/>
        <v>100</v>
      </c>
      <c r="R46" s="276">
        <f t="shared" si="18"/>
        <v>100</v>
      </c>
      <c r="S46" s="303">
        <f t="shared" ca="1" si="18"/>
        <v>48</v>
      </c>
      <c r="T46" s="275">
        <f t="shared" ca="1" si="18"/>
        <v>48</v>
      </c>
      <c r="U46" s="275">
        <f t="shared" ca="1" si="18"/>
        <v>48</v>
      </c>
      <c r="V46" s="275">
        <f t="shared" ca="1" si="18"/>
        <v>48</v>
      </c>
      <c r="W46" s="276">
        <f t="shared" ca="1" si="18"/>
        <v>48</v>
      </c>
      <c r="X46" s="275">
        <f t="shared" ca="1" si="18"/>
        <v>52</v>
      </c>
    </row>
    <row r="47" spans="1:24" s="267" customFormat="1" ht="12.95" customHeight="1" outlineLevel="1" x14ac:dyDescent="0.3">
      <c r="A47" s="293"/>
      <c r="B47" s="265"/>
      <c r="C47" s="266"/>
      <c r="D47" s="266"/>
      <c r="E47" s="266"/>
      <c r="F47" s="266"/>
      <c r="G47" s="266"/>
      <c r="H47" s="266"/>
      <c r="M47" s="299"/>
      <c r="N47" s="294"/>
      <c r="O47" s="295"/>
      <c r="P47" s="295"/>
      <c r="Q47" s="295"/>
      <c r="R47" s="296"/>
      <c r="S47" s="294"/>
      <c r="T47" s="295"/>
      <c r="U47" s="295"/>
      <c r="V47" s="295"/>
      <c r="W47" s="296"/>
      <c r="X47" s="295"/>
    </row>
    <row r="48" spans="1:24" s="267" customFormat="1" ht="12.95" customHeight="1" outlineLevel="1" x14ac:dyDescent="0.3">
      <c r="A48" s="293"/>
      <c r="B48" s="265" t="s">
        <v>20</v>
      </c>
      <c r="C48" s="266"/>
      <c r="D48" s="266"/>
      <c r="E48" s="266"/>
      <c r="F48" s="266"/>
      <c r="G48" s="266"/>
      <c r="H48" s="266"/>
      <c r="I48" s="267">
        <f t="shared" ref="I48:X48" ca="1" si="19">(SUM(I39:I41)-I42)-(SUM(H39:H41)-H42)</f>
        <v>-5</v>
      </c>
      <c r="J48" s="267">
        <f t="shared" ca="1" si="19"/>
        <v>8</v>
      </c>
      <c r="K48" s="267">
        <f t="shared" ca="1" si="19"/>
        <v>2</v>
      </c>
      <c r="L48" s="267">
        <f t="shared" ca="1" si="19"/>
        <v>-34</v>
      </c>
      <c r="M48" s="299">
        <f t="shared" ca="1" si="19"/>
        <v>1</v>
      </c>
      <c r="N48" s="294">
        <f t="shared" ca="1" si="19"/>
        <v>70</v>
      </c>
      <c r="O48" s="295">
        <f t="shared" ca="1" si="19"/>
        <v>-10</v>
      </c>
      <c r="P48" s="267">
        <f t="shared" ca="1" si="19"/>
        <v>-5</v>
      </c>
      <c r="Q48" s="267">
        <f t="shared" ca="1" si="19"/>
        <v>25</v>
      </c>
      <c r="R48" s="299">
        <f t="shared" ca="1" si="19"/>
        <v>5</v>
      </c>
      <c r="S48" s="294">
        <f t="shared" ca="1" si="19"/>
        <v>-61</v>
      </c>
      <c r="T48" s="295">
        <f t="shared" ca="1" si="19"/>
        <v>0</v>
      </c>
      <c r="U48" s="267">
        <f t="shared" ca="1" si="19"/>
        <v>0</v>
      </c>
      <c r="V48" s="267">
        <f t="shared" ca="1" si="19"/>
        <v>0</v>
      </c>
      <c r="W48" s="299">
        <f t="shared" ca="1" si="19"/>
        <v>0</v>
      </c>
      <c r="X48" s="295">
        <f t="shared" ca="1" si="19"/>
        <v>4</v>
      </c>
    </row>
    <row r="49" spans="1:24" s="267" customFormat="1" ht="12.95" customHeight="1" x14ac:dyDescent="0.3">
      <c r="A49" s="293"/>
      <c r="B49" s="280"/>
      <c r="C49" s="266"/>
      <c r="D49" s="266"/>
      <c r="E49" s="266"/>
      <c r="F49" s="266"/>
      <c r="G49" s="266"/>
      <c r="H49" s="266"/>
      <c r="M49" s="299"/>
      <c r="N49" s="294"/>
      <c r="O49" s="295"/>
      <c r="R49" s="299"/>
      <c r="S49" s="294"/>
      <c r="T49" s="295"/>
      <c r="W49" s="299"/>
      <c r="X49" s="295"/>
    </row>
    <row r="50" spans="1:24" s="267" customFormat="1" ht="12.95" customHeight="1" x14ac:dyDescent="0.3">
      <c r="A50" s="293"/>
      <c r="B50" s="265" t="s">
        <v>204</v>
      </c>
      <c r="C50" s="266"/>
      <c r="D50" s="266"/>
      <c r="E50" s="266"/>
      <c r="F50" s="266"/>
      <c r="G50" s="266"/>
      <c r="H50" s="266"/>
      <c r="M50" s="299"/>
      <c r="N50" s="294"/>
      <c r="O50" s="295"/>
      <c r="P50" s="295"/>
      <c r="Q50" s="295"/>
      <c r="R50" s="296"/>
      <c r="S50" s="294"/>
      <c r="T50" s="295"/>
      <c r="U50" s="295"/>
      <c r="V50" s="295"/>
      <c r="W50" s="296"/>
      <c r="X50" s="295"/>
    </row>
    <row r="51" spans="1:24" s="267" customFormat="1" ht="12.95" customHeight="1" x14ac:dyDescent="0.3">
      <c r="A51" s="293"/>
      <c r="B51" s="305" t="s">
        <v>256</v>
      </c>
      <c r="C51" s="306"/>
      <c r="D51" s="306"/>
      <c r="E51" s="306"/>
      <c r="F51" s="306"/>
      <c r="G51" s="306"/>
      <c r="H51" s="306"/>
      <c r="I51" s="307">
        <f ca="1">SUM(I39:I41)-I42</f>
        <v>-5</v>
      </c>
      <c r="J51" s="307"/>
      <c r="K51" s="307"/>
      <c r="L51" s="307"/>
      <c r="M51" s="310"/>
      <c r="N51" s="309">
        <f ca="1">SUM(N39:N41)-N42</f>
        <v>42</v>
      </c>
      <c r="O51" s="307"/>
      <c r="P51" s="307"/>
      <c r="Q51" s="307"/>
      <c r="R51" s="310"/>
      <c r="S51" s="309">
        <f ca="1">SUM(S39:S41)-S42</f>
        <v>-4</v>
      </c>
      <c r="T51" s="307"/>
      <c r="U51" s="307"/>
      <c r="V51" s="307"/>
      <c r="W51" s="310"/>
      <c r="X51" s="307"/>
    </row>
    <row r="52" spans="1:24" s="267" customFormat="1" ht="12.95" customHeight="1" x14ac:dyDescent="0.3">
      <c r="A52" s="293"/>
      <c r="B52" s="305" t="s">
        <v>257</v>
      </c>
      <c r="C52" s="306"/>
      <c r="D52" s="306"/>
      <c r="E52" s="306"/>
      <c r="F52" s="306"/>
      <c r="G52" s="306"/>
      <c r="H52" s="306"/>
      <c r="I52" s="307"/>
      <c r="J52" s="311">
        <f ca="1">(SUM(J39:J41)-J42)-(SUM(I39:I41)-I42)</f>
        <v>8</v>
      </c>
      <c r="K52" s="311">
        <f ca="1">(SUM(K39:K41)-K42)-(SUM(J39:J41)-J42)</f>
        <v>2</v>
      </c>
      <c r="L52" s="311">
        <f ca="1">(SUM(L39:L41)-L42)-(SUM(K39:K41)-K42)</f>
        <v>-34</v>
      </c>
      <c r="M52" s="310"/>
      <c r="N52" s="309"/>
      <c r="O52" s="311">
        <f ca="1">(SUM(O39:O41)-O42)-(SUM(N39:N41)-N42)</f>
        <v>-10</v>
      </c>
      <c r="P52" s="311">
        <f ca="1">(SUM(P39:P41)-P42)-(SUM(O39:O41)-O42)</f>
        <v>-5</v>
      </c>
      <c r="Q52" s="311">
        <f ca="1">(SUM(Q39:Q41)-Q42)-(SUM(P39:P41)-P42)</f>
        <v>25</v>
      </c>
      <c r="R52" s="310"/>
      <c r="S52" s="309"/>
      <c r="T52" s="311">
        <f ca="1">(SUM(T39:T41)-T42)-(SUM(S39:S41)-S42)</f>
        <v>0</v>
      </c>
      <c r="U52" s="311">
        <f ca="1">(SUM(U39:U41)-U42)-(SUM(T39:T41)-T42)</f>
        <v>0</v>
      </c>
      <c r="V52" s="311">
        <f ca="1">(SUM(V39:V41)-V42)-(SUM(U39:U41)-U42)</f>
        <v>0</v>
      </c>
      <c r="W52" s="310"/>
      <c r="X52" s="307"/>
    </row>
    <row r="53" spans="1:24" s="267" customFormat="1" ht="12.95" customHeight="1" x14ac:dyDescent="0.3">
      <c r="A53" s="293"/>
      <c r="B53" s="305" t="s">
        <v>258</v>
      </c>
      <c r="C53" s="306"/>
      <c r="D53" s="306"/>
      <c r="E53" s="306"/>
      <c r="F53" s="306"/>
      <c r="G53" s="306"/>
      <c r="H53" s="306"/>
      <c r="I53" s="311"/>
      <c r="J53" s="311"/>
      <c r="K53" s="311"/>
      <c r="L53" s="311"/>
      <c r="M53" s="312">
        <v>0</v>
      </c>
      <c r="N53" s="309"/>
      <c r="O53" s="307"/>
      <c r="P53" s="307"/>
      <c r="Q53" s="307"/>
      <c r="R53" s="312">
        <v>0</v>
      </c>
      <c r="S53" s="309"/>
      <c r="T53" s="307"/>
      <c r="U53" s="307"/>
      <c r="V53" s="307"/>
      <c r="W53" s="312">
        <v>0</v>
      </c>
      <c r="X53" s="307"/>
    </row>
    <row r="54" spans="1:24" s="267" customFormat="1" ht="12.95" customHeight="1" x14ac:dyDescent="0.3">
      <c r="A54" s="293"/>
      <c r="B54" s="265" t="s">
        <v>286</v>
      </c>
      <c r="C54" s="306"/>
      <c r="D54" s="306"/>
      <c r="E54" s="306"/>
      <c r="F54" s="306"/>
      <c r="G54" s="306"/>
      <c r="H54" s="306"/>
      <c r="I54" s="311"/>
      <c r="J54" s="311"/>
      <c r="K54" s="311"/>
      <c r="L54" s="311"/>
      <c r="M54" s="312"/>
      <c r="N54" s="309"/>
      <c r="O54" s="307"/>
      <c r="P54" s="307"/>
      <c r="Q54" s="307"/>
      <c r="R54" s="310"/>
      <c r="S54" s="309"/>
      <c r="T54" s="307"/>
      <c r="U54" s="307"/>
      <c r="V54" s="307"/>
      <c r="W54" s="312"/>
      <c r="X54" s="307"/>
    </row>
    <row r="55" spans="1:24" s="267" customFormat="1" ht="12.95" customHeight="1" x14ac:dyDescent="0.3">
      <c r="A55" s="293"/>
      <c r="B55" s="305" t="s">
        <v>267</v>
      </c>
      <c r="C55" s="306"/>
      <c r="D55" s="306"/>
      <c r="E55" s="306"/>
      <c r="F55" s="306"/>
      <c r="G55" s="306"/>
      <c r="H55" s="306"/>
      <c r="I55" s="311"/>
      <c r="J55" s="311"/>
      <c r="K55" s="311"/>
      <c r="L55" s="311"/>
      <c r="M55" s="312"/>
      <c r="N55" s="309">
        <f ca="1">-((SUM(M39:M41)-M42)-(SUM(L39:L41)-L42))</f>
        <v>-1</v>
      </c>
      <c r="O55" s="307"/>
      <c r="P55" s="307"/>
      <c r="Q55" s="307"/>
      <c r="R55" s="310"/>
      <c r="S55" s="309">
        <f ca="1">-((SUM(R39:R41)-R42)-(SUM(Q39:Q41)-Q42))</f>
        <v>-5</v>
      </c>
      <c r="T55" s="307"/>
      <c r="U55" s="307"/>
      <c r="V55" s="307"/>
      <c r="W55" s="312"/>
      <c r="X55" s="307">
        <f ca="1">-((SUM(W39:W41)-W42)-(SUM(V39:V41)-V42))</f>
        <v>0</v>
      </c>
    </row>
    <row r="56" spans="1:24" s="267" customFormat="1" ht="12.95" customHeight="1" x14ac:dyDescent="0.3">
      <c r="A56" s="293"/>
      <c r="B56" s="305" t="s">
        <v>281</v>
      </c>
      <c r="C56" s="306"/>
      <c r="D56" s="306"/>
      <c r="E56" s="306"/>
      <c r="F56" s="306"/>
      <c r="G56" s="306"/>
      <c r="H56" s="306"/>
      <c r="I56" s="311"/>
      <c r="J56" s="311"/>
      <c r="K56" s="311"/>
      <c r="L56" s="311"/>
      <c r="M56" s="312">
        <f ca="1">-(L39-L42)</f>
        <v>29</v>
      </c>
      <c r="N56" s="309">
        <f ca="1">-(L39-L42)</f>
        <v>29</v>
      </c>
      <c r="O56" s="307"/>
      <c r="P56" s="307"/>
      <c r="Q56" s="307"/>
      <c r="R56" s="312"/>
      <c r="S56" s="309"/>
      <c r="T56" s="307"/>
      <c r="U56" s="307"/>
      <c r="V56" s="307"/>
      <c r="W56" s="312"/>
      <c r="X56" s="307"/>
    </row>
    <row r="57" spans="1:24" s="267" customFormat="1" ht="12.95" customHeight="1" x14ac:dyDescent="0.3">
      <c r="A57" s="293"/>
      <c r="B57" s="305" t="s">
        <v>360</v>
      </c>
      <c r="C57" s="306"/>
      <c r="D57" s="306"/>
      <c r="E57" s="306"/>
      <c r="F57" s="306"/>
      <c r="G57" s="306"/>
      <c r="H57" s="306"/>
      <c r="I57" s="311"/>
      <c r="J57" s="311"/>
      <c r="K57" s="311"/>
      <c r="L57" s="311"/>
      <c r="M57" s="312"/>
      <c r="N57" s="309"/>
      <c r="O57" s="307"/>
      <c r="P57" s="307"/>
      <c r="Q57" s="307"/>
      <c r="R57" s="312"/>
      <c r="S57" s="309"/>
      <c r="T57" s="307"/>
      <c r="U57" s="307"/>
      <c r="V57" s="307"/>
      <c r="W57" s="312"/>
      <c r="X57" s="307"/>
    </row>
    <row r="58" spans="1:24" s="267" customFormat="1" ht="12.95" customHeight="1" x14ac:dyDescent="0.3">
      <c r="A58" s="293"/>
      <c r="B58" s="305" t="s">
        <v>362</v>
      </c>
      <c r="C58" s="306"/>
      <c r="D58" s="306"/>
      <c r="E58" s="306"/>
      <c r="F58" s="306"/>
      <c r="G58" s="306"/>
      <c r="H58" s="306"/>
      <c r="I58" s="311"/>
      <c r="J58" s="311"/>
      <c r="K58" s="311"/>
      <c r="L58" s="311"/>
      <c r="M58" s="312"/>
      <c r="N58" s="309"/>
      <c r="O58" s="307"/>
      <c r="P58" s="307"/>
      <c r="Q58" s="307"/>
      <c r="R58" s="312"/>
      <c r="S58" s="309"/>
      <c r="T58" s="307"/>
      <c r="U58" s="307"/>
      <c r="V58" s="307"/>
      <c r="W58" s="312"/>
      <c r="X58" s="307"/>
    </row>
    <row r="59" spans="1:24" s="267" customFormat="1" ht="12.95" customHeight="1" x14ac:dyDescent="0.3">
      <c r="A59" s="293"/>
      <c r="B59" s="305" t="s">
        <v>369</v>
      </c>
      <c r="C59" s="306"/>
      <c r="D59" s="306"/>
      <c r="E59" s="306"/>
      <c r="F59" s="306"/>
      <c r="G59" s="306"/>
      <c r="H59" s="306"/>
      <c r="I59" s="311"/>
      <c r="J59" s="311"/>
      <c r="K59" s="311"/>
      <c r="L59" s="311"/>
      <c r="M59" s="312"/>
      <c r="N59" s="309"/>
      <c r="O59" s="307"/>
      <c r="P59" s="307"/>
      <c r="Q59" s="307"/>
      <c r="R59" s="312"/>
      <c r="S59" s="309"/>
      <c r="T59" s="307"/>
      <c r="U59" s="307"/>
      <c r="V59" s="307"/>
      <c r="W59" s="312"/>
      <c r="X59" s="307"/>
    </row>
    <row r="60" spans="1:24" s="267" customFormat="1" ht="12.95" customHeight="1" x14ac:dyDescent="0.3">
      <c r="A60" s="293"/>
      <c r="B60" s="305" t="s">
        <v>374</v>
      </c>
      <c r="C60" s="306"/>
      <c r="D60" s="306"/>
      <c r="E60" s="306"/>
      <c r="F60" s="306"/>
      <c r="G60" s="306"/>
      <c r="H60" s="306"/>
      <c r="I60" s="311"/>
      <c r="J60" s="311"/>
      <c r="K60" s="311"/>
      <c r="L60" s="311"/>
      <c r="M60" s="312"/>
      <c r="N60" s="309"/>
      <c r="O60" s="307"/>
      <c r="P60" s="307"/>
      <c r="Q60" s="307"/>
      <c r="R60" s="312"/>
      <c r="S60" s="309"/>
      <c r="T60" s="307"/>
      <c r="U60" s="307"/>
      <c r="V60" s="307"/>
      <c r="W60" s="312"/>
      <c r="X60" s="307"/>
    </row>
    <row r="61" spans="1:24" s="267" customFormat="1" ht="12.95" customHeight="1" x14ac:dyDescent="0.3">
      <c r="A61" s="293"/>
      <c r="B61" s="305" t="s">
        <v>375</v>
      </c>
      <c r="C61" s="306"/>
      <c r="D61" s="306"/>
      <c r="E61" s="306"/>
      <c r="F61" s="306"/>
      <c r="G61" s="306"/>
      <c r="H61" s="306"/>
      <c r="I61" s="311"/>
      <c r="J61" s="311"/>
      <c r="K61" s="311"/>
      <c r="L61" s="311"/>
      <c r="M61" s="312"/>
      <c r="N61" s="309"/>
      <c r="O61" s="307"/>
      <c r="P61" s="307"/>
      <c r="Q61" s="307"/>
      <c r="R61" s="312"/>
      <c r="S61" s="309"/>
      <c r="T61" s="307"/>
      <c r="U61" s="307"/>
      <c r="V61" s="307"/>
      <c r="W61" s="312"/>
      <c r="X61" s="307"/>
    </row>
    <row r="62" spans="1:24" s="267" customFormat="1" ht="12.95" customHeight="1" x14ac:dyDescent="0.3">
      <c r="A62" s="293"/>
      <c r="B62" s="305" t="s">
        <v>379</v>
      </c>
      <c r="C62" s="306"/>
      <c r="D62" s="306"/>
      <c r="E62" s="306"/>
      <c r="F62" s="306"/>
      <c r="G62" s="306"/>
      <c r="H62" s="306"/>
      <c r="I62" s="311"/>
      <c r="J62" s="311"/>
      <c r="K62" s="311"/>
      <c r="L62" s="311"/>
      <c r="M62" s="312"/>
      <c r="N62" s="309"/>
      <c r="O62" s="307"/>
      <c r="P62" s="307"/>
      <c r="Q62" s="307"/>
      <c r="R62" s="312"/>
      <c r="S62" s="309"/>
      <c r="T62" s="307"/>
      <c r="U62" s="307"/>
      <c r="V62" s="307"/>
      <c r="W62" s="312"/>
      <c r="X62" s="307"/>
    </row>
    <row r="63" spans="1:24" s="267" customFormat="1" ht="12.95" customHeight="1" x14ac:dyDescent="0.3">
      <c r="A63" s="293"/>
      <c r="B63" s="305" t="s">
        <v>22</v>
      </c>
      <c r="C63" s="306"/>
      <c r="D63" s="306"/>
      <c r="E63" s="306"/>
      <c r="F63" s="306"/>
      <c r="G63" s="306"/>
      <c r="H63" s="306"/>
      <c r="I63" s="324">
        <f ca="1">SUM(I51:I62)</f>
        <v>-5</v>
      </c>
      <c r="J63" s="324">
        <f t="shared" ref="J63:X63" ca="1" si="20">SUM(J51:J62)</f>
        <v>8</v>
      </c>
      <c r="K63" s="324">
        <f t="shared" ca="1" si="20"/>
        <v>2</v>
      </c>
      <c r="L63" s="324">
        <f t="shared" ca="1" si="20"/>
        <v>-34</v>
      </c>
      <c r="M63" s="326">
        <f t="shared" ca="1" si="20"/>
        <v>29</v>
      </c>
      <c r="N63" s="325">
        <f t="shared" ca="1" si="20"/>
        <v>70</v>
      </c>
      <c r="O63" s="324">
        <f t="shared" ca="1" si="20"/>
        <v>-10</v>
      </c>
      <c r="P63" s="324">
        <f t="shared" ca="1" si="20"/>
        <v>-5</v>
      </c>
      <c r="Q63" s="324">
        <f t="shared" ca="1" si="20"/>
        <v>25</v>
      </c>
      <c r="R63" s="326">
        <f t="shared" si="20"/>
        <v>0</v>
      </c>
      <c r="S63" s="325">
        <f t="shared" ca="1" si="20"/>
        <v>-9</v>
      </c>
      <c r="T63" s="324">
        <f t="shared" ca="1" si="20"/>
        <v>0</v>
      </c>
      <c r="U63" s="324">
        <f t="shared" ca="1" si="20"/>
        <v>0</v>
      </c>
      <c r="V63" s="324">
        <f t="shared" ca="1" si="20"/>
        <v>0</v>
      </c>
      <c r="W63" s="326">
        <f t="shared" si="20"/>
        <v>0</v>
      </c>
      <c r="X63" s="324">
        <f t="shared" ca="1" si="20"/>
        <v>0</v>
      </c>
    </row>
    <row r="64" spans="1:24" s="267" customFormat="1" ht="12.95" customHeight="1" x14ac:dyDescent="0.3">
      <c r="A64" s="293"/>
      <c r="B64" s="305"/>
      <c r="C64" s="306"/>
      <c r="D64" s="306"/>
      <c r="E64" s="306"/>
      <c r="F64" s="306"/>
      <c r="G64" s="306"/>
      <c r="H64" s="306"/>
      <c r="I64" s="311"/>
      <c r="J64" s="311"/>
      <c r="K64" s="311"/>
      <c r="L64" s="311"/>
      <c r="M64" s="312"/>
      <c r="N64" s="321"/>
      <c r="O64" s="311"/>
      <c r="P64" s="311"/>
      <c r="Q64" s="311"/>
      <c r="R64" s="312"/>
      <c r="S64" s="321"/>
      <c r="T64" s="311"/>
      <c r="U64" s="311"/>
      <c r="V64" s="311"/>
      <c r="W64" s="312"/>
      <c r="X64" s="311"/>
    </row>
    <row r="65" spans="1:24" s="267" customFormat="1" ht="12.95" customHeight="1" outlineLevel="1" x14ac:dyDescent="0.3">
      <c r="A65" s="293"/>
      <c r="B65" s="265" t="s">
        <v>230</v>
      </c>
      <c r="C65" s="306"/>
      <c r="D65" s="306"/>
      <c r="E65" s="306"/>
      <c r="F65" s="306"/>
      <c r="G65" s="306"/>
      <c r="H65" s="306"/>
      <c r="I65" s="311"/>
      <c r="J65" s="311"/>
      <c r="K65" s="311"/>
      <c r="L65" s="311"/>
      <c r="M65" s="312"/>
      <c r="N65" s="309"/>
      <c r="O65" s="307"/>
      <c r="P65" s="307"/>
      <c r="Q65" s="307"/>
      <c r="R65" s="310"/>
      <c r="S65" s="309"/>
      <c r="T65" s="307"/>
      <c r="U65" s="307"/>
      <c r="V65" s="307"/>
      <c r="W65" s="310"/>
      <c r="X65" s="307"/>
    </row>
    <row r="66" spans="1:24" s="267" customFormat="1" ht="12.95" customHeight="1" outlineLevel="1" x14ac:dyDescent="0.3">
      <c r="A66" s="293"/>
      <c r="B66" s="322" t="s">
        <v>215</v>
      </c>
      <c r="C66" s="323"/>
      <c r="D66" s="323"/>
      <c r="E66" s="323"/>
      <c r="F66" s="323"/>
      <c r="G66" s="323"/>
      <c r="H66" s="323"/>
      <c r="I66" s="324"/>
      <c r="J66" s="324">
        <f ca="1">I$63</f>
        <v>-5</v>
      </c>
      <c r="K66" s="324">
        <f ca="1">J66</f>
        <v>-5</v>
      </c>
      <c r="L66" s="324">
        <f ca="1">K66</f>
        <v>-5</v>
      </c>
      <c r="M66" s="326">
        <f ca="1">L66</f>
        <v>-5</v>
      </c>
      <c r="N66" s="325">
        <f ca="1">M66</f>
        <v>-5</v>
      </c>
      <c r="O66" s="324"/>
      <c r="P66" s="324"/>
      <c r="Q66" s="324"/>
      <c r="R66" s="326"/>
      <c r="S66" s="325"/>
      <c r="T66" s="324"/>
      <c r="U66" s="324"/>
      <c r="V66" s="324"/>
      <c r="W66" s="326"/>
      <c r="X66" s="324"/>
    </row>
    <row r="67" spans="1:24" s="267" customFormat="1" ht="12.95" customHeight="1" outlineLevel="1" x14ac:dyDescent="0.3">
      <c r="A67" s="293"/>
      <c r="B67" s="305" t="s">
        <v>205</v>
      </c>
      <c r="C67" s="306"/>
      <c r="D67" s="306"/>
      <c r="E67" s="306"/>
      <c r="F67" s="306"/>
      <c r="G67" s="306"/>
      <c r="H67" s="306"/>
      <c r="I67" s="311"/>
      <c r="J67" s="311"/>
      <c r="K67" s="311">
        <f ca="1">J$63</f>
        <v>8</v>
      </c>
      <c r="L67" s="311">
        <f ca="1">K67</f>
        <v>8</v>
      </c>
      <c r="M67" s="312">
        <f ca="1">L67</f>
        <v>8</v>
      </c>
      <c r="N67" s="309">
        <f ca="1">M67</f>
        <v>8</v>
      </c>
      <c r="O67" s="307">
        <f ca="1">N67</f>
        <v>8</v>
      </c>
      <c r="P67" s="307"/>
      <c r="Q67" s="307"/>
      <c r="R67" s="310"/>
      <c r="S67" s="309"/>
      <c r="T67" s="307"/>
      <c r="U67" s="307"/>
      <c r="V67" s="307"/>
      <c r="W67" s="310"/>
      <c r="X67" s="307"/>
    </row>
    <row r="68" spans="1:24"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09">
        <f ca="1">M68</f>
        <v>2</v>
      </c>
      <c r="O68" s="307">
        <f ca="1">N68</f>
        <v>2</v>
      </c>
      <c r="P68" s="307">
        <f ca="1">O68</f>
        <v>2</v>
      </c>
      <c r="Q68" s="307"/>
      <c r="R68" s="310"/>
      <c r="S68" s="309"/>
      <c r="T68" s="307"/>
      <c r="U68" s="307"/>
      <c r="V68" s="307"/>
      <c r="W68" s="310"/>
      <c r="X68" s="307"/>
    </row>
    <row r="69" spans="1:24" s="267" customFormat="1" ht="12.95" customHeight="1" outlineLevel="1" x14ac:dyDescent="0.3">
      <c r="A69" s="293"/>
      <c r="B69" s="305" t="s">
        <v>207</v>
      </c>
      <c r="C69" s="306"/>
      <c r="D69" s="306"/>
      <c r="E69" s="306"/>
      <c r="F69" s="306"/>
      <c r="G69" s="306"/>
      <c r="H69" s="306"/>
      <c r="I69" s="311"/>
      <c r="J69" s="311"/>
      <c r="K69" s="311"/>
      <c r="L69" s="311"/>
      <c r="M69" s="312">
        <f ca="1">L$63</f>
        <v>-34</v>
      </c>
      <c r="N69" s="309">
        <f ca="1">M69</f>
        <v>-34</v>
      </c>
      <c r="O69" s="307">
        <f ca="1">N69</f>
        <v>-34</v>
      </c>
      <c r="P69" s="307">
        <f ca="1">O69</f>
        <v>-34</v>
      </c>
      <c r="Q69" s="307">
        <f ca="1">P69</f>
        <v>-34</v>
      </c>
      <c r="R69" s="310"/>
      <c r="S69" s="309"/>
      <c r="T69" s="307"/>
      <c r="U69" s="307"/>
      <c r="V69" s="307"/>
      <c r="W69" s="310"/>
      <c r="X69" s="307"/>
    </row>
    <row r="70" spans="1:24" s="267" customFormat="1" ht="12.95" customHeight="1" outlineLevel="1" x14ac:dyDescent="0.3">
      <c r="A70" s="293"/>
      <c r="B70" s="327" t="s">
        <v>208</v>
      </c>
      <c r="C70" s="306"/>
      <c r="D70" s="306"/>
      <c r="E70" s="306"/>
      <c r="F70" s="306"/>
      <c r="G70" s="306"/>
      <c r="H70" s="306"/>
      <c r="I70" s="311"/>
      <c r="J70" s="311"/>
      <c r="K70" s="311"/>
      <c r="L70" s="311"/>
      <c r="M70" s="312"/>
      <c r="N70" s="309">
        <f ca="1">M$63</f>
        <v>29</v>
      </c>
      <c r="O70" s="307">
        <f ca="1">N70</f>
        <v>29</v>
      </c>
      <c r="P70" s="307">
        <f ca="1">O70</f>
        <v>29</v>
      </c>
      <c r="Q70" s="307">
        <f ca="1">P70</f>
        <v>29</v>
      </c>
      <c r="R70" s="310">
        <f ca="1">Q70</f>
        <v>29</v>
      </c>
      <c r="S70" s="309"/>
      <c r="T70" s="307"/>
      <c r="U70" s="307"/>
      <c r="V70" s="307"/>
      <c r="W70" s="310"/>
      <c r="X70" s="307"/>
    </row>
    <row r="71" spans="1:24" s="267" customFormat="1" ht="12.95" customHeight="1" outlineLevel="1" x14ac:dyDescent="0.3">
      <c r="A71" s="293"/>
      <c r="B71" s="322" t="s">
        <v>209</v>
      </c>
      <c r="C71" s="323"/>
      <c r="D71" s="323"/>
      <c r="E71" s="323"/>
      <c r="F71" s="323"/>
      <c r="G71" s="323"/>
      <c r="H71" s="323"/>
      <c r="I71" s="324"/>
      <c r="J71" s="324"/>
      <c r="K71" s="324"/>
      <c r="L71" s="324"/>
      <c r="M71" s="326"/>
      <c r="N71" s="325"/>
      <c r="O71" s="324">
        <f ca="1">N$63</f>
        <v>70</v>
      </c>
      <c r="P71" s="324">
        <f ca="1">O71</f>
        <v>70</v>
      </c>
      <c r="Q71" s="324">
        <f ca="1">P71</f>
        <v>70</v>
      </c>
      <c r="R71" s="326">
        <f ca="1">Q71</f>
        <v>70</v>
      </c>
      <c r="S71" s="325">
        <f ca="1">R71</f>
        <v>70</v>
      </c>
      <c r="T71" s="324"/>
      <c r="U71" s="324"/>
      <c r="V71" s="324"/>
      <c r="W71" s="326"/>
      <c r="X71" s="324"/>
    </row>
    <row r="72" spans="1:24" s="267" customFormat="1" ht="12.95" customHeight="1" outlineLevel="1" x14ac:dyDescent="0.3">
      <c r="A72" s="293"/>
      <c r="B72" s="305" t="s">
        <v>210</v>
      </c>
      <c r="C72" s="306"/>
      <c r="D72" s="306"/>
      <c r="E72" s="306"/>
      <c r="F72" s="306"/>
      <c r="G72" s="306"/>
      <c r="H72" s="306"/>
      <c r="I72" s="311"/>
      <c r="J72" s="311"/>
      <c r="K72" s="311"/>
      <c r="L72" s="311"/>
      <c r="M72" s="312"/>
      <c r="N72" s="321"/>
      <c r="O72" s="311"/>
      <c r="P72" s="311">
        <f ca="1">O$63</f>
        <v>-10</v>
      </c>
      <c r="Q72" s="311">
        <f ca="1">P72</f>
        <v>-10</v>
      </c>
      <c r="R72" s="312">
        <f ca="1">Q72</f>
        <v>-10</v>
      </c>
      <c r="S72" s="321">
        <f ca="1">R72</f>
        <v>-10</v>
      </c>
      <c r="T72" s="311">
        <f ca="1">S72</f>
        <v>-10</v>
      </c>
      <c r="U72" s="311"/>
      <c r="V72" s="311"/>
      <c r="W72" s="312"/>
      <c r="X72" s="311"/>
    </row>
    <row r="73" spans="1:24" s="267" customFormat="1" ht="12.95" customHeight="1" outlineLevel="1" x14ac:dyDescent="0.3">
      <c r="A73" s="293"/>
      <c r="B73" s="305" t="s">
        <v>211</v>
      </c>
      <c r="C73" s="306"/>
      <c r="D73" s="306"/>
      <c r="E73" s="306"/>
      <c r="F73" s="306"/>
      <c r="G73" s="306"/>
      <c r="H73" s="306"/>
      <c r="I73" s="311"/>
      <c r="J73" s="311"/>
      <c r="K73" s="311"/>
      <c r="L73" s="311"/>
      <c r="M73" s="312"/>
      <c r="N73" s="321"/>
      <c r="O73" s="311"/>
      <c r="P73" s="311"/>
      <c r="Q73" s="311">
        <f ca="1">P$63</f>
        <v>-5</v>
      </c>
      <c r="R73" s="312">
        <f ca="1">Q73</f>
        <v>-5</v>
      </c>
      <c r="S73" s="321">
        <f ca="1">R73</f>
        <v>-5</v>
      </c>
      <c r="T73" s="311">
        <f ca="1">S73</f>
        <v>-5</v>
      </c>
      <c r="U73" s="311">
        <f ca="1">T73</f>
        <v>-5</v>
      </c>
      <c r="V73" s="311"/>
      <c r="W73" s="312"/>
      <c r="X73" s="311"/>
    </row>
    <row r="74" spans="1:24" s="267" customFormat="1" ht="12.95" customHeight="1" outlineLevel="1" x14ac:dyDescent="0.3">
      <c r="A74" s="293"/>
      <c r="B74" s="305" t="s">
        <v>212</v>
      </c>
      <c r="C74" s="306"/>
      <c r="D74" s="306"/>
      <c r="E74" s="306"/>
      <c r="F74" s="306"/>
      <c r="G74" s="306"/>
      <c r="H74" s="306"/>
      <c r="I74" s="311"/>
      <c r="J74" s="311"/>
      <c r="K74" s="311"/>
      <c r="L74" s="311"/>
      <c r="M74" s="312"/>
      <c r="N74" s="321"/>
      <c r="O74" s="311"/>
      <c r="P74" s="311"/>
      <c r="Q74" s="311"/>
      <c r="R74" s="312">
        <f ca="1">Q$63</f>
        <v>25</v>
      </c>
      <c r="S74" s="321">
        <f ca="1">R74</f>
        <v>25</v>
      </c>
      <c r="T74" s="311">
        <f ca="1">S74</f>
        <v>25</v>
      </c>
      <c r="U74" s="311">
        <f ca="1">T74</f>
        <v>25</v>
      </c>
      <c r="V74" s="311">
        <f ca="1">U74</f>
        <v>25</v>
      </c>
      <c r="W74" s="312"/>
      <c r="X74" s="311"/>
    </row>
    <row r="75" spans="1:24" s="267" customFormat="1" ht="12.95" customHeight="1" outlineLevel="1" x14ac:dyDescent="0.3">
      <c r="A75" s="293"/>
      <c r="B75" s="327" t="s">
        <v>213</v>
      </c>
      <c r="C75" s="328"/>
      <c r="D75" s="328"/>
      <c r="E75" s="306"/>
      <c r="F75" s="306"/>
      <c r="G75" s="306"/>
      <c r="H75" s="306"/>
      <c r="I75" s="311"/>
      <c r="J75" s="311"/>
      <c r="K75" s="311"/>
      <c r="L75" s="311"/>
      <c r="M75" s="312"/>
      <c r="N75" s="321"/>
      <c r="O75" s="311"/>
      <c r="P75" s="311"/>
      <c r="Q75" s="311"/>
      <c r="R75" s="312"/>
      <c r="S75" s="321">
        <f>R$63</f>
        <v>0</v>
      </c>
      <c r="T75" s="311">
        <f>S75</f>
        <v>0</v>
      </c>
      <c r="U75" s="311">
        <f>T75</f>
        <v>0</v>
      </c>
      <c r="V75" s="311">
        <f>U75</f>
        <v>0</v>
      </c>
      <c r="W75" s="312">
        <f>V75</f>
        <v>0</v>
      </c>
      <c r="X75" s="311"/>
    </row>
    <row r="76" spans="1:24" s="267" customFormat="1" ht="12.95" customHeight="1" outlineLevel="1" x14ac:dyDescent="0.3">
      <c r="A76" s="293"/>
      <c r="B76" s="305" t="s">
        <v>214</v>
      </c>
      <c r="C76" s="306"/>
      <c r="D76" s="306"/>
      <c r="E76" s="323"/>
      <c r="F76" s="323"/>
      <c r="G76" s="323"/>
      <c r="H76" s="323"/>
      <c r="I76" s="324"/>
      <c r="J76" s="324"/>
      <c r="K76" s="324"/>
      <c r="L76" s="324"/>
      <c r="M76" s="326"/>
      <c r="N76" s="325"/>
      <c r="O76" s="324"/>
      <c r="P76" s="324"/>
      <c r="Q76" s="324"/>
      <c r="R76" s="326"/>
      <c r="S76" s="325"/>
      <c r="T76" s="324">
        <f ca="1">S$63</f>
        <v>-9</v>
      </c>
      <c r="U76" s="324">
        <f ca="1">T76</f>
        <v>-9</v>
      </c>
      <c r="V76" s="324">
        <f ca="1">U76</f>
        <v>-9</v>
      </c>
      <c r="W76" s="326">
        <f ca="1">V76</f>
        <v>-9</v>
      </c>
      <c r="X76" s="324">
        <f ca="1">W76</f>
        <v>-9</v>
      </c>
    </row>
    <row r="77" spans="1:24" s="267" customFormat="1" ht="12.95" customHeight="1" outlineLevel="1" x14ac:dyDescent="0.3">
      <c r="A77" s="293"/>
      <c r="B77" s="305" t="s">
        <v>285</v>
      </c>
      <c r="C77" s="306"/>
      <c r="D77" s="306"/>
      <c r="E77" s="306"/>
      <c r="F77" s="306"/>
      <c r="G77" s="306"/>
      <c r="H77" s="306"/>
      <c r="I77" s="311"/>
      <c r="J77" s="311"/>
      <c r="K77" s="311"/>
      <c r="L77" s="311"/>
      <c r="M77" s="312"/>
      <c r="N77" s="321"/>
      <c r="O77" s="311"/>
      <c r="P77" s="311"/>
      <c r="Q77" s="311"/>
      <c r="R77" s="312"/>
      <c r="S77" s="321"/>
      <c r="T77" s="311"/>
      <c r="U77" s="311">
        <f ca="1">T63</f>
        <v>0</v>
      </c>
      <c r="V77" s="311">
        <f ca="1">U77</f>
        <v>0</v>
      </c>
      <c r="W77" s="312">
        <f ca="1">V77</f>
        <v>0</v>
      </c>
      <c r="X77" s="311">
        <f ca="1">W77</f>
        <v>0</v>
      </c>
    </row>
    <row r="78" spans="1:24" s="267" customFormat="1" ht="12.95" customHeight="1" outlineLevel="1" x14ac:dyDescent="0.3">
      <c r="A78" s="293"/>
      <c r="B78" s="305" t="s">
        <v>304</v>
      </c>
      <c r="C78" s="306"/>
      <c r="D78" s="306"/>
      <c r="E78" s="306"/>
      <c r="F78" s="306"/>
      <c r="G78" s="306"/>
      <c r="H78" s="306"/>
      <c r="I78" s="311"/>
      <c r="J78" s="311"/>
      <c r="K78" s="311"/>
      <c r="L78" s="311"/>
      <c r="M78" s="312"/>
      <c r="N78" s="321"/>
      <c r="O78" s="311"/>
      <c r="P78" s="311"/>
      <c r="Q78" s="311"/>
      <c r="R78" s="312"/>
      <c r="S78" s="321"/>
      <c r="T78" s="311"/>
      <c r="U78" s="311"/>
      <c r="V78" s="311">
        <f ca="1">U63</f>
        <v>0</v>
      </c>
      <c r="W78" s="312">
        <f ca="1">V78</f>
        <v>0</v>
      </c>
      <c r="X78" s="311">
        <f ca="1">W78</f>
        <v>0</v>
      </c>
    </row>
    <row r="79" spans="1:24" s="267" customFormat="1" ht="12.95" customHeight="1" x14ac:dyDescent="0.3">
      <c r="A79" s="293"/>
      <c r="B79" s="305" t="s">
        <v>259</v>
      </c>
      <c r="C79" s="306"/>
      <c r="D79" s="306"/>
      <c r="E79" s="306"/>
      <c r="F79" s="306"/>
      <c r="G79" s="306"/>
      <c r="H79" s="306"/>
      <c r="I79" s="318"/>
      <c r="J79" s="318"/>
      <c r="K79" s="318"/>
      <c r="L79" s="318"/>
      <c r="M79" s="320"/>
      <c r="N79" s="319">
        <f ca="1">SUM(N66:N70)</f>
        <v>0</v>
      </c>
      <c r="O79" s="318">
        <f ca="1">SUM(O66:O70)</f>
        <v>5</v>
      </c>
      <c r="P79" s="318">
        <f ca="1">SUM(P66:P70)</f>
        <v>-3</v>
      </c>
      <c r="Q79" s="318">
        <f ca="1">SUM(Q66:Q70)</f>
        <v>-5</v>
      </c>
      <c r="R79" s="320">
        <f ca="1">SUM(R66:R70)</f>
        <v>29</v>
      </c>
      <c r="S79" s="319">
        <f ca="1">SUM(S66:S75)</f>
        <v>80</v>
      </c>
      <c r="T79" s="318">
        <f ca="1">SUM(T66:T75)</f>
        <v>10</v>
      </c>
      <c r="U79" s="318">
        <f ca="1">SUM(U66:U75)</f>
        <v>20</v>
      </c>
      <c r="V79" s="318">
        <f ca="1">SUM(V66:V75)</f>
        <v>25</v>
      </c>
      <c r="W79" s="320">
        <f>SUM(W66:W75)</f>
        <v>0</v>
      </c>
      <c r="X79" s="318">
        <f ca="1">SUM(X66:X78)</f>
        <v>-9</v>
      </c>
    </row>
    <row r="80" spans="1:24" s="267" customFormat="1" ht="12.95" customHeight="1" x14ac:dyDescent="0.3">
      <c r="A80" s="293"/>
      <c r="B80" s="305"/>
      <c r="C80" s="306"/>
      <c r="D80" s="306"/>
      <c r="E80" s="306"/>
      <c r="F80" s="306"/>
      <c r="G80" s="306"/>
      <c r="H80" s="306"/>
      <c r="I80" s="311"/>
      <c r="J80" s="311"/>
      <c r="K80" s="311"/>
      <c r="L80" s="311"/>
      <c r="M80" s="312"/>
      <c r="N80" s="321"/>
      <c r="O80" s="311"/>
      <c r="P80" s="311"/>
      <c r="Q80" s="311"/>
      <c r="R80" s="312"/>
      <c r="S80" s="321"/>
      <c r="T80" s="311"/>
      <c r="U80" s="311"/>
      <c r="V80" s="311"/>
      <c r="W80" s="312"/>
      <c r="X80" s="311"/>
    </row>
    <row r="81" spans="1:24" s="267" customFormat="1" ht="12.95" customHeight="1" x14ac:dyDescent="0.3">
      <c r="A81" s="293"/>
      <c r="B81" s="265" t="s">
        <v>346</v>
      </c>
      <c r="C81" s="306"/>
      <c r="D81" s="306"/>
      <c r="E81" s="306"/>
      <c r="F81" s="306"/>
      <c r="G81" s="306"/>
      <c r="H81" s="266"/>
      <c r="M81" s="299"/>
      <c r="N81" s="298"/>
      <c r="R81" s="299"/>
      <c r="S81" s="298"/>
      <c r="W81" s="299"/>
    </row>
    <row r="82" spans="1:24" s="267" customFormat="1" ht="12.95" customHeight="1" x14ac:dyDescent="0.3">
      <c r="A82" s="293"/>
      <c r="B82" s="305" t="s">
        <v>347</v>
      </c>
      <c r="C82" s="306"/>
      <c r="D82" s="306"/>
      <c r="E82" s="306"/>
      <c r="F82" s="306"/>
      <c r="G82" s="306"/>
      <c r="H82" s="266"/>
      <c r="I82" s="330"/>
      <c r="J82" s="330"/>
      <c r="K82" s="330"/>
      <c r="L82" s="330"/>
      <c r="M82" s="332"/>
      <c r="N82" s="331"/>
      <c r="O82" s="330"/>
      <c r="P82" s="330"/>
      <c r="Q82" s="330"/>
      <c r="R82" s="332"/>
      <c r="S82" s="331"/>
      <c r="T82" s="330"/>
      <c r="U82" s="330"/>
      <c r="V82" s="330"/>
      <c r="W82" s="332"/>
      <c r="X82" s="330"/>
    </row>
    <row r="83" spans="1:24" s="267" customFormat="1" ht="12.95" customHeight="1" x14ac:dyDescent="0.3">
      <c r="A83" s="293"/>
      <c r="B83" s="305" t="s">
        <v>348</v>
      </c>
      <c r="C83" s="306"/>
      <c r="D83" s="306"/>
      <c r="E83" s="266"/>
      <c r="F83" s="266"/>
      <c r="G83" s="266"/>
      <c r="H83" s="266"/>
      <c r="I83" s="330"/>
      <c r="J83" s="330"/>
      <c r="K83" s="330"/>
      <c r="L83" s="330"/>
      <c r="M83" s="332"/>
      <c r="N83" s="331"/>
      <c r="O83" s="330"/>
      <c r="P83" s="330"/>
      <c r="Q83" s="330"/>
      <c r="R83" s="332"/>
      <c r="S83" s="331"/>
      <c r="T83" s="330"/>
      <c r="U83" s="330"/>
      <c r="V83" s="330"/>
      <c r="W83" s="332"/>
      <c r="X83" s="330"/>
    </row>
    <row r="84" spans="1:24" s="267" customFormat="1" ht="12.95" customHeight="1" x14ac:dyDescent="0.3">
      <c r="A84" s="293"/>
      <c r="B84" s="305" t="s">
        <v>351</v>
      </c>
      <c r="C84" s="266"/>
      <c r="D84" s="266"/>
      <c r="E84" s="266"/>
      <c r="F84" s="266"/>
      <c r="G84" s="266"/>
      <c r="H84" s="266"/>
      <c r="I84" s="330"/>
      <c r="J84" s="330"/>
      <c r="K84" s="330"/>
      <c r="L84" s="330"/>
      <c r="M84" s="332"/>
      <c r="N84" s="331"/>
      <c r="O84" s="330"/>
      <c r="P84" s="330"/>
      <c r="Q84" s="330"/>
      <c r="R84" s="332"/>
      <c r="S84" s="331"/>
      <c r="T84" s="330"/>
      <c r="U84" s="330"/>
      <c r="V84" s="330"/>
      <c r="W84" s="332"/>
      <c r="X84" s="330"/>
    </row>
    <row r="85" spans="1:24" s="267" customFormat="1" ht="12.95" customHeight="1" x14ac:dyDescent="0.3">
      <c r="A85" s="293"/>
      <c r="B85" s="305" t="s">
        <v>358</v>
      </c>
      <c r="C85" s="329"/>
      <c r="D85" s="329"/>
      <c r="E85" s="266"/>
      <c r="F85" s="266"/>
      <c r="G85" s="266"/>
      <c r="H85" s="329"/>
      <c r="I85" s="330"/>
      <c r="J85" s="330"/>
      <c r="K85" s="330"/>
      <c r="L85" s="330"/>
      <c r="M85" s="332"/>
      <c r="N85" s="331"/>
      <c r="O85" s="330"/>
      <c r="P85" s="330"/>
      <c r="Q85" s="330"/>
      <c r="R85" s="332"/>
      <c r="S85" s="331"/>
      <c r="T85" s="330"/>
      <c r="U85" s="330"/>
      <c r="V85" s="330"/>
      <c r="W85" s="332"/>
      <c r="X85" s="330"/>
    </row>
    <row r="86" spans="1:24" s="267" customFormat="1" ht="12.95" customHeight="1" x14ac:dyDescent="0.3">
      <c r="A86" s="293"/>
      <c r="B86" s="305" t="s">
        <v>367</v>
      </c>
      <c r="C86" s="329"/>
      <c r="D86" s="329"/>
      <c r="E86" s="266"/>
      <c r="F86" s="266"/>
      <c r="G86" s="266"/>
      <c r="H86" s="329"/>
      <c r="I86" s="330"/>
      <c r="J86" s="330"/>
      <c r="K86" s="330"/>
      <c r="L86" s="330"/>
      <c r="M86" s="332"/>
      <c r="N86" s="331"/>
      <c r="O86" s="330"/>
      <c r="P86" s="330"/>
      <c r="Q86" s="330"/>
      <c r="R86" s="332"/>
      <c r="S86" s="331"/>
      <c r="T86" s="330"/>
      <c r="U86" s="330"/>
      <c r="V86" s="330"/>
      <c r="W86" s="332"/>
      <c r="X86" s="330"/>
    </row>
    <row r="87" spans="1:24" s="267" customFormat="1" ht="12.95" customHeight="1" x14ac:dyDescent="0.3">
      <c r="A87" s="293"/>
      <c r="B87" s="305" t="s">
        <v>366</v>
      </c>
      <c r="C87" s="329"/>
      <c r="D87" s="329"/>
      <c r="E87" s="266"/>
      <c r="F87" s="266"/>
      <c r="G87" s="266"/>
      <c r="H87" s="329"/>
      <c r="I87" s="330"/>
      <c r="J87" s="330"/>
      <c r="K87" s="330"/>
      <c r="L87" s="330"/>
      <c r="M87" s="332"/>
      <c r="N87" s="331"/>
      <c r="O87" s="330"/>
      <c r="P87" s="330"/>
      <c r="Q87" s="330"/>
      <c r="R87" s="332"/>
      <c r="S87" s="331"/>
      <c r="T87" s="330"/>
      <c r="U87" s="330"/>
      <c r="V87" s="330"/>
      <c r="W87" s="332"/>
      <c r="X87" s="330"/>
    </row>
    <row r="88" spans="1:24" s="267" customFormat="1" ht="12.95" customHeight="1" x14ac:dyDescent="0.3">
      <c r="A88" s="293"/>
      <c r="B88" s="305" t="s">
        <v>359</v>
      </c>
      <c r="C88" s="329"/>
      <c r="D88" s="329"/>
      <c r="E88" s="266"/>
      <c r="F88" s="266"/>
      <c r="G88" s="266"/>
      <c r="H88" s="329"/>
      <c r="I88" s="330"/>
      <c r="J88" s="330"/>
      <c r="K88" s="330"/>
      <c r="L88" s="330"/>
      <c r="M88" s="332"/>
      <c r="N88" s="331"/>
      <c r="O88" s="330"/>
      <c r="P88" s="330"/>
      <c r="Q88" s="330"/>
      <c r="R88" s="332"/>
      <c r="S88" s="331"/>
      <c r="T88" s="383"/>
      <c r="U88" s="383"/>
      <c r="V88" s="383"/>
      <c r="W88" s="332"/>
      <c r="X88" s="354"/>
    </row>
    <row r="89" spans="1:24" s="267" customFormat="1" ht="12.95" customHeight="1" x14ac:dyDescent="0.3">
      <c r="A89" s="293"/>
      <c r="B89" s="305" t="s">
        <v>363</v>
      </c>
      <c r="C89" s="329"/>
      <c r="D89" s="329"/>
      <c r="E89" s="266"/>
      <c r="F89" s="266"/>
      <c r="G89" s="266"/>
      <c r="H89" s="329"/>
      <c r="I89" s="355"/>
      <c r="J89" s="355"/>
      <c r="K89" s="330"/>
      <c r="L89" s="330"/>
      <c r="M89" s="332"/>
      <c r="N89" s="331"/>
      <c r="O89" s="330"/>
      <c r="P89" s="330"/>
      <c r="Q89" s="330"/>
      <c r="R89" s="332"/>
      <c r="S89" s="331"/>
      <c r="T89" s="330"/>
      <c r="U89" s="330"/>
      <c r="V89" s="330"/>
      <c r="W89" s="332"/>
      <c r="X89" s="330"/>
    </row>
    <row r="90" spans="1:24" s="267" customFormat="1" ht="12.95" customHeight="1" x14ac:dyDescent="0.3">
      <c r="A90" s="293"/>
      <c r="B90" s="305" t="s">
        <v>368</v>
      </c>
      <c r="C90" s="329"/>
      <c r="D90" s="329"/>
      <c r="E90" s="266"/>
      <c r="F90" s="266"/>
      <c r="G90" s="266"/>
      <c r="H90" s="329"/>
      <c r="I90" s="355"/>
      <c r="J90" s="355"/>
      <c r="K90" s="330"/>
      <c r="L90" s="330"/>
      <c r="M90" s="332"/>
      <c r="N90" s="331"/>
      <c r="O90" s="330"/>
      <c r="P90" s="330"/>
      <c r="Q90" s="330"/>
      <c r="R90" s="332"/>
      <c r="S90" s="331"/>
      <c r="T90" s="330"/>
      <c r="U90" s="330"/>
      <c r="V90" s="330"/>
      <c r="W90" s="332"/>
      <c r="X90" s="330"/>
    </row>
    <row r="91" spans="1:24" s="267" customFormat="1" ht="12.95" customHeight="1" x14ac:dyDescent="0.3">
      <c r="A91" s="293"/>
      <c r="B91" s="305" t="s">
        <v>371</v>
      </c>
      <c r="C91" s="329"/>
      <c r="D91" s="329"/>
      <c r="E91" s="266"/>
      <c r="F91" s="266"/>
      <c r="G91" s="266"/>
      <c r="H91" s="329"/>
      <c r="I91" s="355"/>
      <c r="J91" s="355"/>
      <c r="K91" s="330"/>
      <c r="L91" s="330"/>
      <c r="M91" s="332"/>
      <c r="N91" s="331"/>
      <c r="O91" s="330"/>
      <c r="P91" s="330"/>
      <c r="Q91" s="330"/>
      <c r="R91" s="332"/>
      <c r="S91" s="331"/>
      <c r="T91" s="330"/>
      <c r="U91" s="330"/>
      <c r="V91" s="330"/>
      <c r="W91" s="332"/>
      <c r="X91" s="330"/>
    </row>
    <row r="92" spans="1:24" s="267" customFormat="1" ht="12.95" customHeight="1" x14ac:dyDescent="0.3">
      <c r="A92" s="293"/>
      <c r="B92" s="305" t="s">
        <v>372</v>
      </c>
      <c r="C92" s="329"/>
      <c r="D92" s="329"/>
      <c r="E92" s="266"/>
      <c r="F92" s="266"/>
      <c r="G92" s="266"/>
      <c r="H92" s="329"/>
      <c r="I92" s="355"/>
      <c r="J92" s="355"/>
      <c r="K92" s="330"/>
      <c r="L92" s="330"/>
      <c r="M92" s="332"/>
      <c r="N92" s="331"/>
      <c r="O92" s="330"/>
      <c r="P92" s="330"/>
      <c r="Q92" s="330"/>
      <c r="R92" s="332"/>
      <c r="S92" s="331"/>
      <c r="T92" s="330"/>
      <c r="U92" s="330"/>
      <c r="V92" s="330"/>
      <c r="W92" s="332"/>
      <c r="X92" s="330"/>
    </row>
    <row r="93" spans="1:24" s="267" customFormat="1" ht="12.95" customHeight="1" x14ac:dyDescent="0.3">
      <c r="A93" s="293"/>
      <c r="B93" s="305" t="s">
        <v>376</v>
      </c>
      <c r="C93" s="329"/>
      <c r="D93" s="329"/>
      <c r="E93" s="266"/>
      <c r="F93" s="266"/>
      <c r="G93" s="266"/>
      <c r="H93" s="329"/>
      <c r="I93" s="355"/>
      <c r="J93" s="355"/>
      <c r="K93" s="330"/>
      <c r="L93" s="330"/>
      <c r="M93" s="332"/>
      <c r="N93" s="331"/>
      <c r="O93" s="330"/>
      <c r="P93" s="330"/>
      <c r="Q93" s="330"/>
      <c r="R93" s="332"/>
      <c r="S93" s="331"/>
      <c r="T93" s="330"/>
      <c r="U93" s="330"/>
      <c r="V93" s="330"/>
      <c r="W93" s="332"/>
      <c r="X93" s="330"/>
    </row>
    <row r="94" spans="1:24" s="267" customFormat="1" ht="12.95" customHeight="1" x14ac:dyDescent="0.3">
      <c r="A94" s="293"/>
      <c r="B94" s="329"/>
      <c r="C94" s="329"/>
      <c r="D94" s="329"/>
      <c r="E94" s="266"/>
      <c r="F94" s="266"/>
      <c r="G94" s="266"/>
      <c r="H94" s="329"/>
      <c r="M94" s="299"/>
      <c r="N94" s="298"/>
      <c r="R94" s="299"/>
      <c r="S94" s="298"/>
      <c r="T94" s="265"/>
      <c r="U94" s="265"/>
      <c r="V94" s="265"/>
      <c r="W94" s="299"/>
      <c r="X94" s="293"/>
    </row>
    <row r="95" spans="1:24" s="267" customFormat="1" ht="12.95" customHeight="1" x14ac:dyDescent="0.3">
      <c r="A95" s="293"/>
      <c r="B95" s="265" t="s">
        <v>282</v>
      </c>
      <c r="C95" s="329"/>
      <c r="D95" s="329"/>
      <c r="E95" s="266"/>
      <c r="F95" s="266"/>
      <c r="G95" s="266"/>
      <c r="H95" s="329"/>
      <c r="I95" s="329"/>
      <c r="J95" s="329"/>
      <c r="M95" s="299"/>
      <c r="N95" s="298"/>
      <c r="R95" s="299"/>
      <c r="S95" s="298"/>
      <c r="W95" s="299"/>
    </row>
    <row r="96" spans="1:24" s="267" customFormat="1" ht="12.95" customHeight="1" x14ac:dyDescent="0.3">
      <c r="A96" s="293"/>
      <c r="B96" s="305" t="s">
        <v>352</v>
      </c>
      <c r="C96" s="329"/>
      <c r="D96" s="329"/>
      <c r="E96" s="266"/>
      <c r="F96" s="266"/>
      <c r="G96" s="266"/>
      <c r="H96" s="329"/>
      <c r="M96" s="299"/>
      <c r="N96" s="298"/>
      <c r="R96" s="299"/>
      <c r="S96" s="298"/>
      <c r="W96" s="299"/>
    </row>
    <row r="97" spans="1:24" s="267" customFormat="1" ht="12.95" customHeight="1" x14ac:dyDescent="0.3">
      <c r="A97" s="293"/>
      <c r="B97" s="305" t="s">
        <v>357</v>
      </c>
      <c r="C97" s="329"/>
      <c r="D97" s="329"/>
      <c r="E97" s="266"/>
      <c r="F97" s="266"/>
      <c r="G97" s="266"/>
      <c r="H97" s="329"/>
      <c r="M97" s="299"/>
      <c r="N97" s="298"/>
      <c r="R97" s="299"/>
      <c r="S97" s="298"/>
      <c r="T97" s="265"/>
      <c r="U97" s="265"/>
      <c r="V97" s="265"/>
      <c r="W97" s="299"/>
      <c r="X97" s="293"/>
    </row>
    <row r="98" spans="1:24" s="267" customFormat="1" ht="12.95" customHeight="1" x14ac:dyDescent="0.3">
      <c r="A98" s="293"/>
      <c r="B98" s="305" t="s">
        <v>364</v>
      </c>
      <c r="C98" s="329"/>
      <c r="D98" s="329"/>
      <c r="E98" s="266"/>
      <c r="F98" s="266"/>
      <c r="G98" s="266"/>
      <c r="H98" s="329"/>
      <c r="M98" s="299"/>
      <c r="N98" s="298"/>
      <c r="R98" s="299"/>
      <c r="S98" s="298"/>
      <c r="T98" s="265"/>
      <c r="U98" s="265"/>
      <c r="V98" s="265"/>
      <c r="W98" s="299"/>
      <c r="X98" s="293"/>
    </row>
    <row r="99" spans="1:24" s="267" customFormat="1" ht="12.95" customHeight="1" x14ac:dyDescent="0.3">
      <c r="A99" s="293"/>
      <c r="B99" s="305" t="s">
        <v>365</v>
      </c>
      <c r="C99" s="329"/>
      <c r="D99" s="329"/>
      <c r="E99" s="266"/>
      <c r="F99" s="266"/>
      <c r="G99" s="266"/>
      <c r="H99" s="329"/>
      <c r="M99" s="299"/>
      <c r="N99" s="298"/>
      <c r="R99" s="299"/>
      <c r="S99" s="298"/>
      <c r="T99" s="265"/>
      <c r="U99" s="265"/>
      <c r="V99" s="265"/>
      <c r="W99" s="299"/>
      <c r="X99" s="293"/>
    </row>
    <row r="100" spans="1:24" s="267" customFormat="1" ht="12.95" customHeight="1" x14ac:dyDescent="0.3">
      <c r="A100" s="293"/>
      <c r="B100" s="305" t="s">
        <v>361</v>
      </c>
      <c r="C100" s="329"/>
      <c r="D100" s="329"/>
      <c r="E100" s="266"/>
      <c r="F100" s="266"/>
      <c r="G100" s="266"/>
      <c r="H100" s="329"/>
      <c r="M100" s="299"/>
      <c r="N100" s="298"/>
      <c r="R100" s="299"/>
      <c r="S100" s="298"/>
      <c r="W100" s="299"/>
    </row>
    <row r="101" spans="1:24" s="267" customFormat="1" ht="12.95" customHeight="1" x14ac:dyDescent="0.3">
      <c r="A101" s="293"/>
      <c r="B101" s="305" t="s">
        <v>377</v>
      </c>
      <c r="C101" s="329"/>
      <c r="D101" s="329"/>
      <c r="E101" s="266"/>
      <c r="F101" s="266"/>
      <c r="G101" s="266"/>
      <c r="H101" s="329"/>
      <c r="M101" s="299"/>
      <c r="N101" s="298"/>
      <c r="R101" s="299"/>
      <c r="S101" s="298"/>
      <c r="W101" s="299"/>
    </row>
    <row r="102" spans="1:24" s="267" customFormat="1" ht="12.95" customHeight="1" x14ac:dyDescent="0.3">
      <c r="A102" s="293"/>
      <c r="B102" s="305" t="s">
        <v>378</v>
      </c>
      <c r="C102" s="329"/>
      <c r="D102" s="329"/>
      <c r="E102" s="266"/>
      <c r="F102" s="266"/>
      <c r="G102" s="266"/>
      <c r="H102" s="329"/>
      <c r="M102" s="299"/>
      <c r="N102" s="298"/>
      <c r="R102" s="299"/>
      <c r="S102" s="298"/>
      <c r="W102" s="299"/>
    </row>
    <row r="103" spans="1:24" s="267" customFormat="1" ht="12.95" customHeight="1" x14ac:dyDescent="0.3">
      <c r="A103" s="293"/>
      <c r="B103" s="305" t="s">
        <v>370</v>
      </c>
      <c r="C103" s="329"/>
      <c r="D103" s="329"/>
      <c r="E103" s="266"/>
      <c r="F103" s="266"/>
      <c r="G103" s="266"/>
      <c r="H103" s="329"/>
      <c r="M103" s="299"/>
      <c r="N103" s="298"/>
      <c r="R103" s="299"/>
      <c r="S103" s="298"/>
      <c r="W103" s="299"/>
    </row>
    <row r="104" spans="1:24" s="267" customFormat="1" ht="12.95" customHeight="1" x14ac:dyDescent="0.3">
      <c r="A104" s="293"/>
      <c r="B104" s="305" t="s">
        <v>373</v>
      </c>
      <c r="C104" s="329"/>
      <c r="D104" s="329"/>
      <c r="E104" s="266"/>
      <c r="F104" s="266"/>
      <c r="G104" s="266"/>
      <c r="H104" s="329"/>
      <c r="M104" s="299"/>
      <c r="N104" s="298"/>
      <c r="R104" s="299"/>
      <c r="S104" s="298"/>
      <c r="W104" s="299"/>
    </row>
    <row r="105" spans="1:24" s="267" customFormat="1" ht="12.95" customHeight="1" x14ac:dyDescent="0.3">
      <c r="A105" s="293"/>
      <c r="B105" s="329"/>
      <c r="C105" s="266"/>
      <c r="D105" s="266"/>
      <c r="E105" s="266"/>
      <c r="F105" s="266"/>
      <c r="G105" s="266"/>
      <c r="H105" s="329"/>
      <c r="M105" s="299"/>
      <c r="N105" s="298"/>
      <c r="R105" s="299"/>
      <c r="S105" s="298"/>
      <c r="T105" s="265"/>
      <c r="U105" s="265"/>
      <c r="V105" s="265"/>
      <c r="W105" s="299"/>
      <c r="X105" s="293"/>
    </row>
    <row r="106" spans="1:24" s="267" customFormat="1" ht="12.95" customHeight="1" x14ac:dyDescent="0.3">
      <c r="A106" s="265"/>
      <c r="B106" s="424" t="s">
        <v>265</v>
      </c>
      <c r="C106" s="425"/>
      <c r="D106" s="425"/>
      <c r="E106" s="425"/>
      <c r="F106" s="425"/>
      <c r="G106" s="425"/>
      <c r="H106" s="425"/>
      <c r="I106" s="426">
        <f>SUM(I79:I105)</f>
        <v>0</v>
      </c>
      <c r="J106" s="426">
        <f t="shared" ref="J106" si="21">SUM(J79:J105)</f>
        <v>0</v>
      </c>
      <c r="K106" s="426">
        <f t="shared" ref="K106" si="22">SUM(K79:K105)</f>
        <v>0</v>
      </c>
      <c r="L106" s="426">
        <f t="shared" ref="L106" si="23">SUM(L79:L105)</f>
        <v>0</v>
      </c>
      <c r="M106" s="427">
        <f t="shared" ref="M106" si="24">SUM(M79:M105)</f>
        <v>0</v>
      </c>
      <c r="N106" s="428">
        <f ca="1">SUM(N79:N105)</f>
        <v>0</v>
      </c>
      <c r="O106" s="426">
        <f t="shared" ref="O106:X106" ca="1" si="25">SUM(O79:O105)</f>
        <v>5</v>
      </c>
      <c r="P106" s="426">
        <f t="shared" ca="1" si="25"/>
        <v>-3</v>
      </c>
      <c r="Q106" s="426">
        <f t="shared" ca="1" si="25"/>
        <v>-5</v>
      </c>
      <c r="R106" s="427">
        <f t="shared" ca="1" si="25"/>
        <v>29</v>
      </c>
      <c r="S106" s="428">
        <f t="shared" ca="1" si="25"/>
        <v>80</v>
      </c>
      <c r="T106" s="426">
        <f t="shared" ca="1" si="25"/>
        <v>10</v>
      </c>
      <c r="U106" s="426">
        <f t="shared" ca="1" si="25"/>
        <v>20</v>
      </c>
      <c r="V106" s="426">
        <f t="shared" ca="1" si="25"/>
        <v>25</v>
      </c>
      <c r="W106" s="427">
        <f t="shared" si="25"/>
        <v>0</v>
      </c>
      <c r="X106" s="426">
        <f t="shared" ca="1" si="25"/>
        <v>-9</v>
      </c>
    </row>
    <row r="107" spans="1:24" s="267" customFormat="1" ht="12.95" customHeight="1" x14ac:dyDescent="0.3">
      <c r="A107" s="286"/>
      <c r="B107" s="265"/>
      <c r="C107" s="266"/>
      <c r="D107" s="266"/>
      <c r="E107" s="266"/>
      <c r="F107" s="266"/>
      <c r="G107" s="266"/>
      <c r="H107" s="266"/>
      <c r="M107" s="299"/>
      <c r="N107" s="294"/>
      <c r="O107" s="295"/>
      <c r="P107" s="295"/>
      <c r="Q107" s="295"/>
      <c r="R107" s="296"/>
      <c r="S107" s="294"/>
      <c r="T107" s="295"/>
      <c r="U107" s="295"/>
      <c r="V107" s="295"/>
      <c r="W107" s="296"/>
      <c r="X107" s="295"/>
    </row>
    <row r="108" spans="1:24" s="267" customFormat="1" ht="12.95" customHeight="1" x14ac:dyDescent="0.3">
      <c r="B108" s="265" t="s">
        <v>271</v>
      </c>
      <c r="C108" s="266"/>
      <c r="D108" s="266"/>
      <c r="E108" s="266"/>
      <c r="F108" s="266"/>
      <c r="G108" s="266"/>
      <c r="H108" s="266"/>
      <c r="M108" s="299"/>
      <c r="N108" s="294"/>
      <c r="O108" s="295"/>
      <c r="P108" s="295"/>
      <c r="Q108" s="295"/>
      <c r="R108" s="296"/>
      <c r="S108" s="294"/>
      <c r="T108" s="295"/>
      <c r="U108" s="295"/>
      <c r="V108" s="295"/>
      <c r="W108" s="296"/>
      <c r="X108" s="295"/>
    </row>
    <row r="109" spans="1:24" s="282" customFormat="1" ht="12.95" customHeight="1" x14ac:dyDescent="0.3">
      <c r="A109" s="336"/>
      <c r="B109" s="305" t="s">
        <v>272</v>
      </c>
      <c r="C109" s="281"/>
      <c r="D109" s="281"/>
      <c r="E109" s="281"/>
      <c r="F109" s="281"/>
      <c r="G109" s="281"/>
      <c r="H109" s="281"/>
      <c r="I109" s="282">
        <f t="shared" ref="I109:X109" ca="1" si="26">I14+I14/$I$16</f>
        <v>14.908205841446453</v>
      </c>
      <c r="J109" s="282">
        <f t="shared" ca="1" si="26"/>
        <v>29.816411682892905</v>
      </c>
      <c r="K109" s="282">
        <f t="shared" ca="1" si="26"/>
        <v>-59.632823365785811</v>
      </c>
      <c r="L109" s="282">
        <f t="shared" ca="1" si="26"/>
        <v>-238.53129346314324</v>
      </c>
      <c r="M109" s="284">
        <f t="shared" ca="1" si="26"/>
        <v>104.35744089012516</v>
      </c>
      <c r="N109" s="333">
        <f t="shared" ca="1" si="26"/>
        <v>223.62308762169678</v>
      </c>
      <c r="O109" s="334">
        <f t="shared" ca="1" si="26"/>
        <v>0</v>
      </c>
      <c r="P109" s="334">
        <f t="shared" ca="1" si="26"/>
        <v>223.62308762169678</v>
      </c>
      <c r="Q109" s="334">
        <f t="shared" ca="1" si="26"/>
        <v>44.724617524339358</v>
      </c>
      <c r="R109" s="346">
        <f t="shared" ca="1" si="26"/>
        <v>119.26564673157162</v>
      </c>
      <c r="S109" s="333">
        <f t="shared" si="26"/>
        <v>0</v>
      </c>
      <c r="T109" s="334">
        <f t="shared" si="26"/>
        <v>0</v>
      </c>
      <c r="U109" s="334">
        <f t="shared" si="26"/>
        <v>0</v>
      </c>
      <c r="V109" s="334">
        <f t="shared" si="26"/>
        <v>0</v>
      </c>
      <c r="W109" s="346">
        <f t="shared" si="26"/>
        <v>0</v>
      </c>
      <c r="X109" s="334">
        <f t="shared" si="26"/>
        <v>0</v>
      </c>
    </row>
    <row r="110" spans="1:24" s="282" customFormat="1" ht="12.95" customHeight="1" x14ac:dyDescent="0.3">
      <c r="A110" s="336"/>
      <c r="B110" s="305" t="s">
        <v>273</v>
      </c>
      <c r="C110" s="281"/>
      <c r="D110" s="281"/>
      <c r="E110" s="281"/>
      <c r="F110" s="281"/>
      <c r="G110" s="281"/>
      <c r="H110" s="281"/>
      <c r="I110" s="282">
        <f t="shared" ref="I110:X110" ca="1" si="27">I15</f>
        <v>-6</v>
      </c>
      <c r="J110" s="282">
        <f t="shared" ca="1" si="27"/>
        <v>0</v>
      </c>
      <c r="K110" s="282">
        <f t="shared" ca="1" si="27"/>
        <v>6</v>
      </c>
      <c r="L110" s="282">
        <f t="shared" ca="1" si="27"/>
        <v>-12</v>
      </c>
      <c r="M110" s="284">
        <f t="shared" ca="1" si="27"/>
        <v>-18</v>
      </c>
      <c r="N110" s="333">
        <f t="shared" ca="1" si="27"/>
        <v>20</v>
      </c>
      <c r="O110" s="334">
        <f t="shared" ca="1" si="27"/>
        <v>10</v>
      </c>
      <c r="P110" s="334">
        <f t="shared" ca="1" si="27"/>
        <v>-10</v>
      </c>
      <c r="Q110" s="334">
        <f t="shared" ca="1" si="27"/>
        <v>12</v>
      </c>
      <c r="R110" s="346">
        <f t="shared" ca="1" si="27"/>
        <v>9</v>
      </c>
      <c r="S110" s="333">
        <f t="shared" si="27"/>
        <v>0</v>
      </c>
      <c r="T110" s="334">
        <f t="shared" si="27"/>
        <v>0</v>
      </c>
      <c r="U110" s="334">
        <f t="shared" si="27"/>
        <v>0</v>
      </c>
      <c r="V110" s="334">
        <f t="shared" si="27"/>
        <v>0</v>
      </c>
      <c r="W110" s="346">
        <f t="shared" si="27"/>
        <v>0</v>
      </c>
      <c r="X110" s="382">
        <f t="shared" si="27"/>
        <v>0</v>
      </c>
    </row>
    <row r="111" spans="1:24" s="282" customFormat="1" ht="12.95" customHeight="1" x14ac:dyDescent="0.3">
      <c r="A111" s="336"/>
      <c r="B111" s="305" t="s">
        <v>255</v>
      </c>
      <c r="C111" s="281"/>
      <c r="D111" s="281"/>
      <c r="E111" s="281"/>
      <c r="F111" s="281"/>
      <c r="G111" s="281"/>
      <c r="H111" s="281"/>
      <c r="I111" s="365">
        <f ca="1">SUM(I109:I110)</f>
        <v>8.9082058414464527</v>
      </c>
      <c r="J111" s="365">
        <f t="shared" ref="J111:M111" ca="1" si="28">SUM(J109:J110)</f>
        <v>29.816411682892905</v>
      </c>
      <c r="K111" s="365">
        <f t="shared" ca="1" si="28"/>
        <v>-53.632823365785811</v>
      </c>
      <c r="L111" s="365">
        <f t="shared" ca="1" si="28"/>
        <v>-250.53129346314324</v>
      </c>
      <c r="M111" s="366">
        <f t="shared" ca="1" si="28"/>
        <v>86.357440890125162</v>
      </c>
      <c r="N111" s="381">
        <f t="shared" ref="N111:R111" ca="1" si="29">SUM(N109:N110)</f>
        <v>243.62308762169678</v>
      </c>
      <c r="O111" s="365">
        <f t="shared" ca="1" si="29"/>
        <v>10</v>
      </c>
      <c r="P111" s="365">
        <f t="shared" ca="1" si="29"/>
        <v>213.62308762169678</v>
      </c>
      <c r="Q111" s="365">
        <f t="shared" ca="1" si="29"/>
        <v>56.724617524339358</v>
      </c>
      <c r="R111" s="366">
        <f t="shared" ca="1" si="29"/>
        <v>128.26564673157162</v>
      </c>
      <c r="S111" s="381">
        <f t="shared" ref="S111:W111" si="30">SUM(S109:S110)</f>
        <v>0</v>
      </c>
      <c r="T111" s="365">
        <f t="shared" si="30"/>
        <v>0</v>
      </c>
      <c r="U111" s="365">
        <f t="shared" si="30"/>
        <v>0</v>
      </c>
      <c r="V111" s="365">
        <f t="shared" si="30"/>
        <v>0</v>
      </c>
      <c r="W111" s="366">
        <f t="shared" si="30"/>
        <v>0</v>
      </c>
      <c r="X111" s="365">
        <f t="shared" ref="X111" si="31">SUM(X109:X110)</f>
        <v>0</v>
      </c>
    </row>
    <row r="112" spans="1:24" s="267" customFormat="1" ht="12.95" customHeight="1" x14ac:dyDescent="0.3">
      <c r="A112" s="265"/>
      <c r="B112" s="265"/>
      <c r="C112" s="265"/>
      <c r="D112" s="265"/>
      <c r="E112" s="265"/>
      <c r="F112" s="265"/>
      <c r="G112" s="265"/>
      <c r="H112" s="266"/>
      <c r="M112" s="299"/>
      <c r="N112" s="294"/>
      <c r="O112" s="295"/>
      <c r="P112" s="295"/>
      <c r="Q112" s="295"/>
      <c r="R112" s="296"/>
      <c r="S112" s="294"/>
      <c r="T112" s="295"/>
      <c r="U112" s="295"/>
      <c r="V112" s="295"/>
      <c r="W112" s="296"/>
      <c r="X112" s="295"/>
    </row>
    <row r="113" spans="1:119" s="267" customFormat="1" ht="12.95" customHeight="1" x14ac:dyDescent="0.3">
      <c r="A113" s="286" t="s">
        <v>23</v>
      </c>
      <c r="B113" s="265"/>
      <c r="C113" s="266"/>
      <c r="D113" s="266"/>
      <c r="E113" s="266"/>
      <c r="F113" s="266"/>
      <c r="G113" s="266"/>
      <c r="H113" s="266"/>
      <c r="M113" s="299"/>
      <c r="N113" s="294"/>
      <c r="O113" s="295"/>
      <c r="P113" s="295"/>
      <c r="Q113" s="295"/>
      <c r="R113" s="296"/>
      <c r="S113" s="294"/>
      <c r="T113" s="295"/>
      <c r="U113" s="295"/>
      <c r="V113" s="295"/>
      <c r="W113" s="296"/>
      <c r="X113" s="295"/>
    </row>
    <row r="114" spans="1:119" s="282" customFormat="1" ht="12.95" customHeight="1" x14ac:dyDescent="0.3">
      <c r="B114" s="281" t="s">
        <v>260</v>
      </c>
      <c r="C114" s="281"/>
      <c r="D114" s="281"/>
      <c r="E114" s="281"/>
      <c r="F114" s="281"/>
      <c r="G114" s="281"/>
      <c r="H114" s="281"/>
      <c r="I114" s="282">
        <f t="shared" ref="I114:X114" ca="1" si="32">I33-I42</f>
        <v>-5</v>
      </c>
      <c r="J114" s="282">
        <f t="shared" ca="1" si="32"/>
        <v>3</v>
      </c>
      <c r="K114" s="282">
        <f t="shared" ca="1" si="32"/>
        <v>5</v>
      </c>
      <c r="L114" s="282">
        <f t="shared" ca="1" si="32"/>
        <v>-29</v>
      </c>
      <c r="M114" s="284">
        <f t="shared" ca="1" si="32"/>
        <v>-28</v>
      </c>
      <c r="N114" s="333">
        <f t="shared" ca="1" si="32"/>
        <v>42</v>
      </c>
      <c r="O114" s="334">
        <f t="shared" ca="1" si="32"/>
        <v>32</v>
      </c>
      <c r="P114" s="334">
        <f t="shared" ca="1" si="32"/>
        <v>27</v>
      </c>
      <c r="Q114" s="334">
        <f t="shared" ca="1" si="32"/>
        <v>52</v>
      </c>
      <c r="R114" s="346">
        <f t="shared" ca="1" si="32"/>
        <v>57</v>
      </c>
      <c r="S114" s="333">
        <f t="shared" ca="1" si="32"/>
        <v>48</v>
      </c>
      <c r="T114" s="334">
        <f t="shared" ca="1" si="32"/>
        <v>48</v>
      </c>
      <c r="U114" s="334">
        <f t="shared" ca="1" si="32"/>
        <v>48</v>
      </c>
      <c r="V114" s="334">
        <f t="shared" ca="1" si="32"/>
        <v>48</v>
      </c>
      <c r="W114" s="346">
        <f t="shared" ca="1" si="32"/>
        <v>48</v>
      </c>
      <c r="X114" s="334">
        <f t="shared" ca="1" si="32"/>
        <v>48</v>
      </c>
    </row>
    <row r="115" spans="1:119" s="282" customFormat="1" ht="12.95" customHeight="1" x14ac:dyDescent="0.3">
      <c r="A115" s="336"/>
      <c r="B115" s="281" t="s">
        <v>25</v>
      </c>
      <c r="C115" s="281"/>
      <c r="D115" s="281"/>
      <c r="E115" s="281"/>
      <c r="F115" s="281"/>
      <c r="G115" s="281"/>
      <c r="H115" s="281"/>
      <c r="I115" s="282">
        <f>I37-I46-I106</f>
        <v>0</v>
      </c>
      <c r="J115" s="282">
        <f t="shared" ref="J115:X115" si="33">J37-J46-J106</f>
        <v>0</v>
      </c>
      <c r="K115" s="282">
        <f t="shared" si="33"/>
        <v>0</v>
      </c>
      <c r="L115" s="282">
        <f t="shared" si="33"/>
        <v>0</v>
      </c>
      <c r="M115" s="284">
        <f t="shared" si="33"/>
        <v>0</v>
      </c>
      <c r="N115" s="333">
        <f t="shared" ca="1" si="33"/>
        <v>0</v>
      </c>
      <c r="O115" s="334">
        <f t="shared" ca="1" si="33"/>
        <v>-5</v>
      </c>
      <c r="P115" s="334">
        <f t="shared" ca="1" si="33"/>
        <v>3</v>
      </c>
      <c r="Q115" s="334">
        <f t="shared" ca="1" si="33"/>
        <v>5</v>
      </c>
      <c r="R115" s="346">
        <f t="shared" ca="1" si="33"/>
        <v>-29</v>
      </c>
      <c r="S115" s="333">
        <f t="shared" ca="1" si="33"/>
        <v>-28</v>
      </c>
      <c r="T115" s="334">
        <f t="shared" ca="1" si="33"/>
        <v>42</v>
      </c>
      <c r="U115" s="334">
        <f t="shared" ca="1" si="33"/>
        <v>32</v>
      </c>
      <c r="V115" s="334">
        <f t="shared" ca="1" si="33"/>
        <v>27</v>
      </c>
      <c r="W115" s="346">
        <f t="shared" ca="1" si="33"/>
        <v>52</v>
      </c>
      <c r="X115" s="334">
        <f t="shared" ca="1" si="33"/>
        <v>57</v>
      </c>
    </row>
    <row r="116" spans="1:119" s="282" customFormat="1" ht="12.95" customHeight="1" x14ac:dyDescent="0.3">
      <c r="A116" s="336"/>
      <c r="B116" s="281" t="s">
        <v>24</v>
      </c>
      <c r="C116" s="281"/>
      <c r="D116" s="281"/>
      <c r="E116" s="281"/>
      <c r="F116" s="281"/>
      <c r="G116" s="281"/>
      <c r="H116" s="281"/>
      <c r="I116" s="282">
        <f t="shared" ref="I116:X116" ca="1" si="34">I114-I115</f>
        <v>-5</v>
      </c>
      <c r="J116" s="282">
        <f t="shared" ca="1" si="34"/>
        <v>3</v>
      </c>
      <c r="K116" s="282">
        <f t="shared" ca="1" si="34"/>
        <v>5</v>
      </c>
      <c r="L116" s="282">
        <f t="shared" ca="1" si="34"/>
        <v>-29</v>
      </c>
      <c r="M116" s="284">
        <f t="shared" ca="1" si="34"/>
        <v>-28</v>
      </c>
      <c r="N116" s="333">
        <f t="shared" ca="1" si="34"/>
        <v>42</v>
      </c>
      <c r="O116" s="334">
        <f t="shared" ca="1" si="34"/>
        <v>37</v>
      </c>
      <c r="P116" s="334">
        <f t="shared" ca="1" si="34"/>
        <v>24</v>
      </c>
      <c r="Q116" s="334">
        <f t="shared" ca="1" si="34"/>
        <v>47</v>
      </c>
      <c r="R116" s="346">
        <f t="shared" ca="1" si="34"/>
        <v>86</v>
      </c>
      <c r="S116" s="333">
        <f t="shared" ca="1" si="34"/>
        <v>76</v>
      </c>
      <c r="T116" s="334">
        <f t="shared" ca="1" si="34"/>
        <v>6</v>
      </c>
      <c r="U116" s="334">
        <f t="shared" ca="1" si="34"/>
        <v>16</v>
      </c>
      <c r="V116" s="334">
        <f t="shared" ca="1" si="34"/>
        <v>21</v>
      </c>
      <c r="W116" s="346">
        <f t="shared" ca="1" si="34"/>
        <v>-4</v>
      </c>
      <c r="X116" s="334">
        <f t="shared" ca="1" si="34"/>
        <v>-9</v>
      </c>
    </row>
    <row r="117" spans="1:119" s="282" customFormat="1" ht="12.95" customHeight="1" x14ac:dyDescent="0.3">
      <c r="A117" s="336"/>
      <c r="B117" s="281"/>
      <c r="C117" s="281"/>
      <c r="D117" s="281"/>
      <c r="E117" s="281"/>
      <c r="F117" s="281"/>
      <c r="G117" s="281"/>
      <c r="H117" s="281"/>
      <c r="M117" s="284"/>
      <c r="N117" s="333"/>
      <c r="O117" s="334"/>
      <c r="P117" s="334"/>
      <c r="Q117" s="334"/>
      <c r="R117" s="346"/>
      <c r="S117" s="283"/>
      <c r="W117" s="284"/>
      <c r="X117" s="336"/>
    </row>
    <row r="118" spans="1:119" ht="12.95" customHeight="1" x14ac:dyDescent="0.3">
      <c r="A118" s="178" t="s">
        <v>26</v>
      </c>
      <c r="B118" s="179"/>
      <c r="C118" s="179"/>
      <c r="D118" s="179"/>
      <c r="E118" s="179"/>
      <c r="F118" s="179"/>
      <c r="G118" s="179"/>
      <c r="H118" s="179"/>
      <c r="I118" s="179"/>
      <c r="J118" s="179"/>
      <c r="K118" s="180"/>
      <c r="L118" s="168"/>
      <c r="M118" s="168"/>
      <c r="N118" s="168"/>
      <c r="O118" s="168"/>
      <c r="P118" s="169"/>
      <c r="Q118" s="169"/>
      <c r="R118" s="169"/>
      <c r="S118" s="169"/>
      <c r="T118" s="169"/>
      <c r="U118" s="169"/>
      <c r="V118" s="169"/>
      <c r="W118" s="169"/>
      <c r="X118" s="169"/>
    </row>
    <row r="119" spans="1:119" ht="12.95" customHeight="1" x14ac:dyDescent="0.3">
      <c r="A119" s="181"/>
      <c r="B119" s="181"/>
      <c r="C119" s="181"/>
      <c r="D119" s="181"/>
      <c r="E119" s="181"/>
      <c r="F119" s="181"/>
      <c r="G119" s="181"/>
      <c r="H119" s="181"/>
      <c r="I119" s="174"/>
      <c r="J119" s="174"/>
      <c r="K119" s="174"/>
      <c r="L119" s="174"/>
      <c r="M119" s="174"/>
      <c r="N119" s="198"/>
      <c r="O119" s="198"/>
      <c r="P119" s="198"/>
      <c r="Q119" s="198"/>
      <c r="R119" s="198"/>
    </row>
    <row r="120" spans="1:119" ht="12.95" customHeight="1" x14ac:dyDescent="0.3">
      <c r="A120" s="239" t="s">
        <v>279</v>
      </c>
      <c r="B120" s="181"/>
      <c r="C120" s="181"/>
      <c r="D120" s="181"/>
      <c r="E120" s="181"/>
      <c r="F120" s="181"/>
      <c r="G120" s="181"/>
      <c r="H120" s="181"/>
      <c r="I120" s="370">
        <f t="shared" ref="I120:I121" ca="1" si="35">SUMPRODUCT(I109:X109,$I$25:$X$25)</f>
        <v>261.27813054355562</v>
      </c>
      <c r="J120" s="181"/>
      <c r="K120" s="181"/>
      <c r="L120" s="181"/>
      <c r="M120" s="181"/>
      <c r="N120" s="181"/>
      <c r="O120" s="181"/>
      <c r="P120" s="181"/>
      <c r="Q120" s="181"/>
      <c r="R120" s="181"/>
      <c r="S120" s="181"/>
      <c r="T120" s="181"/>
      <c r="U120" s="181"/>
      <c r="V120" s="181"/>
      <c r="W120" s="181"/>
      <c r="X120" s="181"/>
    </row>
    <row r="121" spans="1:119" s="181" customFormat="1" ht="12.95" customHeight="1" x14ac:dyDescent="0.3">
      <c r="A121" s="239" t="s">
        <v>278</v>
      </c>
      <c r="I121" s="370">
        <f t="shared" ca="1" si="35"/>
        <v>2.1230479251345749</v>
      </c>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row>
    <row r="122" spans="1:119" ht="12.95" customHeight="1" x14ac:dyDescent="0.3">
      <c r="A122" s="181" t="s">
        <v>274</v>
      </c>
      <c r="B122" s="181"/>
      <c r="C122" s="181"/>
      <c r="D122" s="181"/>
      <c r="E122" s="181"/>
      <c r="F122" s="181"/>
      <c r="G122" s="181"/>
      <c r="H122" s="181"/>
      <c r="I122" s="370">
        <f ca="1">SUMPRODUCT(I111:X111,I$25:$X$25)</f>
        <v>263.4011784686902</v>
      </c>
      <c r="J122" s="174"/>
      <c r="K122" s="174"/>
      <c r="L122" s="174"/>
      <c r="M122" s="174"/>
      <c r="N122" s="198"/>
      <c r="O122" s="198"/>
      <c r="P122" s="198"/>
      <c r="Q122" s="198"/>
      <c r="R122" s="198"/>
    </row>
    <row r="123" spans="1:119" ht="12.95" customHeight="1" x14ac:dyDescent="0.3">
      <c r="A123" s="181" t="s">
        <v>275</v>
      </c>
      <c r="B123" s="181"/>
      <c r="C123" s="181"/>
      <c r="D123" s="181"/>
      <c r="E123" s="181"/>
      <c r="F123" s="181"/>
      <c r="G123" s="181"/>
      <c r="H123" s="181"/>
      <c r="I123" s="370">
        <f ca="1">SUMPRODUCT($I$25:$X$25,$I$116:$X$116)</f>
        <v>150.76703095297987</v>
      </c>
      <c r="J123" s="174"/>
      <c r="K123" s="174"/>
      <c r="L123" s="174"/>
      <c r="M123" s="174"/>
      <c r="N123" s="198"/>
      <c r="O123" s="198"/>
      <c r="P123" s="198"/>
      <c r="Q123" s="198"/>
      <c r="R123" s="198"/>
    </row>
    <row r="124" spans="1:119" ht="12.95" customHeight="1" x14ac:dyDescent="0.3">
      <c r="A124" s="181"/>
      <c r="B124" s="181"/>
      <c r="C124" s="181"/>
      <c r="D124" s="181"/>
      <c r="E124" s="181"/>
      <c r="F124" s="181"/>
      <c r="G124" s="181"/>
      <c r="H124" s="235"/>
      <c r="I124" s="235"/>
      <c r="J124" s="174"/>
      <c r="K124" s="174"/>
      <c r="L124" s="174"/>
      <c r="M124" s="174"/>
      <c r="N124" s="198"/>
      <c r="O124" s="198"/>
      <c r="P124" s="198"/>
      <c r="Q124" s="198"/>
      <c r="R124" s="198"/>
    </row>
    <row r="125" spans="1:119" ht="12.95" customHeight="1" x14ac:dyDescent="0.3">
      <c r="A125" s="181"/>
      <c r="B125" s="181"/>
      <c r="C125" s="181"/>
      <c r="D125" s="181"/>
      <c r="E125" s="181"/>
      <c r="F125" s="181"/>
      <c r="G125" s="181"/>
      <c r="H125" s="181"/>
      <c r="I125" s="182"/>
      <c r="J125" s="175"/>
      <c r="K125" s="175"/>
      <c r="L125" s="175"/>
      <c r="M125" s="174"/>
      <c r="N125" s="174"/>
      <c r="O125" s="174"/>
    </row>
    <row r="126" spans="1:119" ht="12.95" customHeight="1" x14ac:dyDescent="0.3">
      <c r="A126" s="171"/>
      <c r="B126" s="200"/>
      <c r="C126" s="200"/>
      <c r="D126" s="200"/>
    </row>
    <row r="127" spans="1:119" ht="12.95" customHeight="1" x14ac:dyDescent="0.3"/>
    <row r="128" spans="1:119" ht="12.95" customHeight="1" x14ac:dyDescent="0.3"/>
    <row r="129" spans="1:119" ht="12.95" customHeight="1" x14ac:dyDescent="0.3">
      <c r="S129" s="175"/>
    </row>
    <row r="130" spans="1:119" ht="12.95" customHeight="1" x14ac:dyDescent="0.3"/>
    <row r="131" spans="1:119" ht="12.95" customHeight="1" x14ac:dyDescent="0.3">
      <c r="H131" s="201"/>
    </row>
    <row r="132" spans="1:119" ht="12.95" customHeight="1" x14ac:dyDescent="0.3"/>
    <row r="133" spans="1:119" s="202" customFormat="1" ht="12.95" customHeight="1" x14ac:dyDescent="0.3">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x14ac:dyDescent="0.3">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x14ac:dyDescent="0.3">
      <c r="A135" s="164"/>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66"/>
      <c r="B136" s="183"/>
      <c r="C136" s="183"/>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83"/>
      <c r="B141" s="165"/>
      <c r="C141" s="165"/>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64"/>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6"/>
      <c r="B144" s="183"/>
      <c r="C144" s="183"/>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83"/>
      <c r="B145" s="165"/>
      <c r="C145" s="165"/>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83"/>
      <c r="B146" s="165"/>
      <c r="C146" s="165"/>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x14ac:dyDescent="0.3">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x14ac:dyDescent="0.3">
      <c r="A149" s="183"/>
      <c r="B149" s="165"/>
      <c r="C149" s="165"/>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x14ac:dyDescent="0.3">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x14ac:dyDescent="0.3">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x14ac:dyDescent="0.3">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x14ac:dyDescent="0.3">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x14ac:dyDescent="0.3">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x14ac:dyDescent="0.3">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x14ac:dyDescent="0.3">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x14ac:dyDescent="0.3">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row r="158" spans="1:119" s="202" customFormat="1" ht="12.95" customHeight="1" x14ac:dyDescent="0.3">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tint="-0.249977111117893"/>
    <pageSetUpPr fitToPage="1"/>
  </sheetPr>
  <dimension ref="A1:DO160"/>
  <sheetViews>
    <sheetView zoomScaleNormal="100" workbookViewId="0"/>
  </sheetViews>
  <sheetFormatPr defaultColWidth="9.140625" defaultRowHeight="12.75" outlineLevelRow="1" x14ac:dyDescent="0.2"/>
  <cols>
    <col min="1" max="25" width="9.7109375" style="161" customWidth="1"/>
    <col min="26" max="103" width="9.7109375" style="162" customWidth="1"/>
    <col min="104" max="16384" width="9.140625" style="162"/>
  </cols>
  <sheetData>
    <row r="1" spans="1:25" s="156" customFormat="1" ht="23.25" x14ac:dyDescent="0.35">
      <c r="A1" s="153" t="s">
        <v>0</v>
      </c>
      <c r="B1" s="154"/>
      <c r="C1" s="154"/>
      <c r="D1" s="154"/>
      <c r="E1" s="154"/>
      <c r="F1" s="154"/>
      <c r="G1" s="154"/>
      <c r="H1" s="154"/>
      <c r="I1" s="154"/>
      <c r="J1" s="154"/>
      <c r="K1" s="155"/>
      <c r="L1" s="155"/>
      <c r="M1" s="155"/>
      <c r="N1" s="155"/>
      <c r="O1" s="155"/>
      <c r="P1" s="155"/>
      <c r="Q1" s="155"/>
      <c r="R1" s="155"/>
      <c r="S1" s="155"/>
      <c r="T1" s="155"/>
      <c r="U1" s="155"/>
      <c r="V1" s="155"/>
      <c r="W1" s="155"/>
      <c r="X1" s="155"/>
      <c r="Y1" s="155"/>
    </row>
    <row r="2" spans="1:25" s="160" customFormat="1" ht="12.95" customHeight="1" x14ac:dyDescent="0.25">
      <c r="A2" s="157" t="s">
        <v>1</v>
      </c>
      <c r="B2" s="157"/>
      <c r="C2" s="157"/>
      <c r="D2" s="157"/>
      <c r="E2" s="157"/>
      <c r="F2" s="157"/>
      <c r="G2" s="157"/>
      <c r="H2" s="157"/>
      <c r="I2" s="157"/>
      <c r="J2" s="157"/>
      <c r="K2" s="158"/>
      <c r="L2" s="158"/>
      <c r="M2" s="158"/>
      <c r="N2" s="158"/>
      <c r="O2" s="158"/>
      <c r="P2" s="159"/>
      <c r="Q2" s="159"/>
      <c r="R2" s="159"/>
      <c r="S2" s="159"/>
      <c r="T2" s="159"/>
      <c r="U2" s="159"/>
      <c r="V2" s="159"/>
      <c r="W2" s="159"/>
      <c r="X2" s="159"/>
      <c r="Y2" s="159"/>
    </row>
    <row r="3" spans="1:25" ht="12.95" customHeight="1" x14ac:dyDescent="0.2">
      <c r="A3" s="221" t="s">
        <v>297</v>
      </c>
      <c r="Q3" s="161" t="s">
        <v>315</v>
      </c>
    </row>
    <row r="4" spans="1:25" ht="12.95" customHeight="1" x14ac:dyDescent="0.2">
      <c r="A4" s="221" t="s">
        <v>291</v>
      </c>
      <c r="R4" s="374"/>
      <c r="S4" s="221" t="s">
        <v>92</v>
      </c>
    </row>
    <row r="5" spans="1:25" ht="12.95" customHeight="1" x14ac:dyDescent="0.2">
      <c r="A5" s="221" t="s">
        <v>295</v>
      </c>
      <c r="R5" s="384"/>
      <c r="S5" s="221" t="s">
        <v>344</v>
      </c>
    </row>
    <row r="6" spans="1:25" s="160" customFormat="1" ht="12.95" customHeight="1" x14ac:dyDescent="0.25">
      <c r="A6" s="221" t="s">
        <v>2</v>
      </c>
      <c r="B6" s="163"/>
      <c r="C6" s="163"/>
      <c r="D6" s="163"/>
      <c r="E6" s="163"/>
      <c r="F6" s="163"/>
      <c r="G6" s="163"/>
      <c r="H6" s="163"/>
      <c r="I6" s="163"/>
      <c r="J6" s="163"/>
      <c r="K6" s="163"/>
      <c r="L6" s="163"/>
      <c r="M6" s="163"/>
      <c r="N6" s="163"/>
      <c r="O6" s="163"/>
      <c r="P6" s="163"/>
      <c r="Q6" s="163"/>
      <c r="R6" s="348"/>
      <c r="S6" s="221" t="s">
        <v>83</v>
      </c>
      <c r="T6" s="163"/>
      <c r="U6" s="163"/>
      <c r="V6" s="163"/>
      <c r="W6" s="163"/>
      <c r="X6" s="163"/>
      <c r="Y6" s="16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160" customFormat="1" ht="12.95" customHeight="1" x14ac:dyDescent="0.25">
      <c r="A8" s="221" t="s">
        <v>290</v>
      </c>
      <c r="B8" s="163"/>
      <c r="C8" s="163"/>
      <c r="D8" s="163"/>
      <c r="E8" s="163"/>
      <c r="F8" s="163"/>
      <c r="G8" s="163"/>
      <c r="H8" s="163"/>
      <c r="I8" s="163"/>
      <c r="J8" s="163"/>
      <c r="K8" s="163"/>
      <c r="L8" s="163"/>
      <c r="M8" s="163"/>
      <c r="N8" s="163"/>
      <c r="O8" s="163"/>
      <c r="P8" s="163"/>
      <c r="Q8" s="163"/>
      <c r="R8" s="163"/>
      <c r="S8" s="163"/>
      <c r="T8" s="163"/>
      <c r="U8" s="163"/>
      <c r="V8" s="163"/>
      <c r="W8" s="163"/>
      <c r="X8" s="163"/>
      <c r="Y8" s="163"/>
    </row>
    <row r="9" spans="1:25" s="160" customFormat="1" ht="12.95" customHeight="1" x14ac:dyDescent="0.25">
      <c r="A9" s="163"/>
      <c r="B9" s="163"/>
      <c r="C9" s="163"/>
      <c r="D9" s="163"/>
      <c r="E9" s="163"/>
      <c r="F9" s="163"/>
      <c r="G9" s="163"/>
      <c r="H9" s="163"/>
      <c r="I9" s="163"/>
      <c r="J9" s="163"/>
      <c r="K9" s="163"/>
      <c r="L9" s="163"/>
      <c r="M9" s="163"/>
      <c r="N9" s="163"/>
      <c r="O9" s="163"/>
      <c r="P9" s="163"/>
      <c r="Q9" s="163"/>
      <c r="R9" s="163"/>
      <c r="S9" s="163"/>
      <c r="T9" s="163"/>
      <c r="U9" s="163"/>
      <c r="V9" s="163"/>
      <c r="W9" s="163"/>
      <c r="X9" s="163"/>
      <c r="Y9" s="163"/>
    </row>
    <row r="10" spans="1:25" ht="12.95" customHeight="1" x14ac:dyDescent="0.25">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c r="Y10" s="169"/>
    </row>
    <row r="11" spans="1:25" ht="12.95" customHeight="1" x14ac:dyDescent="0.25">
      <c r="A11" s="170"/>
      <c r="B11" s="171"/>
      <c r="C11" s="171"/>
      <c r="D11" s="171"/>
      <c r="E11" s="171"/>
      <c r="F11" s="171"/>
      <c r="G11" s="171"/>
      <c r="H11" s="171"/>
      <c r="I11" s="171"/>
      <c r="J11" s="171"/>
      <c r="K11" s="172"/>
      <c r="L11" s="172"/>
      <c r="M11" s="172"/>
      <c r="N11" s="172"/>
      <c r="O11" s="172"/>
    </row>
    <row r="12" spans="1:25" s="222" customFormat="1"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c r="R12" s="221"/>
      <c r="S12" s="221"/>
      <c r="T12" s="221"/>
      <c r="U12" s="221"/>
      <c r="V12" s="221"/>
      <c r="W12" s="221"/>
      <c r="X12" s="221"/>
      <c r="Y12" s="221"/>
    </row>
    <row r="13" spans="1:25" ht="12.95" customHeight="1" x14ac:dyDescent="0.2">
      <c r="A13" s="173" t="s">
        <v>276</v>
      </c>
      <c r="B13" s="173"/>
      <c r="C13" s="173"/>
      <c r="D13" s="173"/>
      <c r="E13" s="173"/>
      <c r="F13" s="173"/>
      <c r="I13" s="231">
        <f ca="1">RANDBETWEEN(80,120)</f>
        <v>82</v>
      </c>
      <c r="J13" s="231">
        <f t="shared" ref="J13:M13" ca="1" si="0">RANDBETWEEN(80,120)</f>
        <v>82</v>
      </c>
      <c r="K13" s="231">
        <f t="shared" ca="1" si="0"/>
        <v>111</v>
      </c>
      <c r="L13" s="231">
        <f t="shared" ca="1" si="0"/>
        <v>80</v>
      </c>
      <c r="M13" s="231">
        <f t="shared" ca="1" si="0"/>
        <v>107</v>
      </c>
      <c r="N13" s="229"/>
      <c r="O13" s="229"/>
      <c r="P13" s="221"/>
      <c r="Q13" s="221"/>
    </row>
    <row r="14" spans="1:25" ht="12.95" customHeight="1" x14ac:dyDescent="0.2">
      <c r="A14" s="173" t="s">
        <v>280</v>
      </c>
      <c r="B14" s="173"/>
      <c r="C14" s="173"/>
      <c r="D14" s="173"/>
      <c r="E14" s="173"/>
      <c r="F14" s="173"/>
      <c r="I14" s="231">
        <f ca="1">RANDBETWEEN(-20,20)</f>
        <v>11</v>
      </c>
      <c r="J14" s="231">
        <f t="shared" ref="J14:Q15" ca="1" si="1">RANDBETWEEN(-20,20)</f>
        <v>8</v>
      </c>
      <c r="K14" s="231">
        <f t="shared" ca="1" si="1"/>
        <v>10</v>
      </c>
      <c r="L14" s="231">
        <f t="shared" ca="1" si="1"/>
        <v>-5</v>
      </c>
      <c r="M14" s="231">
        <f t="shared" ca="1" si="1"/>
        <v>20</v>
      </c>
      <c r="N14" s="231">
        <f t="shared" ca="1" si="1"/>
        <v>-19</v>
      </c>
      <c r="O14" s="231">
        <f t="shared" ca="1" si="1"/>
        <v>-19</v>
      </c>
      <c r="P14" s="231">
        <f t="shared" ca="1" si="1"/>
        <v>-17</v>
      </c>
      <c r="Q14" s="231">
        <f t="shared" ca="1" si="1"/>
        <v>-8</v>
      </c>
    </row>
    <row r="15" spans="1:25" ht="12.95" customHeight="1" x14ac:dyDescent="0.2">
      <c r="A15" s="173" t="s">
        <v>277</v>
      </c>
      <c r="B15" s="173"/>
      <c r="C15" s="173"/>
      <c r="D15" s="173"/>
      <c r="E15" s="173"/>
      <c r="F15" s="173"/>
      <c r="I15" s="231">
        <f ca="1">RANDBETWEEN(-20,20)</f>
        <v>12</v>
      </c>
      <c r="J15" s="231">
        <f t="shared" ca="1" si="1"/>
        <v>15</v>
      </c>
      <c r="K15" s="231">
        <f t="shared" ca="1" si="1"/>
        <v>3</v>
      </c>
      <c r="L15" s="231">
        <f t="shared" ca="1" si="1"/>
        <v>-11</v>
      </c>
      <c r="M15" s="231">
        <f t="shared" ca="1" si="1"/>
        <v>-6</v>
      </c>
      <c r="N15" s="231">
        <f t="shared" ca="1" si="1"/>
        <v>-12</v>
      </c>
      <c r="O15" s="231">
        <f t="shared" ca="1" si="1"/>
        <v>-10</v>
      </c>
      <c r="P15" s="231">
        <f t="shared" ca="1" si="1"/>
        <v>-2</v>
      </c>
      <c r="Q15" s="231">
        <f t="shared" ca="1" si="1"/>
        <v>12</v>
      </c>
    </row>
    <row r="16" spans="1:25" ht="12.95" customHeight="1" x14ac:dyDescent="0.2">
      <c r="A16" s="173" t="s">
        <v>4</v>
      </c>
      <c r="B16" s="173"/>
      <c r="C16" s="173"/>
      <c r="D16" s="173"/>
      <c r="E16" s="173"/>
      <c r="F16" s="173"/>
      <c r="I16" s="177">
        <v>7.1900000000000006E-2</v>
      </c>
      <c r="J16" s="173"/>
      <c r="K16" s="173"/>
      <c r="L16" s="173"/>
      <c r="M16" s="176"/>
      <c r="N16" s="176"/>
      <c r="O16" s="176"/>
    </row>
    <row r="17" spans="1:118" ht="12.95" customHeight="1" x14ac:dyDescent="0.2">
      <c r="A17" s="173"/>
      <c r="B17" s="173"/>
      <c r="C17" s="173"/>
      <c r="D17" s="173"/>
      <c r="E17" s="173"/>
      <c r="F17" s="173"/>
      <c r="J17" s="173"/>
      <c r="K17" s="173"/>
      <c r="L17" s="173"/>
      <c r="M17" s="176"/>
      <c r="N17" s="176"/>
      <c r="O17" s="176"/>
    </row>
    <row r="18" spans="1:118" ht="12.95" customHeight="1" x14ac:dyDescent="0.2">
      <c r="A18" s="230" t="s">
        <v>345</v>
      </c>
      <c r="B18" s="173"/>
      <c r="C18" s="173"/>
      <c r="D18" s="173"/>
      <c r="E18" s="173"/>
      <c r="F18" s="173"/>
      <c r="I18" s="263">
        <f ca="1">I124</f>
        <v>0.34071320922610188</v>
      </c>
      <c r="J18" s="173"/>
      <c r="K18" s="173"/>
      <c r="L18" s="173"/>
      <c r="M18" s="176"/>
      <c r="N18" s="176"/>
      <c r="O18" s="176"/>
    </row>
    <row r="19" spans="1:118" ht="12.95" customHeight="1" x14ac:dyDescent="0.2">
      <c r="A19" s="173"/>
      <c r="B19" s="173"/>
      <c r="C19" s="173"/>
      <c r="D19" s="173"/>
      <c r="E19" s="173"/>
      <c r="F19" s="173"/>
      <c r="G19" s="173"/>
      <c r="H19" s="173"/>
      <c r="I19" s="173"/>
      <c r="J19" s="173"/>
      <c r="K19" s="208"/>
      <c r="L19" s="175"/>
      <c r="M19" s="162"/>
      <c r="N19" s="176"/>
      <c r="O19" s="176"/>
    </row>
    <row r="20" spans="1:118" ht="12.95" customHeight="1" x14ac:dyDescent="0.25">
      <c r="A20" s="178" t="s">
        <v>5</v>
      </c>
      <c r="B20" s="179"/>
      <c r="C20" s="179"/>
      <c r="D20" s="179"/>
      <c r="E20" s="179"/>
      <c r="F20" s="179"/>
      <c r="G20" s="179"/>
      <c r="H20" s="179"/>
      <c r="I20" s="179"/>
      <c r="J20" s="179"/>
      <c r="K20" s="180"/>
      <c r="L20" s="168"/>
      <c r="M20" s="168"/>
      <c r="N20" s="168"/>
      <c r="O20" s="168"/>
      <c r="P20" s="169"/>
      <c r="Q20" s="169"/>
      <c r="R20" s="169"/>
      <c r="S20" s="169"/>
      <c r="T20" s="169"/>
      <c r="U20" s="169"/>
      <c r="V20" s="169"/>
      <c r="W20" s="169"/>
      <c r="X20" s="169"/>
      <c r="Y20" s="169"/>
    </row>
    <row r="21" spans="1:118" ht="12.95" customHeight="1" x14ac:dyDescent="0.2">
      <c r="A21" s="239"/>
      <c r="B21" s="239"/>
      <c r="C21" s="239"/>
      <c r="D21" s="239"/>
      <c r="E21" s="239"/>
      <c r="F21" s="239"/>
      <c r="G21" s="239"/>
      <c r="H21" s="181"/>
      <c r="I21" s="182"/>
      <c r="J21" s="175"/>
      <c r="K21" s="175"/>
      <c r="L21" s="175"/>
      <c r="M21" s="208"/>
      <c r="N21" s="210" t="s">
        <v>283</v>
      </c>
      <c r="O21" s="208"/>
    </row>
    <row r="22" spans="1:118" ht="12.95" customHeight="1" x14ac:dyDescent="0.2">
      <c r="A22" s="222"/>
      <c r="B22" s="222"/>
      <c r="C22" s="222"/>
      <c r="D22" s="222"/>
      <c r="E22" s="222"/>
      <c r="F22" s="222"/>
      <c r="G22" s="222"/>
      <c r="H22" s="162"/>
      <c r="I22" s="162"/>
      <c r="K22" s="183" t="s">
        <v>288</v>
      </c>
      <c r="M22" s="162"/>
      <c r="N22" s="183" t="s">
        <v>284</v>
      </c>
      <c r="P22" s="183"/>
      <c r="Q22" s="183" t="s">
        <v>7</v>
      </c>
      <c r="R22" s="162"/>
      <c r="S22" s="162"/>
      <c r="U22" s="183"/>
      <c r="V22" s="241" t="s">
        <v>287</v>
      </c>
      <c r="X22" s="162"/>
      <c r="Y22" s="162"/>
    </row>
    <row r="23" spans="1:118" ht="12.95" customHeight="1" x14ac:dyDescent="0.2">
      <c r="A23" s="222"/>
      <c r="B23" s="222"/>
      <c r="C23" s="222"/>
      <c r="D23" s="222"/>
      <c r="E23" s="222"/>
      <c r="F23" s="222"/>
      <c r="G23" s="222"/>
      <c r="H23" s="162"/>
      <c r="I23" s="184">
        <v>1</v>
      </c>
      <c r="J23" s="185">
        <f>I23+1</f>
        <v>2</v>
      </c>
      <c r="K23" s="185">
        <f t="shared" ref="K23:X23" si="2">J23+1</f>
        <v>3</v>
      </c>
      <c r="L23" s="185">
        <f t="shared" si="2"/>
        <v>4</v>
      </c>
      <c r="M23" s="186">
        <f t="shared" si="2"/>
        <v>5</v>
      </c>
      <c r="N23" s="184">
        <f t="shared" si="2"/>
        <v>6</v>
      </c>
      <c r="O23" s="184">
        <f t="shared" si="2"/>
        <v>7</v>
      </c>
      <c r="P23" s="185">
        <f t="shared" si="2"/>
        <v>8</v>
      </c>
      <c r="Q23" s="185">
        <f t="shared" si="2"/>
        <v>9</v>
      </c>
      <c r="R23" s="185">
        <f t="shared" si="2"/>
        <v>10</v>
      </c>
      <c r="S23" s="211">
        <f t="shared" si="2"/>
        <v>11</v>
      </c>
      <c r="T23" s="185">
        <f t="shared" si="2"/>
        <v>12</v>
      </c>
      <c r="U23" s="185">
        <f t="shared" si="2"/>
        <v>13</v>
      </c>
      <c r="V23" s="185">
        <f t="shared" si="2"/>
        <v>14</v>
      </c>
      <c r="W23" s="185">
        <f t="shared" si="2"/>
        <v>15</v>
      </c>
      <c r="X23" s="211">
        <f t="shared" si="2"/>
        <v>16</v>
      </c>
      <c r="Y23" s="185">
        <f t="shared" ref="O23:Y24" si="3">X23+1</f>
        <v>17</v>
      </c>
    </row>
    <row r="24" spans="1:118" s="189" customFormat="1" ht="12.95" customHeight="1" x14ac:dyDescent="0.2">
      <c r="A24" s="245" t="s">
        <v>8</v>
      </c>
      <c r="B24" s="245"/>
      <c r="C24" s="245"/>
      <c r="D24" s="245"/>
      <c r="E24" s="245"/>
      <c r="F24" s="245"/>
      <c r="G24" s="245"/>
      <c r="H24" s="187"/>
      <c r="I24" s="247">
        <v>0</v>
      </c>
      <c r="J24" s="247">
        <f>I24+1</f>
        <v>1</v>
      </c>
      <c r="K24" s="247">
        <f t="shared" ref="K24:M24" si="4">J24+1</f>
        <v>2</v>
      </c>
      <c r="L24" s="247">
        <f t="shared" si="4"/>
        <v>3</v>
      </c>
      <c r="M24" s="375">
        <f t="shared" si="4"/>
        <v>4</v>
      </c>
      <c r="N24" s="375">
        <f>M24+1</f>
        <v>5</v>
      </c>
      <c r="O24" s="58">
        <f t="shared" si="3"/>
        <v>6</v>
      </c>
      <c r="P24" s="247">
        <f t="shared" si="3"/>
        <v>7</v>
      </c>
      <c r="Q24" s="247">
        <f t="shared" si="3"/>
        <v>8</v>
      </c>
      <c r="R24" s="247">
        <f t="shared" si="3"/>
        <v>9</v>
      </c>
      <c r="S24" s="375">
        <f t="shared" si="3"/>
        <v>10</v>
      </c>
      <c r="T24" s="58">
        <f t="shared" si="3"/>
        <v>11</v>
      </c>
      <c r="U24" s="247">
        <f t="shared" si="3"/>
        <v>12</v>
      </c>
      <c r="V24" s="247">
        <f t="shared" si="3"/>
        <v>13</v>
      </c>
      <c r="W24" s="247">
        <f t="shared" si="3"/>
        <v>14</v>
      </c>
      <c r="X24" s="375">
        <f t="shared" si="3"/>
        <v>15</v>
      </c>
      <c r="Y24" s="57">
        <f t="shared" si="3"/>
        <v>16</v>
      </c>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row>
    <row r="25" spans="1:118" s="189" customFormat="1" ht="12.95" customHeight="1" x14ac:dyDescent="0.2">
      <c r="A25" s="245" t="s">
        <v>9</v>
      </c>
      <c r="B25" s="245"/>
      <c r="C25" s="245"/>
      <c r="D25" s="245"/>
      <c r="E25" s="245"/>
      <c r="F25" s="245"/>
      <c r="G25" s="245"/>
      <c r="H25" s="187"/>
      <c r="I25" s="250">
        <f t="shared" ref="I25:X25" si="5">1/(1+$I$16)^I24</f>
        <v>1</v>
      </c>
      <c r="J25" s="250">
        <f t="shared" si="5"/>
        <v>0.93292284728052988</v>
      </c>
      <c r="K25" s="250">
        <f t="shared" si="5"/>
        <v>0.87034503897801074</v>
      </c>
      <c r="L25" s="250">
        <f t="shared" si="5"/>
        <v>0.8119647718798495</v>
      </c>
      <c r="M25" s="376">
        <f t="shared" si="5"/>
        <v>0.75750048687363514</v>
      </c>
      <c r="N25" s="376">
        <f t="shared" si="5"/>
        <v>0.70668951103053923</v>
      </c>
      <c r="O25" s="191">
        <f t="shared" si="5"/>
        <v>0.65928679077389607</v>
      </c>
      <c r="P25" s="250">
        <f t="shared" si="5"/>
        <v>0.61506371002322602</v>
      </c>
      <c r="Q25" s="250">
        <f t="shared" si="5"/>
        <v>0.57380698761379423</v>
      </c>
      <c r="R25" s="250">
        <f t="shared" si="5"/>
        <v>0.53531764867412457</v>
      </c>
      <c r="S25" s="376">
        <f t="shared" si="5"/>
        <v>0.49941006500058266</v>
      </c>
      <c r="T25" s="191">
        <f t="shared" si="5"/>
        <v>0.46591105980089798</v>
      </c>
      <c r="U25" s="250">
        <f t="shared" si="5"/>
        <v>0.43465907248894298</v>
      </c>
      <c r="V25" s="250">
        <f t="shared" si="5"/>
        <v>0.40550337950269894</v>
      </c>
      <c r="W25" s="250">
        <f t="shared" si="5"/>
        <v>0.37830336738753512</v>
      </c>
      <c r="X25" s="376">
        <f t="shared" si="5"/>
        <v>0.35292785463899157</v>
      </c>
      <c r="Y25" s="190">
        <f t="shared" ref="Y25" si="6">1/(1+$I$16)^Y24</f>
        <v>0.32925445903441697</v>
      </c>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row>
    <row r="26" spans="1:118" ht="12.95" customHeight="1" x14ac:dyDescent="0.2">
      <c r="A26" s="239"/>
      <c r="B26" s="239"/>
      <c r="C26" s="239"/>
      <c r="D26" s="239"/>
      <c r="E26" s="239"/>
      <c r="F26" s="239"/>
      <c r="G26" s="239"/>
      <c r="H26" s="181"/>
      <c r="I26" s="252"/>
      <c r="J26" s="252"/>
      <c r="K26" s="252"/>
      <c r="L26" s="252"/>
      <c r="M26" s="197"/>
      <c r="N26" s="197"/>
      <c r="O26" s="196"/>
      <c r="P26" s="222"/>
      <c r="Q26" s="379"/>
      <c r="R26" s="252"/>
      <c r="S26" s="197"/>
      <c r="T26" s="196"/>
      <c r="U26" s="222"/>
      <c r="V26" s="379"/>
      <c r="W26" s="252"/>
      <c r="X26" s="197"/>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row>
    <row r="27" spans="1:118" s="267" customFormat="1" ht="12.95" customHeight="1" outlineLevel="1" x14ac:dyDescent="0.2">
      <c r="A27" s="265" t="s">
        <v>10</v>
      </c>
      <c r="B27" s="265" t="s">
        <v>197</v>
      </c>
      <c r="C27" s="266"/>
      <c r="D27" s="266"/>
      <c r="E27" s="266"/>
      <c r="F27" s="266"/>
      <c r="G27" s="266"/>
      <c r="H27" s="266"/>
      <c r="I27" s="267">
        <f ca="1">I13</f>
        <v>82</v>
      </c>
      <c r="J27" s="267">
        <f t="shared" ref="J27:M27" ca="1" si="7">J13</f>
        <v>82</v>
      </c>
      <c r="K27" s="267">
        <f t="shared" ca="1" si="7"/>
        <v>111</v>
      </c>
      <c r="L27" s="267">
        <f t="shared" ca="1" si="7"/>
        <v>80</v>
      </c>
      <c r="M27" s="299">
        <f t="shared" ca="1" si="7"/>
        <v>107</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82</v>
      </c>
      <c r="J28" s="275">
        <f ca="1">J27</f>
        <v>82</v>
      </c>
      <c r="K28" s="275">
        <f ca="1">K27</f>
        <v>111</v>
      </c>
      <c r="L28" s="275">
        <f ca="1">L27</f>
        <v>80</v>
      </c>
      <c r="M28" s="276">
        <f ca="1">M27</f>
        <v>107</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82</v>
      </c>
      <c r="J30" s="282">
        <f t="shared" ref="J30:M30" ca="1" si="8">J13</f>
        <v>82</v>
      </c>
      <c r="K30" s="282">
        <f t="shared" ca="1" si="8"/>
        <v>111</v>
      </c>
      <c r="L30" s="282">
        <f t="shared" ca="1" si="8"/>
        <v>80</v>
      </c>
      <c r="M30" s="284">
        <f t="shared" ca="1" si="8"/>
        <v>107</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 ca="1">L33</f>
        <v>80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297">
        <f ca="1">M33</f>
        <v>107</v>
      </c>
      <c r="P32" s="282">
        <f ca="1">$O$32</f>
        <v>107</v>
      </c>
      <c r="Q32" s="282">
        <f t="shared" ref="Q32:S32" ca="1" si="9">$O$32</f>
        <v>107</v>
      </c>
      <c r="R32" s="282">
        <f t="shared" ca="1" si="9"/>
        <v>107</v>
      </c>
      <c r="S32" s="282">
        <f t="shared" ca="1" si="9"/>
        <v>107</v>
      </c>
      <c r="T32" s="297">
        <f ca="1">$R$33</f>
        <v>107</v>
      </c>
      <c r="U32" s="282">
        <f ca="1">$T$32</f>
        <v>107</v>
      </c>
      <c r="V32" s="282">
        <f t="shared" ref="V32:X32" ca="1" si="10">$T$32</f>
        <v>107</v>
      </c>
      <c r="W32" s="282">
        <f t="shared" ca="1" si="10"/>
        <v>107</v>
      </c>
      <c r="X32" s="284">
        <f t="shared" ca="1" si="10"/>
        <v>107</v>
      </c>
      <c r="Y32" s="358">
        <f ca="1">W33</f>
        <v>107</v>
      </c>
    </row>
    <row r="33" spans="1:25" s="282" customFormat="1" ht="12.95" customHeight="1" outlineLevel="1" x14ac:dyDescent="0.2">
      <c r="A33" s="286"/>
      <c r="B33" s="280" t="s">
        <v>195</v>
      </c>
      <c r="C33" s="281"/>
      <c r="D33" s="281"/>
      <c r="E33" s="281"/>
      <c r="F33" s="281"/>
      <c r="G33" s="281"/>
      <c r="H33" s="281"/>
      <c r="I33" s="282">
        <f ca="1">SUM(I30:I32)</f>
        <v>82</v>
      </c>
      <c r="J33" s="282">
        <f t="shared" ref="J33:X33" ca="1" si="11">SUM(J30:J32)</f>
        <v>82</v>
      </c>
      <c r="K33" s="282">
        <f t="shared" ca="1" si="11"/>
        <v>111</v>
      </c>
      <c r="L33" s="282">
        <f t="shared" ca="1" si="11"/>
        <v>80</v>
      </c>
      <c r="M33" s="284">
        <f t="shared" ca="1" si="11"/>
        <v>107</v>
      </c>
      <c r="N33" s="284">
        <f t="shared" ca="1" si="11"/>
        <v>80</v>
      </c>
      <c r="O33" s="283">
        <f t="shared" ca="1" si="11"/>
        <v>107</v>
      </c>
      <c r="P33" s="282">
        <f t="shared" ca="1" si="11"/>
        <v>107</v>
      </c>
      <c r="Q33" s="282">
        <f t="shared" ca="1" si="11"/>
        <v>107</v>
      </c>
      <c r="R33" s="282">
        <f t="shared" ca="1" si="11"/>
        <v>107</v>
      </c>
      <c r="S33" s="284">
        <f ca="1">SUM(S30:S32)</f>
        <v>107</v>
      </c>
      <c r="T33" s="283">
        <f t="shared" ca="1" si="11"/>
        <v>107</v>
      </c>
      <c r="U33" s="282">
        <f t="shared" ca="1" si="11"/>
        <v>107</v>
      </c>
      <c r="V33" s="282">
        <f t="shared" ca="1" si="11"/>
        <v>107</v>
      </c>
      <c r="W33" s="282">
        <f t="shared" ca="1" si="11"/>
        <v>107</v>
      </c>
      <c r="X33" s="284">
        <f t="shared" ca="1" si="11"/>
        <v>107</v>
      </c>
      <c r="Y33" s="282">
        <f t="shared" ref="Y33" ca="1" si="12">SUM(Y30:Y32)</f>
        <v>107</v>
      </c>
    </row>
    <row r="34" spans="1:25" s="282" customFormat="1" ht="12.95" customHeight="1" outlineLevel="1" x14ac:dyDescent="0.2">
      <c r="A34" s="280"/>
      <c r="B34" s="288" t="s">
        <v>13</v>
      </c>
      <c r="C34" s="289"/>
      <c r="D34" s="289"/>
      <c r="E34" s="289"/>
      <c r="F34" s="289"/>
      <c r="G34" s="289"/>
      <c r="H34" s="289"/>
      <c r="I34" s="290">
        <f ca="1">I$30</f>
        <v>82</v>
      </c>
      <c r="J34" s="290">
        <f t="shared" ref="J34:M34" ca="1" si="13">J$30</f>
        <v>82</v>
      </c>
      <c r="K34" s="290">
        <f t="shared" ca="1" si="13"/>
        <v>111</v>
      </c>
      <c r="L34" s="290">
        <f t="shared" ca="1" si="13"/>
        <v>80</v>
      </c>
      <c r="M34" s="292">
        <f t="shared" ca="1" si="13"/>
        <v>107</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80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R36" ca="1" si="14">O$32</f>
        <v>107</v>
      </c>
      <c r="P36" s="290">
        <f t="shared" ca="1" si="14"/>
        <v>107</v>
      </c>
      <c r="Q36" s="290">
        <f t="shared" ca="1" si="14"/>
        <v>107</v>
      </c>
      <c r="R36" s="290">
        <f t="shared" ca="1" si="14"/>
        <v>107</v>
      </c>
      <c r="S36" s="292">
        <f t="shared" ref="S36:Y36" ca="1" si="15">S$32</f>
        <v>107</v>
      </c>
      <c r="T36" s="291">
        <f t="shared" ca="1" si="15"/>
        <v>107</v>
      </c>
      <c r="U36" s="290">
        <f t="shared" ca="1" si="15"/>
        <v>107</v>
      </c>
      <c r="V36" s="290">
        <f t="shared" ca="1" si="15"/>
        <v>107</v>
      </c>
      <c r="W36" s="290">
        <f t="shared" ca="1" si="15"/>
        <v>107</v>
      </c>
      <c r="X36" s="292">
        <f t="shared" ca="1" si="15"/>
        <v>107</v>
      </c>
      <c r="Y36" s="290">
        <f t="shared" ca="1" si="15"/>
        <v>107</v>
      </c>
    </row>
    <row r="37" spans="1:25" s="282" customFormat="1" ht="12.75" customHeight="1" outlineLevel="1" x14ac:dyDescent="0.3">
      <c r="A37" s="280"/>
      <c r="B37" s="288" t="s">
        <v>262</v>
      </c>
      <c r="C37" s="289"/>
      <c r="D37" s="289"/>
      <c r="E37" s="289"/>
      <c r="F37" s="289"/>
      <c r="G37" s="289"/>
      <c r="H37" s="289"/>
      <c r="I37" s="290">
        <f t="shared" ref="I37:X37" ca="1" si="16">SUM(I34:I36)</f>
        <v>82</v>
      </c>
      <c r="J37" s="290">
        <f t="shared" ca="1" si="16"/>
        <v>82</v>
      </c>
      <c r="K37" s="290">
        <f t="shared" ca="1" si="16"/>
        <v>111</v>
      </c>
      <c r="L37" s="290">
        <f t="shared" ca="1" si="16"/>
        <v>80</v>
      </c>
      <c r="M37" s="292">
        <f t="shared" ca="1" si="16"/>
        <v>107</v>
      </c>
      <c r="N37" s="292">
        <f t="shared" ca="1" si="16"/>
        <v>80</v>
      </c>
      <c r="O37" s="291">
        <f t="shared" ca="1" si="16"/>
        <v>107</v>
      </c>
      <c r="P37" s="290">
        <f t="shared" ca="1" si="16"/>
        <v>107</v>
      </c>
      <c r="Q37" s="290">
        <f t="shared" ca="1" si="16"/>
        <v>107</v>
      </c>
      <c r="R37" s="290">
        <f t="shared" ca="1" si="16"/>
        <v>107</v>
      </c>
      <c r="S37" s="292">
        <f t="shared" ca="1" si="16"/>
        <v>107</v>
      </c>
      <c r="T37" s="291">
        <f t="shared" ca="1" si="16"/>
        <v>107</v>
      </c>
      <c r="U37" s="290">
        <f t="shared" ca="1" si="16"/>
        <v>107</v>
      </c>
      <c r="V37" s="290">
        <f t="shared" ca="1" si="16"/>
        <v>107</v>
      </c>
      <c r="W37" s="290">
        <f t="shared" ca="1" si="16"/>
        <v>107</v>
      </c>
      <c r="X37" s="292">
        <f t="shared" ca="1" si="16"/>
        <v>107</v>
      </c>
      <c r="Y37" s="290">
        <f t="shared" ref="Y37" ca="1" si="17">SUM(Y34:Y36)</f>
        <v>107</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82</v>
      </c>
      <c r="J39" s="267">
        <f t="shared" ref="J39:M39" ca="1" si="18">J13</f>
        <v>82</v>
      </c>
      <c r="K39" s="267">
        <f t="shared" ca="1" si="18"/>
        <v>111</v>
      </c>
      <c r="L39" s="267">
        <f t="shared" ca="1" si="18"/>
        <v>80</v>
      </c>
      <c r="M39" s="299">
        <f t="shared" ca="1" si="18"/>
        <v>107</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67</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297">
        <f ca="1">M42</f>
        <v>69</v>
      </c>
      <c r="P41" s="267">
        <f ca="1">$O$41</f>
        <v>69</v>
      </c>
      <c r="Q41" s="267">
        <f t="shared" ref="Q41:S41" ca="1" si="19">$O$41</f>
        <v>69</v>
      </c>
      <c r="R41" s="267">
        <f t="shared" ca="1" si="19"/>
        <v>69</v>
      </c>
      <c r="S41" s="299">
        <f t="shared" ca="1" si="19"/>
        <v>69</v>
      </c>
      <c r="T41" s="297">
        <f ca="1">R42</f>
        <v>126</v>
      </c>
      <c r="U41" s="267">
        <f ca="1">$T$41</f>
        <v>126</v>
      </c>
      <c r="V41" s="267">
        <f t="shared" ref="V41:X41" ca="1" si="20">$T$41</f>
        <v>126</v>
      </c>
      <c r="W41" s="267">
        <f t="shared" ca="1" si="20"/>
        <v>126</v>
      </c>
      <c r="X41" s="299">
        <f t="shared" ca="1" si="20"/>
        <v>126</v>
      </c>
      <c r="Y41" s="358">
        <f ca="1">W42</f>
        <v>126</v>
      </c>
    </row>
    <row r="42" spans="1:25" s="267" customFormat="1" ht="12.95" customHeight="1" x14ac:dyDescent="0.3">
      <c r="A42" s="293"/>
      <c r="B42" s="265" t="s">
        <v>196</v>
      </c>
      <c r="C42" s="266"/>
      <c r="D42" s="266"/>
      <c r="E42" s="266"/>
      <c r="F42" s="266"/>
      <c r="G42" s="266"/>
      <c r="H42" s="266"/>
      <c r="I42" s="267">
        <f ca="1">I13-SUM($I14:I14)-I15</f>
        <v>59</v>
      </c>
      <c r="J42" s="267">
        <f ca="1">J13-SUM($I14:J14)-J15</f>
        <v>48</v>
      </c>
      <c r="K42" s="267">
        <f ca="1">K13-SUM($I14:K14)-K15</f>
        <v>79</v>
      </c>
      <c r="L42" s="267">
        <f ca="1">L13-SUM($I14:L14)-L15</f>
        <v>67</v>
      </c>
      <c r="M42" s="299">
        <f ca="1">M13-SUM($I14:M14)-M15</f>
        <v>69</v>
      </c>
      <c r="N42" s="302">
        <f ca="1">L42+L15-N15-SUM($M14:N14)</f>
        <v>67</v>
      </c>
      <c r="O42" s="298">
        <f ca="1">$M$42+$M$15-O15-SUM($N14:O14)</f>
        <v>111</v>
      </c>
      <c r="P42" s="267">
        <f ca="1">$M$42+$M$15-P15-SUM($N14:P14)</f>
        <v>120</v>
      </c>
      <c r="Q42" s="267">
        <f ca="1">$M$42+$M$15-Q15-SUM($N14:Q14)</f>
        <v>114</v>
      </c>
      <c r="R42" s="267">
        <f ca="1">$M$42+$M$15-R15-SUM($N14:R14)</f>
        <v>126</v>
      </c>
      <c r="S42" s="299">
        <f ca="1">$M$42+$M$15-S15-SUM($N14:S14)</f>
        <v>126</v>
      </c>
      <c r="T42" s="298">
        <f ca="1">$R$42+$R$15-T15-SUM($S14:T14)</f>
        <v>126</v>
      </c>
      <c r="U42" s="267">
        <f ca="1">$R$42+$R$15-U15-SUM($S14:U14)</f>
        <v>126</v>
      </c>
      <c r="V42" s="267">
        <f ca="1">$R$42+$R$15-V15-SUM($S14:V14)</f>
        <v>126</v>
      </c>
      <c r="W42" s="267">
        <f ca="1">$R$42+$R$15-W15-SUM($S14:W14)</f>
        <v>126</v>
      </c>
      <c r="X42" s="299">
        <f ca="1">$R$42+$R$15-X15-SUM($S14:X14)</f>
        <v>126</v>
      </c>
      <c r="Y42" s="267">
        <f ca="1">$W$42+$W$15-Y15-SUM($X14:Y14)</f>
        <v>126</v>
      </c>
    </row>
    <row r="43" spans="1:25" s="267" customFormat="1" ht="12.95" customHeight="1" outlineLevel="1" x14ac:dyDescent="0.3">
      <c r="A43" s="265"/>
      <c r="B43" s="273" t="s">
        <v>17</v>
      </c>
      <c r="C43" s="274"/>
      <c r="D43" s="274"/>
      <c r="E43" s="274"/>
      <c r="F43" s="274"/>
      <c r="G43" s="274"/>
      <c r="H43" s="274"/>
      <c r="I43" s="275">
        <f ca="1">I$39</f>
        <v>82</v>
      </c>
      <c r="J43" s="275">
        <f t="shared" ref="J43:M43" ca="1" si="21">J$39</f>
        <v>82</v>
      </c>
      <c r="K43" s="275">
        <f t="shared" ca="1" si="21"/>
        <v>111</v>
      </c>
      <c r="L43" s="275">
        <f t="shared" ca="1" si="21"/>
        <v>80</v>
      </c>
      <c r="M43" s="276">
        <f t="shared" ca="1" si="21"/>
        <v>107</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67</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22">O41</f>
        <v>69</v>
      </c>
      <c r="P45" s="275">
        <f t="shared" ca="1" si="22"/>
        <v>69</v>
      </c>
      <c r="Q45" s="275">
        <f t="shared" ca="1" si="22"/>
        <v>69</v>
      </c>
      <c r="R45" s="275">
        <f t="shared" ca="1" si="22"/>
        <v>69</v>
      </c>
      <c r="S45" s="276">
        <f t="shared" ref="S45:X45" ca="1" si="23">S41</f>
        <v>69</v>
      </c>
      <c r="T45" s="303">
        <f t="shared" ca="1" si="23"/>
        <v>126</v>
      </c>
      <c r="U45" s="275">
        <f t="shared" ca="1" si="23"/>
        <v>126</v>
      </c>
      <c r="V45" s="275">
        <f t="shared" ca="1" si="23"/>
        <v>126</v>
      </c>
      <c r="W45" s="275">
        <f t="shared" ca="1" si="23"/>
        <v>126</v>
      </c>
      <c r="X45" s="276">
        <f t="shared" ca="1" si="23"/>
        <v>126</v>
      </c>
      <c r="Y45" s="275">
        <f t="shared" ref="Y45" ca="1" si="24">Y41</f>
        <v>126</v>
      </c>
    </row>
    <row r="46" spans="1:25" s="267" customFormat="1" ht="12.75" customHeight="1" x14ac:dyDescent="0.3">
      <c r="A46" s="265"/>
      <c r="B46" s="273" t="s">
        <v>263</v>
      </c>
      <c r="C46" s="274"/>
      <c r="D46" s="274"/>
      <c r="E46" s="274"/>
      <c r="F46" s="274"/>
      <c r="G46" s="274"/>
      <c r="H46" s="274"/>
      <c r="I46" s="275">
        <f t="shared" ref="I46:X46" ca="1" si="25">SUM(I43:I45)</f>
        <v>82</v>
      </c>
      <c r="J46" s="275">
        <f t="shared" ca="1" si="25"/>
        <v>82</v>
      </c>
      <c r="K46" s="275">
        <f t="shared" ca="1" si="25"/>
        <v>111</v>
      </c>
      <c r="L46" s="275">
        <f t="shared" ca="1" si="25"/>
        <v>80</v>
      </c>
      <c r="M46" s="276">
        <f t="shared" ca="1" si="25"/>
        <v>107</v>
      </c>
      <c r="N46" s="276">
        <f t="shared" ca="1" si="25"/>
        <v>67</v>
      </c>
      <c r="O46" s="303">
        <f t="shared" ca="1" si="25"/>
        <v>69</v>
      </c>
      <c r="P46" s="275">
        <f t="shared" ca="1" si="25"/>
        <v>69</v>
      </c>
      <c r="Q46" s="275">
        <f t="shared" ca="1" si="25"/>
        <v>69</v>
      </c>
      <c r="R46" s="275">
        <f t="shared" ca="1" si="25"/>
        <v>69</v>
      </c>
      <c r="S46" s="276">
        <f t="shared" ca="1" si="25"/>
        <v>69</v>
      </c>
      <c r="T46" s="303">
        <f t="shared" ca="1" si="25"/>
        <v>126</v>
      </c>
      <c r="U46" s="275">
        <f t="shared" ca="1" si="25"/>
        <v>126</v>
      </c>
      <c r="V46" s="275">
        <f t="shared" ca="1" si="25"/>
        <v>126</v>
      </c>
      <c r="W46" s="275">
        <f t="shared" ca="1" si="25"/>
        <v>126</v>
      </c>
      <c r="X46" s="276">
        <f t="shared" ca="1" si="25"/>
        <v>126</v>
      </c>
      <c r="Y46" s="275">
        <f t="shared" ref="Y46" ca="1" si="26">SUM(Y43:Y45)</f>
        <v>126</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27">(SUM(I39:I41)-I42)-(SUM(H39:H41)-H42)</f>
        <v>23</v>
      </c>
      <c r="J48" s="267">
        <f t="shared" ca="1" si="27"/>
        <v>11</v>
      </c>
      <c r="K48" s="267">
        <f t="shared" ca="1" si="27"/>
        <v>-2</v>
      </c>
      <c r="L48" s="267">
        <f t="shared" ca="1" si="27"/>
        <v>-19</v>
      </c>
      <c r="M48" s="299">
        <f t="shared" ca="1" si="27"/>
        <v>25</v>
      </c>
      <c r="N48" s="296">
        <f ca="1">(SUM(N39:N41)-N42)-(SUM(M39:M41)-M42)</f>
        <v>-38</v>
      </c>
      <c r="O48" s="294">
        <f t="shared" ca="1" si="27"/>
        <v>-42</v>
      </c>
      <c r="P48" s="267">
        <f t="shared" ca="1" si="27"/>
        <v>-9</v>
      </c>
      <c r="Q48" s="267">
        <f t="shared" ca="1" si="27"/>
        <v>6</v>
      </c>
      <c r="R48" s="267">
        <f t="shared" ca="1" si="27"/>
        <v>-12</v>
      </c>
      <c r="S48" s="296">
        <f t="shared" ca="1" si="27"/>
        <v>0</v>
      </c>
      <c r="T48" s="294">
        <f t="shared" ca="1" si="27"/>
        <v>57</v>
      </c>
      <c r="U48" s="267">
        <f t="shared" ca="1" si="27"/>
        <v>0</v>
      </c>
      <c r="V48" s="267">
        <f t="shared" ca="1" si="27"/>
        <v>0</v>
      </c>
      <c r="W48" s="267">
        <f t="shared" ca="1" si="27"/>
        <v>0</v>
      </c>
      <c r="X48" s="296">
        <f t="shared" ca="1" si="27"/>
        <v>0</v>
      </c>
      <c r="Y48" s="295">
        <f t="shared" ca="1" si="27"/>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23</v>
      </c>
      <c r="J51" s="307"/>
      <c r="K51" s="307"/>
      <c r="L51" s="307"/>
      <c r="M51" s="310"/>
      <c r="N51" s="310"/>
      <c r="O51" s="309">
        <f ca="1">SUM(O39:O41)-O42</f>
        <v>-42</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11</v>
      </c>
      <c r="K52" s="311">
        <f ca="1">(SUM(K39:K41)-K42)-(SUM(J39:J41)-J42)</f>
        <v>-2</v>
      </c>
      <c r="L52" s="311">
        <f ca="1">(SUM(L39:L41)-L42)-(SUM(K39:K41)-K42)</f>
        <v>-19</v>
      </c>
      <c r="M52" s="310"/>
      <c r="N52" s="310"/>
      <c r="O52" s="309"/>
      <c r="P52" s="311">
        <f ca="1">(SUM(P39:P41)-P42)-(SUM(O39:O41)-O42)</f>
        <v>-9</v>
      </c>
      <c r="Q52" s="311">
        <f ca="1">(SUM(Q39:Q41)-Q42)-(SUM(P39:P41)-P42)</f>
        <v>6</v>
      </c>
      <c r="R52" s="311">
        <f ca="1">(SUM(R39:R41)-R42)-(SUM(Q39:Q41)-Q42)</f>
        <v>-12</v>
      </c>
      <c r="S52" s="310"/>
      <c r="T52" s="321"/>
      <c r="U52" s="311">
        <f ca="1">(SUM(U39:U41)-U42)-(SUM(T39:T41)-T42)</f>
        <v>0</v>
      </c>
      <c r="V52" s="311">
        <f t="shared" ref="V52:W52" ca="1" si="28">(SUM(V39:V41)-V42)-(SUM(U39:U41)-U42)</f>
        <v>0</v>
      </c>
      <c r="W52" s="311">
        <f t="shared" ca="1" si="28"/>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3"/>
      <c r="J55" s="313"/>
      <c r="K55" s="313"/>
      <c r="L55" s="313"/>
      <c r="M55" s="317"/>
      <c r="N55" s="353"/>
      <c r="O55" s="314"/>
      <c r="P55" s="315"/>
      <c r="Q55" s="315"/>
      <c r="R55" s="315"/>
      <c r="S55" s="353"/>
      <c r="T55" s="314"/>
      <c r="U55" s="315"/>
      <c r="V55" s="315"/>
      <c r="W55" s="313"/>
      <c r="X55" s="353"/>
      <c r="Y55" s="315"/>
    </row>
    <row r="56" spans="1:25" s="267" customFormat="1" ht="12.95" customHeight="1" x14ac:dyDescent="0.3">
      <c r="A56" s="293"/>
      <c r="B56" s="305" t="s">
        <v>281</v>
      </c>
      <c r="C56" s="306"/>
      <c r="D56" s="306"/>
      <c r="E56" s="306"/>
      <c r="F56" s="306"/>
      <c r="G56" s="306"/>
      <c r="H56" s="306"/>
      <c r="I56" s="313"/>
      <c r="J56" s="313"/>
      <c r="K56" s="313"/>
      <c r="L56" s="313"/>
      <c r="M56" s="317"/>
      <c r="N56" s="353"/>
      <c r="O56" s="314"/>
      <c r="P56" s="315"/>
      <c r="Q56" s="315"/>
      <c r="R56" s="315"/>
      <c r="S56" s="353"/>
      <c r="T56" s="314"/>
      <c r="U56" s="315"/>
      <c r="V56" s="315"/>
      <c r="W56" s="313"/>
      <c r="X56" s="353"/>
      <c r="Y56" s="315"/>
    </row>
    <row r="57" spans="1:25" s="267" customFormat="1" ht="12.95" customHeight="1" x14ac:dyDescent="0.3">
      <c r="A57" s="293"/>
      <c r="B57" s="305" t="s">
        <v>360</v>
      </c>
      <c r="C57" s="306"/>
      <c r="D57" s="306"/>
      <c r="E57" s="306"/>
      <c r="F57" s="306"/>
      <c r="G57" s="306"/>
      <c r="H57" s="306"/>
      <c r="I57" s="313"/>
      <c r="J57" s="313"/>
      <c r="K57" s="313"/>
      <c r="L57" s="313"/>
      <c r="M57" s="317"/>
      <c r="N57" s="353"/>
      <c r="O57" s="314"/>
      <c r="P57" s="313"/>
      <c r="Q57" s="313"/>
      <c r="R57" s="313"/>
      <c r="S57" s="353"/>
      <c r="T57" s="369"/>
      <c r="U57" s="313"/>
      <c r="V57" s="313"/>
      <c r="W57" s="313"/>
      <c r="X57" s="353"/>
      <c r="Y57" s="315"/>
    </row>
    <row r="58" spans="1:25" s="267" customFormat="1" ht="12.95" customHeight="1" x14ac:dyDescent="0.3">
      <c r="A58" s="293"/>
      <c r="B58" s="305" t="s">
        <v>362</v>
      </c>
      <c r="C58" s="306"/>
      <c r="D58" s="306"/>
      <c r="E58" s="306"/>
      <c r="F58" s="306"/>
      <c r="G58" s="306"/>
      <c r="H58" s="306"/>
      <c r="I58" s="313"/>
      <c r="J58" s="313"/>
      <c r="K58" s="313"/>
      <c r="L58" s="313"/>
      <c r="M58" s="317"/>
      <c r="N58" s="353"/>
      <c r="O58" s="314"/>
      <c r="P58" s="313"/>
      <c r="Q58" s="313"/>
      <c r="R58" s="313"/>
      <c r="S58" s="353"/>
      <c r="T58" s="369"/>
      <c r="U58" s="313"/>
      <c r="V58" s="313"/>
      <c r="W58" s="313"/>
      <c r="X58" s="353"/>
      <c r="Y58" s="315"/>
    </row>
    <row r="59" spans="1:25" s="267" customFormat="1" ht="12.95" customHeight="1" x14ac:dyDescent="0.3">
      <c r="A59" s="293"/>
      <c r="B59" s="305" t="s">
        <v>369</v>
      </c>
      <c r="C59" s="306"/>
      <c r="D59" s="306"/>
      <c r="E59" s="306"/>
      <c r="F59" s="306"/>
      <c r="G59" s="306"/>
      <c r="H59" s="306"/>
      <c r="I59" s="313"/>
      <c r="J59" s="313"/>
      <c r="K59" s="313"/>
      <c r="L59" s="313"/>
      <c r="M59" s="317"/>
      <c r="N59" s="353"/>
      <c r="O59" s="314"/>
      <c r="P59" s="313"/>
      <c r="Q59" s="313"/>
      <c r="R59" s="313"/>
      <c r="S59" s="353"/>
      <c r="T59" s="369"/>
      <c r="U59" s="313"/>
      <c r="V59" s="313"/>
      <c r="W59" s="313"/>
      <c r="X59" s="353"/>
      <c r="Y59" s="315"/>
    </row>
    <row r="60" spans="1:25" s="267" customFormat="1" ht="12.95" customHeight="1" x14ac:dyDescent="0.3">
      <c r="A60" s="293"/>
      <c r="B60" s="305" t="s">
        <v>374</v>
      </c>
      <c r="C60" s="306"/>
      <c r="D60" s="306"/>
      <c r="E60" s="306"/>
      <c r="F60" s="306"/>
      <c r="G60" s="306"/>
      <c r="H60" s="306"/>
      <c r="I60" s="313"/>
      <c r="J60" s="313"/>
      <c r="K60" s="313"/>
      <c r="L60" s="313"/>
      <c r="M60" s="317"/>
      <c r="N60" s="353"/>
      <c r="O60" s="314"/>
      <c r="P60" s="313"/>
      <c r="Q60" s="313"/>
      <c r="R60" s="313"/>
      <c r="S60" s="353"/>
      <c r="T60" s="369"/>
      <c r="U60" s="313"/>
      <c r="V60" s="313"/>
      <c r="W60" s="313"/>
      <c r="X60" s="353"/>
      <c r="Y60" s="315"/>
    </row>
    <row r="61" spans="1:25" s="267" customFormat="1" ht="12.95" customHeight="1" x14ac:dyDescent="0.3">
      <c r="A61" s="293"/>
      <c r="B61" s="305" t="s">
        <v>375</v>
      </c>
      <c r="C61" s="306"/>
      <c r="D61" s="306"/>
      <c r="E61" s="306"/>
      <c r="F61" s="306"/>
      <c r="G61" s="306"/>
      <c r="H61" s="306"/>
      <c r="I61" s="313"/>
      <c r="J61" s="313"/>
      <c r="K61" s="313"/>
      <c r="L61" s="313"/>
      <c r="M61" s="317"/>
      <c r="N61" s="353"/>
      <c r="O61" s="314"/>
      <c r="P61" s="313"/>
      <c r="Q61" s="313"/>
      <c r="R61" s="313"/>
      <c r="S61" s="353"/>
      <c r="T61" s="369"/>
      <c r="U61" s="313"/>
      <c r="V61" s="313"/>
      <c r="W61" s="313"/>
      <c r="X61" s="353"/>
      <c r="Y61" s="315"/>
    </row>
    <row r="62" spans="1:25" s="267" customFormat="1" ht="12.95" customHeight="1" x14ac:dyDescent="0.3">
      <c r="A62" s="293"/>
      <c r="B62" s="305" t="s">
        <v>379</v>
      </c>
      <c r="C62" s="306"/>
      <c r="D62" s="306"/>
      <c r="E62" s="306"/>
      <c r="F62" s="306"/>
      <c r="G62" s="306"/>
      <c r="H62" s="306"/>
      <c r="I62" s="313"/>
      <c r="J62" s="313"/>
      <c r="K62" s="313"/>
      <c r="L62" s="313"/>
      <c r="M62" s="317"/>
      <c r="N62" s="353"/>
      <c r="O62" s="314"/>
      <c r="P62" s="313"/>
      <c r="Q62" s="313"/>
      <c r="R62" s="313"/>
      <c r="S62" s="353"/>
      <c r="T62" s="369"/>
      <c r="U62" s="313"/>
      <c r="V62" s="313"/>
      <c r="W62" s="313"/>
      <c r="X62" s="353"/>
      <c r="Y62" s="315"/>
    </row>
    <row r="63" spans="1:25" s="267" customFormat="1" ht="12.95" customHeight="1" x14ac:dyDescent="0.3">
      <c r="A63" s="293"/>
      <c r="B63" s="305" t="s">
        <v>22</v>
      </c>
      <c r="C63" s="306"/>
      <c r="D63" s="306"/>
      <c r="E63" s="306"/>
      <c r="F63" s="306"/>
      <c r="G63" s="306"/>
      <c r="H63" s="306"/>
      <c r="I63" s="318">
        <f ca="1">SUM(I51:I62)</f>
        <v>23</v>
      </c>
      <c r="J63" s="318">
        <f t="shared" ref="J63:Y63" ca="1" si="29">SUM(J51:J62)</f>
        <v>11</v>
      </c>
      <c r="K63" s="318">
        <f t="shared" ca="1" si="29"/>
        <v>-2</v>
      </c>
      <c r="L63" s="318">
        <f t="shared" ca="1" si="29"/>
        <v>-19</v>
      </c>
      <c r="M63" s="320">
        <f t="shared" si="29"/>
        <v>0</v>
      </c>
      <c r="N63" s="320">
        <f t="shared" si="29"/>
        <v>0</v>
      </c>
      <c r="O63" s="319">
        <f t="shared" ca="1" si="29"/>
        <v>-42</v>
      </c>
      <c r="P63" s="318">
        <f t="shared" ca="1" si="29"/>
        <v>-9</v>
      </c>
      <c r="Q63" s="318">
        <f t="shared" ca="1" si="29"/>
        <v>6</v>
      </c>
      <c r="R63" s="318">
        <f t="shared" ca="1" si="29"/>
        <v>-12</v>
      </c>
      <c r="S63" s="320">
        <f t="shared" si="29"/>
        <v>0</v>
      </c>
      <c r="T63" s="319">
        <f t="shared" ca="1" si="29"/>
        <v>0</v>
      </c>
      <c r="U63" s="318">
        <f t="shared" ca="1" si="29"/>
        <v>0</v>
      </c>
      <c r="V63" s="318">
        <f t="shared" ca="1" si="29"/>
        <v>0</v>
      </c>
      <c r="W63" s="318">
        <f t="shared" ca="1" si="29"/>
        <v>0</v>
      </c>
      <c r="X63" s="320">
        <f t="shared" si="29"/>
        <v>0</v>
      </c>
      <c r="Y63" s="318">
        <f t="shared" ca="1" si="29"/>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23</v>
      </c>
      <c r="K66" s="324">
        <f ca="1">J66</f>
        <v>23</v>
      </c>
      <c r="L66" s="324">
        <f ca="1">K66</f>
        <v>23</v>
      </c>
      <c r="M66" s="326">
        <f ca="1">L66</f>
        <v>23</v>
      </c>
      <c r="N66" s="326">
        <f ca="1">M66</f>
        <v>23</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11</v>
      </c>
      <c r="L67" s="311">
        <f ca="1">K67</f>
        <v>11</v>
      </c>
      <c r="M67" s="312">
        <f ca="1">L67</f>
        <v>11</v>
      </c>
      <c r="N67" s="310">
        <f ca="1">M67</f>
        <v>11</v>
      </c>
      <c r="O67" s="309">
        <f ca="1">N67</f>
        <v>11</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10">
        <f ca="1">M68</f>
        <v>-2</v>
      </c>
      <c r="O68" s="309">
        <f ca="1">N68</f>
        <v>-2</v>
      </c>
      <c r="P68" s="307">
        <f ca="1">O68</f>
        <v>-2</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-19</v>
      </c>
      <c r="N69" s="310">
        <f ca="1">M69</f>
        <v>-19</v>
      </c>
      <c r="O69" s="309">
        <f ca="1">N69</f>
        <v>-19</v>
      </c>
      <c r="P69" s="307">
        <f ca="1">O69</f>
        <v>-19</v>
      </c>
      <c r="Q69" s="307">
        <f ca="1">P69</f>
        <v>-19</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M$63</f>
        <v>0</v>
      </c>
      <c r="O70" s="309">
        <f>N70</f>
        <v>0</v>
      </c>
      <c r="P70" s="307">
        <f>O70</f>
        <v>0</v>
      </c>
      <c r="Q70" s="307">
        <f>P70</f>
        <v>0</v>
      </c>
      <c r="R70" s="307">
        <f>Q70</f>
        <v>0</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-42</v>
      </c>
      <c r="Q72" s="311">
        <f ca="1">P72</f>
        <v>-42</v>
      </c>
      <c r="R72" s="311">
        <f ca="1">Q72</f>
        <v>-42</v>
      </c>
      <c r="S72" s="312">
        <f ca="1">R72</f>
        <v>-42</v>
      </c>
      <c r="T72" s="321">
        <f ca="1">S72</f>
        <v>-42</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-9</v>
      </c>
      <c r="R73" s="311">
        <f ca="1">Q73</f>
        <v>-9</v>
      </c>
      <c r="S73" s="312">
        <f ca="1">R73</f>
        <v>-9</v>
      </c>
      <c r="T73" s="321">
        <f ca="1">S73</f>
        <v>-9</v>
      </c>
      <c r="U73" s="311">
        <f ca="1">T73</f>
        <v>-9</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6</v>
      </c>
      <c r="S74" s="312">
        <f ca="1">R74</f>
        <v>6</v>
      </c>
      <c r="T74" s="321">
        <f ca="1">S74</f>
        <v>6</v>
      </c>
      <c r="U74" s="311">
        <f ca="1">T74</f>
        <v>6</v>
      </c>
      <c r="V74" s="311">
        <f ca="1">U74</f>
        <v>6</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-12</v>
      </c>
      <c r="T75" s="321">
        <f ca="1">S75</f>
        <v>-12</v>
      </c>
      <c r="U75" s="311">
        <f ca="1">T75</f>
        <v>-12</v>
      </c>
      <c r="V75" s="311">
        <f ca="1">U75</f>
        <v>-12</v>
      </c>
      <c r="W75" s="311">
        <f ca="1">V75</f>
        <v>-12</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12"/>
      <c r="T78" s="321"/>
      <c r="U78" s="311"/>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13</v>
      </c>
      <c r="O79" s="319">
        <f ca="1">SUM(O66:O71)</f>
        <v>-10</v>
      </c>
      <c r="P79" s="318">
        <f t="shared" ref="P79:S79" ca="1" si="30">SUM(P66:P71)</f>
        <v>-21</v>
      </c>
      <c r="Q79" s="318">
        <f t="shared" ca="1" si="30"/>
        <v>-19</v>
      </c>
      <c r="R79" s="318">
        <f t="shared" si="30"/>
        <v>0</v>
      </c>
      <c r="S79" s="320">
        <f t="shared" si="30"/>
        <v>0</v>
      </c>
      <c r="T79" s="319">
        <f ca="1">SUM(T66:T76)</f>
        <v>-57</v>
      </c>
      <c r="U79" s="318">
        <f t="shared" ref="U79:X79" ca="1" si="31">SUM(U66:U76)</f>
        <v>-15</v>
      </c>
      <c r="V79" s="318">
        <f t="shared" ca="1" si="31"/>
        <v>-6</v>
      </c>
      <c r="W79" s="318">
        <f t="shared" ca="1" si="31"/>
        <v>-12</v>
      </c>
      <c r="X79" s="320">
        <f t="shared" si="31"/>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1"/>
      <c r="J82" s="311"/>
      <c r="K82" s="311"/>
      <c r="L82" s="311"/>
      <c r="M82" s="312"/>
      <c r="N82" s="310"/>
      <c r="O82" s="309"/>
      <c r="P82" s="307">
        <f ca="1">-((SUM(N39:N41)-N42)-(SUM(M39:M41)-M42))/(1+$I$16)^4</f>
        <v>28.785018501198135</v>
      </c>
      <c r="Q82" s="307"/>
      <c r="R82" s="307"/>
      <c r="S82" s="310"/>
      <c r="T82" s="309"/>
      <c r="U82" s="307">
        <f ca="1">-((SUM(S39:S41)-S42)-(SUM(R39:R41)-R42))/(1+$I$16)^4</f>
        <v>0</v>
      </c>
      <c r="V82" s="307"/>
      <c r="W82" s="307"/>
      <c r="X82" s="310"/>
      <c r="Y82" s="307"/>
    </row>
    <row r="83" spans="1:25" s="267" customFormat="1" ht="12.95" customHeight="1" x14ac:dyDescent="0.3">
      <c r="A83" s="293"/>
      <c r="B83" s="305" t="s">
        <v>348</v>
      </c>
      <c r="C83" s="306"/>
      <c r="D83" s="306"/>
      <c r="E83" s="266"/>
      <c r="F83" s="266"/>
      <c r="G83" s="266"/>
      <c r="H83" s="306"/>
      <c r="I83" s="311"/>
      <c r="J83" s="311"/>
      <c r="K83" s="311"/>
      <c r="L83" s="311"/>
      <c r="M83" s="312"/>
      <c r="N83" s="310"/>
      <c r="O83" s="309"/>
      <c r="P83" s="307"/>
      <c r="Q83" s="307"/>
      <c r="R83" s="307"/>
      <c r="S83" s="310"/>
      <c r="T83" s="368"/>
      <c r="U83" s="307"/>
      <c r="V83" s="307"/>
      <c r="W83" s="307"/>
      <c r="X83" s="310"/>
      <c r="Y83" s="307"/>
    </row>
    <row r="84" spans="1:25" s="267" customFormat="1" ht="12.95" customHeight="1" x14ac:dyDescent="0.3">
      <c r="A84" s="293"/>
      <c r="B84" s="305" t="s">
        <v>351</v>
      </c>
      <c r="C84" s="266"/>
      <c r="D84" s="266"/>
      <c r="E84" s="266"/>
      <c r="F84" s="266"/>
      <c r="G84" s="266"/>
      <c r="H84" s="329"/>
      <c r="M84" s="299"/>
      <c r="N84" s="299"/>
      <c r="O84" s="298"/>
      <c r="P84" s="267">
        <f ca="1">(M42-SUM(O39:O41))*((1-(1+$I$16)^-6)/$I$16)*(1+$I$16)^2</f>
        <v>0</v>
      </c>
      <c r="S84" s="299"/>
      <c r="T84" s="298"/>
      <c r="X84" s="299"/>
    </row>
    <row r="85" spans="1:25" s="267" customFormat="1" ht="12.95" customHeight="1" x14ac:dyDescent="0.3">
      <c r="A85" s="293"/>
      <c r="B85" s="305" t="s">
        <v>358</v>
      </c>
      <c r="C85" s="329"/>
      <c r="D85" s="329"/>
      <c r="E85" s="266"/>
      <c r="F85" s="266"/>
      <c r="G85" s="266"/>
      <c r="H85" s="266"/>
      <c r="M85" s="299"/>
      <c r="N85" s="299"/>
      <c r="O85" s="298"/>
      <c r="P85" s="267">
        <f ca="1">(L42-SUM(N39:N41))*(1+$I$16)^2</f>
        <v>0</v>
      </c>
      <c r="S85" s="299"/>
      <c r="T85" s="298"/>
      <c r="X85" s="299"/>
    </row>
    <row r="86" spans="1:25" s="267" customFormat="1" ht="12.95" customHeight="1" x14ac:dyDescent="0.3">
      <c r="A86" s="293"/>
      <c r="B86" s="305" t="s">
        <v>367</v>
      </c>
      <c r="C86" s="329"/>
      <c r="D86" s="329"/>
      <c r="E86" s="266"/>
      <c r="F86" s="266"/>
      <c r="G86" s="266"/>
      <c r="H86" s="329"/>
      <c r="M86" s="299"/>
      <c r="N86" s="299"/>
      <c r="O86" s="298"/>
      <c r="S86" s="299"/>
      <c r="T86" s="298"/>
      <c r="X86" s="299"/>
    </row>
    <row r="87" spans="1:25" s="267" customFormat="1" ht="12.95" customHeight="1" x14ac:dyDescent="0.3">
      <c r="A87" s="293"/>
      <c r="B87" s="305" t="s">
        <v>366</v>
      </c>
      <c r="C87" s="329"/>
      <c r="D87" s="329"/>
      <c r="E87" s="266"/>
      <c r="F87" s="266"/>
      <c r="G87" s="266"/>
      <c r="H87" s="329"/>
      <c r="M87" s="299"/>
      <c r="N87" s="299"/>
      <c r="O87" s="298"/>
      <c r="S87" s="299"/>
      <c r="T87" s="298"/>
      <c r="X87" s="299"/>
    </row>
    <row r="88" spans="1:25" s="267" customFormat="1" ht="12.95" customHeight="1" x14ac:dyDescent="0.3">
      <c r="A88" s="293"/>
      <c r="B88" s="305" t="s">
        <v>359</v>
      </c>
      <c r="C88" s="329"/>
      <c r="D88" s="329"/>
      <c r="E88" s="266"/>
      <c r="F88" s="266"/>
      <c r="G88" s="266"/>
      <c r="H88" s="329"/>
      <c r="M88" s="299"/>
      <c r="N88" s="299"/>
      <c r="O88" s="298"/>
      <c r="P88" s="307">
        <f ca="1">((SUM(M39:M41)-M42)-(SUM(L39:L41)-L42))*((1-(1+$I$16)^-4)/$I$16)*(1+$I$16)^2</f>
        <v>96.879197156463604</v>
      </c>
      <c r="S88" s="299"/>
      <c r="T88" s="397"/>
      <c r="U88" s="265"/>
      <c r="V88" s="265"/>
      <c r="X88" s="299"/>
      <c r="Y88" s="293"/>
    </row>
    <row r="89" spans="1:25" s="267" customFormat="1" ht="12.95" customHeight="1" x14ac:dyDescent="0.3">
      <c r="A89" s="293"/>
      <c r="B89" s="305" t="s">
        <v>363</v>
      </c>
      <c r="C89" s="329"/>
      <c r="D89" s="329"/>
      <c r="E89" s="266"/>
      <c r="F89" s="266"/>
      <c r="G89" s="266"/>
      <c r="H89" s="329"/>
      <c r="I89" s="329"/>
      <c r="J89" s="329"/>
      <c r="M89" s="299"/>
      <c r="N89" s="299"/>
      <c r="O89" s="298"/>
      <c r="P89" s="267">
        <f ca="1">(SUM(N39:N41)-SUM(L39:L41))/(1+$I$16)^4</f>
        <v>-9.8475063293572571</v>
      </c>
      <c r="S89" s="299"/>
      <c r="T89" s="298"/>
      <c r="X89" s="299"/>
    </row>
    <row r="90" spans="1:25" s="267" customFormat="1" ht="12.95" customHeight="1" x14ac:dyDescent="0.3">
      <c r="A90" s="293"/>
      <c r="B90" s="305" t="s">
        <v>368</v>
      </c>
      <c r="C90" s="329"/>
      <c r="D90" s="329"/>
      <c r="E90" s="266"/>
      <c r="F90" s="266"/>
      <c r="G90" s="266"/>
      <c r="H90" s="329"/>
      <c r="I90" s="329"/>
      <c r="J90" s="329"/>
      <c r="M90" s="299"/>
      <c r="N90" s="299"/>
      <c r="O90" s="298"/>
      <c r="S90" s="299"/>
      <c r="T90" s="298"/>
      <c r="X90" s="299"/>
    </row>
    <row r="91" spans="1:25" s="267" customFormat="1" ht="12.95" customHeight="1" x14ac:dyDescent="0.3">
      <c r="A91" s="293"/>
      <c r="B91" s="305" t="s">
        <v>371</v>
      </c>
      <c r="C91" s="329"/>
      <c r="D91" s="329"/>
      <c r="E91" s="266"/>
      <c r="F91" s="266"/>
      <c r="G91" s="266"/>
      <c r="H91" s="329"/>
      <c r="I91" s="329"/>
      <c r="J91" s="329"/>
      <c r="M91" s="299"/>
      <c r="N91" s="299"/>
      <c r="O91" s="298"/>
      <c r="S91" s="299"/>
      <c r="T91" s="298"/>
      <c r="X91" s="299"/>
    </row>
    <row r="92" spans="1:25" s="267" customFormat="1" ht="12.95" customHeight="1" x14ac:dyDescent="0.3">
      <c r="A92" s="293"/>
      <c r="B92" s="305" t="s">
        <v>372</v>
      </c>
      <c r="C92" s="329"/>
      <c r="D92" s="329"/>
      <c r="E92" s="266"/>
      <c r="F92" s="266"/>
      <c r="G92" s="266"/>
      <c r="H92" s="329"/>
      <c r="I92" s="329"/>
      <c r="J92" s="329"/>
      <c r="M92" s="299"/>
      <c r="N92" s="299"/>
      <c r="O92" s="298"/>
      <c r="S92" s="299"/>
      <c r="T92" s="298"/>
      <c r="X92" s="299"/>
    </row>
    <row r="93" spans="1:25" s="267" customFormat="1" ht="12.95" customHeight="1" x14ac:dyDescent="0.3">
      <c r="A93" s="293"/>
      <c r="B93" s="305" t="s">
        <v>376</v>
      </c>
      <c r="C93" s="329"/>
      <c r="D93" s="329"/>
      <c r="E93" s="266"/>
      <c r="F93" s="266"/>
      <c r="G93" s="266"/>
      <c r="H93" s="329"/>
      <c r="I93" s="329"/>
      <c r="J93" s="329"/>
      <c r="M93" s="299"/>
      <c r="N93" s="299"/>
      <c r="O93" s="298"/>
      <c r="S93" s="299"/>
      <c r="T93" s="298"/>
      <c r="X93" s="299"/>
    </row>
    <row r="94" spans="1:25" s="267" customFormat="1" ht="12.95" customHeight="1" x14ac:dyDescent="0.3">
      <c r="A94" s="293"/>
      <c r="B94" s="329"/>
      <c r="C94" s="329"/>
      <c r="D94" s="329"/>
      <c r="E94" s="266"/>
      <c r="F94" s="266"/>
      <c r="G94" s="266"/>
      <c r="H94" s="329"/>
      <c r="M94" s="299"/>
      <c r="N94" s="299"/>
      <c r="O94" s="298"/>
      <c r="S94" s="299"/>
      <c r="T94" s="397"/>
      <c r="U94" s="265"/>
      <c r="V94" s="265"/>
      <c r="X94" s="299"/>
      <c r="Y94" s="293"/>
    </row>
    <row r="95" spans="1:25" s="267" customFormat="1" ht="12.95" customHeight="1" x14ac:dyDescent="0.3">
      <c r="A95" s="293"/>
      <c r="B95" s="265" t="s">
        <v>282</v>
      </c>
      <c r="C95" s="329"/>
      <c r="D95" s="329"/>
      <c r="E95" s="266"/>
      <c r="F95" s="266"/>
      <c r="G95" s="266"/>
      <c r="H95" s="329"/>
      <c r="I95" s="330"/>
      <c r="J95" s="330"/>
      <c r="K95" s="330"/>
      <c r="L95" s="330"/>
      <c r="M95" s="332"/>
      <c r="N95" s="332"/>
      <c r="O95" s="331"/>
      <c r="P95" s="330"/>
      <c r="Q95" s="330"/>
      <c r="R95" s="330"/>
      <c r="S95" s="332"/>
      <c r="T95" s="396"/>
      <c r="U95" s="383"/>
      <c r="V95" s="383"/>
      <c r="W95" s="330"/>
      <c r="X95" s="332"/>
      <c r="Y95" s="354"/>
    </row>
    <row r="96" spans="1:25" s="267" customFormat="1" ht="12.95" customHeight="1" x14ac:dyDescent="0.3">
      <c r="A96" s="293"/>
      <c r="B96" s="305" t="s">
        <v>352</v>
      </c>
      <c r="C96" s="329"/>
      <c r="D96" s="329"/>
      <c r="E96" s="266"/>
      <c r="F96" s="266"/>
      <c r="G96" s="266"/>
      <c r="H96" s="329"/>
      <c r="I96" s="330"/>
      <c r="J96" s="330"/>
      <c r="K96" s="330"/>
      <c r="L96" s="330"/>
      <c r="M96" s="332"/>
      <c r="N96" s="332"/>
      <c r="O96" s="331"/>
      <c r="P96" s="330"/>
      <c r="Q96" s="330"/>
      <c r="R96" s="330"/>
      <c r="S96" s="332"/>
      <c r="T96" s="396"/>
      <c r="U96" s="383"/>
      <c r="V96" s="383"/>
      <c r="W96" s="330"/>
      <c r="X96" s="332"/>
      <c r="Y96" s="354"/>
    </row>
    <row r="97" spans="1:25" s="267" customFormat="1" ht="12.95" customHeight="1" x14ac:dyDescent="0.3">
      <c r="A97" s="293"/>
      <c r="B97" s="305" t="s">
        <v>357</v>
      </c>
      <c r="C97" s="329"/>
      <c r="D97" s="329"/>
      <c r="E97" s="266"/>
      <c r="F97" s="266"/>
      <c r="G97" s="266"/>
      <c r="H97" s="329"/>
      <c r="I97" s="330"/>
      <c r="J97" s="330"/>
      <c r="K97" s="330"/>
      <c r="L97" s="330"/>
      <c r="M97" s="332"/>
      <c r="N97" s="332"/>
      <c r="O97" s="331"/>
      <c r="P97" s="330"/>
      <c r="Q97" s="330"/>
      <c r="R97" s="330"/>
      <c r="S97" s="332"/>
      <c r="T97" s="396"/>
      <c r="U97" s="383"/>
      <c r="V97" s="383"/>
      <c r="W97" s="330"/>
      <c r="X97" s="332"/>
      <c r="Y97" s="354"/>
    </row>
    <row r="98" spans="1:25" s="267" customFormat="1" ht="12.95" customHeight="1" x14ac:dyDescent="0.3">
      <c r="A98" s="293"/>
      <c r="B98" s="305" t="s">
        <v>364</v>
      </c>
      <c r="C98" s="329"/>
      <c r="D98" s="329"/>
      <c r="E98" s="266"/>
      <c r="F98" s="266"/>
      <c r="G98" s="266"/>
      <c r="H98" s="329"/>
      <c r="I98" s="330"/>
      <c r="J98" s="330"/>
      <c r="K98" s="330"/>
      <c r="L98" s="330"/>
      <c r="M98" s="332"/>
      <c r="N98" s="332"/>
      <c r="O98" s="331"/>
      <c r="P98" s="330"/>
      <c r="Q98" s="330"/>
      <c r="R98" s="330"/>
      <c r="S98" s="332"/>
      <c r="T98" s="396"/>
      <c r="U98" s="383"/>
      <c r="V98" s="383"/>
      <c r="W98" s="330"/>
      <c r="X98" s="332"/>
      <c r="Y98" s="354"/>
    </row>
    <row r="99" spans="1:25" s="267" customFormat="1" ht="12.95" customHeight="1" x14ac:dyDescent="0.3">
      <c r="A99" s="293"/>
      <c r="B99" s="305" t="s">
        <v>365</v>
      </c>
      <c r="C99" s="329"/>
      <c r="D99" s="329"/>
      <c r="E99" s="266"/>
      <c r="F99" s="266"/>
      <c r="G99" s="266"/>
      <c r="H99" s="329"/>
      <c r="I99" s="330"/>
      <c r="J99" s="330"/>
      <c r="K99" s="330"/>
      <c r="L99" s="330"/>
      <c r="M99" s="332"/>
      <c r="N99" s="332"/>
      <c r="O99" s="331"/>
      <c r="P99" s="330"/>
      <c r="Q99" s="330"/>
      <c r="R99" s="330"/>
      <c r="S99" s="332"/>
      <c r="T99" s="396"/>
      <c r="U99" s="383"/>
      <c r="V99" s="383"/>
      <c r="W99" s="330"/>
      <c r="X99" s="332"/>
      <c r="Y99" s="354"/>
    </row>
    <row r="100" spans="1:25" s="267" customFormat="1" ht="12.95" customHeight="1" x14ac:dyDescent="0.3">
      <c r="A100" s="293"/>
      <c r="B100" s="305" t="s">
        <v>361</v>
      </c>
      <c r="C100" s="329"/>
      <c r="D100" s="329"/>
      <c r="E100" s="266"/>
      <c r="F100" s="266"/>
      <c r="G100" s="266"/>
      <c r="H100" s="329"/>
      <c r="I100" s="330"/>
      <c r="J100" s="330"/>
      <c r="K100" s="330"/>
      <c r="L100" s="330"/>
      <c r="M100" s="332"/>
      <c r="N100" s="332"/>
      <c r="O100" s="331"/>
      <c r="P100" s="330"/>
      <c r="Q100" s="330"/>
      <c r="R100" s="330"/>
      <c r="S100" s="332"/>
      <c r="T100" s="396"/>
      <c r="U100" s="383"/>
      <c r="V100" s="383"/>
      <c r="W100" s="330"/>
      <c r="X100" s="332"/>
      <c r="Y100" s="354"/>
    </row>
    <row r="101" spans="1:25" s="267" customFormat="1" ht="12.95" customHeight="1" x14ac:dyDescent="0.3">
      <c r="A101" s="293"/>
      <c r="B101" s="305" t="s">
        <v>377</v>
      </c>
      <c r="C101" s="329"/>
      <c r="D101" s="329"/>
      <c r="E101" s="266"/>
      <c r="F101" s="266"/>
      <c r="G101" s="266"/>
      <c r="H101" s="329"/>
      <c r="I101" s="330"/>
      <c r="J101" s="330"/>
      <c r="K101" s="330"/>
      <c r="L101" s="330"/>
      <c r="M101" s="332"/>
      <c r="N101" s="332"/>
      <c r="O101" s="331"/>
      <c r="P101" s="330"/>
      <c r="Q101" s="330"/>
      <c r="R101" s="330"/>
      <c r="S101" s="332"/>
      <c r="T101" s="396"/>
      <c r="U101" s="383"/>
      <c r="V101" s="383"/>
      <c r="W101" s="330"/>
      <c r="X101" s="332"/>
      <c r="Y101" s="354"/>
    </row>
    <row r="102" spans="1:25" s="267" customFormat="1" ht="12.95" customHeight="1" x14ac:dyDescent="0.3">
      <c r="A102" s="293"/>
      <c r="B102" s="305" t="s">
        <v>378</v>
      </c>
      <c r="C102" s="329"/>
      <c r="D102" s="329"/>
      <c r="E102" s="266"/>
      <c r="F102" s="266"/>
      <c r="G102" s="266"/>
      <c r="H102" s="329"/>
      <c r="I102" s="330"/>
      <c r="J102" s="330"/>
      <c r="K102" s="330"/>
      <c r="L102" s="330"/>
      <c r="M102" s="332"/>
      <c r="N102" s="332"/>
      <c r="O102" s="331"/>
      <c r="P102" s="330"/>
      <c r="Q102" s="330"/>
      <c r="R102" s="330"/>
      <c r="S102" s="332"/>
      <c r="T102" s="396"/>
      <c r="U102" s="383"/>
      <c r="V102" s="383"/>
      <c r="W102" s="330"/>
      <c r="X102" s="332"/>
      <c r="Y102" s="354"/>
    </row>
    <row r="103" spans="1:25" s="267" customFormat="1" ht="12.95" customHeight="1" x14ac:dyDescent="0.3">
      <c r="A103" s="293"/>
      <c r="B103" s="305" t="s">
        <v>370</v>
      </c>
      <c r="C103" s="329"/>
      <c r="D103" s="329"/>
      <c r="E103" s="266"/>
      <c r="F103" s="266"/>
      <c r="G103" s="266"/>
      <c r="H103" s="329"/>
      <c r="I103" s="330"/>
      <c r="J103" s="330"/>
      <c r="K103" s="330"/>
      <c r="L103" s="330"/>
      <c r="M103" s="332"/>
      <c r="N103" s="332"/>
      <c r="O103" s="331"/>
      <c r="P103" s="330"/>
      <c r="Q103" s="330"/>
      <c r="R103" s="330"/>
      <c r="S103" s="332"/>
      <c r="T103" s="396"/>
      <c r="U103" s="383"/>
      <c r="V103" s="383"/>
      <c r="W103" s="330"/>
      <c r="X103" s="332"/>
      <c r="Y103" s="354"/>
    </row>
    <row r="104" spans="1:25" s="267" customFormat="1" ht="12.95" customHeight="1" x14ac:dyDescent="0.3">
      <c r="A104" s="293"/>
      <c r="B104" s="305" t="s">
        <v>373</v>
      </c>
      <c r="C104" s="329"/>
      <c r="D104" s="329"/>
      <c r="E104" s="266"/>
      <c r="F104" s="266"/>
      <c r="G104" s="266"/>
      <c r="H104" s="329"/>
      <c r="I104" s="330"/>
      <c r="J104" s="330"/>
      <c r="K104" s="330"/>
      <c r="L104" s="330"/>
      <c r="M104" s="332"/>
      <c r="N104" s="332"/>
      <c r="O104" s="331"/>
      <c r="P104" s="330"/>
      <c r="Q104" s="330"/>
      <c r="R104" s="330"/>
      <c r="S104" s="332"/>
      <c r="T104" s="396"/>
      <c r="U104" s="383"/>
      <c r="V104" s="383"/>
      <c r="W104" s="330"/>
      <c r="X104" s="332"/>
      <c r="Y104" s="354"/>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363">
        <f t="shared" ref="I106:Y106" si="32">SUM(I79:I105)</f>
        <v>0</v>
      </c>
      <c r="J106" s="363">
        <f t="shared" si="32"/>
        <v>0</v>
      </c>
      <c r="K106" s="363">
        <f t="shared" si="32"/>
        <v>0</v>
      </c>
      <c r="L106" s="363">
        <f t="shared" si="32"/>
        <v>0</v>
      </c>
      <c r="M106" s="387">
        <f t="shared" si="32"/>
        <v>0</v>
      </c>
      <c r="N106" s="387">
        <f t="shared" ca="1" si="32"/>
        <v>13</v>
      </c>
      <c r="O106" s="393">
        <f t="shared" ca="1" si="32"/>
        <v>-10</v>
      </c>
      <c r="P106" s="363">
        <f t="shared" ca="1" si="32"/>
        <v>94.816709328304484</v>
      </c>
      <c r="Q106" s="363">
        <f t="shared" ca="1" si="32"/>
        <v>-19</v>
      </c>
      <c r="R106" s="363">
        <f t="shared" si="32"/>
        <v>0</v>
      </c>
      <c r="S106" s="387">
        <f t="shared" si="32"/>
        <v>0</v>
      </c>
      <c r="T106" s="393">
        <f t="shared" ca="1" si="32"/>
        <v>-57</v>
      </c>
      <c r="U106" s="363">
        <f t="shared" ca="1" si="32"/>
        <v>-15</v>
      </c>
      <c r="V106" s="363">
        <f t="shared" ca="1" si="32"/>
        <v>-6</v>
      </c>
      <c r="W106" s="363">
        <f t="shared" ca="1" si="32"/>
        <v>-12</v>
      </c>
      <c r="X106" s="387">
        <f t="shared" si="32"/>
        <v>0</v>
      </c>
      <c r="Y106" s="363">
        <f t="shared" ca="1" si="32"/>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33">I14+I14/$I$16</f>
        <v>163.99026425591097</v>
      </c>
      <c r="J109" s="337">
        <f t="shared" ca="1" si="33"/>
        <v>119.26564673157162</v>
      </c>
      <c r="K109" s="337">
        <f t="shared" ca="1" si="33"/>
        <v>149.08205841446451</v>
      </c>
      <c r="L109" s="337">
        <f t="shared" ca="1" si="33"/>
        <v>-74.541029207232256</v>
      </c>
      <c r="M109" s="377">
        <f t="shared" ca="1" si="33"/>
        <v>298.16411682892902</v>
      </c>
      <c r="N109" s="340">
        <f t="shared" ca="1" si="33"/>
        <v>-283.25591098748259</v>
      </c>
      <c r="O109" s="338">
        <f t="shared" ca="1" si="33"/>
        <v>-283.25591098748259</v>
      </c>
      <c r="P109" s="339">
        <f t="shared" ca="1" si="33"/>
        <v>-253.4394993045897</v>
      </c>
      <c r="Q109" s="339">
        <f t="shared" ca="1" si="33"/>
        <v>-119.26564673157162</v>
      </c>
      <c r="R109" s="337">
        <f t="shared" si="33"/>
        <v>0</v>
      </c>
      <c r="S109" s="340">
        <f t="shared" si="33"/>
        <v>0</v>
      </c>
      <c r="T109" s="338">
        <f t="shared" si="33"/>
        <v>0</v>
      </c>
      <c r="U109" s="339">
        <f t="shared" si="33"/>
        <v>0</v>
      </c>
      <c r="V109" s="339">
        <f t="shared" si="33"/>
        <v>0</v>
      </c>
      <c r="W109" s="339">
        <f t="shared" si="33"/>
        <v>0</v>
      </c>
      <c r="X109" s="340">
        <f t="shared" si="33"/>
        <v>0</v>
      </c>
      <c r="Y109" s="339">
        <f t="shared" si="33"/>
        <v>0</v>
      </c>
    </row>
    <row r="110" spans="1:25" s="282" customFormat="1" ht="12.95" customHeight="1" x14ac:dyDescent="0.3">
      <c r="A110" s="336"/>
      <c r="B110" s="305" t="s">
        <v>273</v>
      </c>
      <c r="C110" s="281"/>
      <c r="D110" s="281"/>
      <c r="E110" s="281"/>
      <c r="F110" s="281"/>
      <c r="G110" s="281"/>
      <c r="H110" s="281"/>
      <c r="I110" s="341">
        <f t="shared" ref="I110:Y110" ca="1" si="34">I15</f>
        <v>12</v>
      </c>
      <c r="J110" s="341">
        <f t="shared" ca="1" si="34"/>
        <v>15</v>
      </c>
      <c r="K110" s="341">
        <f t="shared" ca="1" si="34"/>
        <v>3</v>
      </c>
      <c r="L110" s="341">
        <f t="shared" ca="1" si="34"/>
        <v>-11</v>
      </c>
      <c r="M110" s="378">
        <f t="shared" ca="1" si="34"/>
        <v>-6</v>
      </c>
      <c r="N110" s="344">
        <f t="shared" ca="1" si="34"/>
        <v>-12</v>
      </c>
      <c r="O110" s="342">
        <f t="shared" ca="1" si="34"/>
        <v>-10</v>
      </c>
      <c r="P110" s="343">
        <f t="shared" ca="1" si="34"/>
        <v>-2</v>
      </c>
      <c r="Q110" s="343">
        <f t="shared" ca="1" si="34"/>
        <v>12</v>
      </c>
      <c r="R110" s="341">
        <f t="shared" si="34"/>
        <v>0</v>
      </c>
      <c r="S110" s="344">
        <f t="shared" si="34"/>
        <v>0</v>
      </c>
      <c r="T110" s="342">
        <f t="shared" si="34"/>
        <v>0</v>
      </c>
      <c r="U110" s="343">
        <f t="shared" si="34"/>
        <v>0</v>
      </c>
      <c r="V110" s="343">
        <f t="shared" si="34"/>
        <v>0</v>
      </c>
      <c r="W110" s="343">
        <f t="shared" si="34"/>
        <v>0</v>
      </c>
      <c r="X110" s="344">
        <f t="shared" si="34"/>
        <v>0</v>
      </c>
      <c r="Y110" s="343">
        <f t="shared" si="34"/>
        <v>0</v>
      </c>
    </row>
    <row r="111" spans="1:25" s="282" customFormat="1" ht="12.95" customHeight="1" x14ac:dyDescent="0.3">
      <c r="A111" s="336"/>
      <c r="B111" s="305" t="s">
        <v>255</v>
      </c>
      <c r="C111" s="281"/>
      <c r="D111" s="281"/>
      <c r="E111" s="281"/>
      <c r="F111" s="281"/>
      <c r="G111" s="281"/>
      <c r="H111" s="281"/>
      <c r="I111" s="337">
        <f ca="1">SUM(I109:I110)</f>
        <v>175.99026425591097</v>
      </c>
      <c r="J111" s="337">
        <f t="shared" ref="J111:X111" ca="1" si="35">SUM(J109:J110)</f>
        <v>134.26564673157162</v>
      </c>
      <c r="K111" s="337">
        <f t="shared" ca="1" si="35"/>
        <v>152.08205841446451</v>
      </c>
      <c r="L111" s="337">
        <f t="shared" ca="1" si="35"/>
        <v>-85.541029207232256</v>
      </c>
      <c r="M111" s="377">
        <f t="shared" ca="1" si="35"/>
        <v>292.16411682892902</v>
      </c>
      <c r="N111" s="340">
        <f t="shared" ca="1" si="35"/>
        <v>-295.25591098748259</v>
      </c>
      <c r="O111" s="338">
        <f t="shared" ca="1" si="35"/>
        <v>-293.25591098748259</v>
      </c>
      <c r="P111" s="339">
        <f t="shared" ca="1" si="35"/>
        <v>-255.4394993045897</v>
      </c>
      <c r="Q111" s="339">
        <f t="shared" ca="1" si="35"/>
        <v>-107.26564673157162</v>
      </c>
      <c r="R111" s="337">
        <f t="shared" si="35"/>
        <v>0</v>
      </c>
      <c r="S111" s="340">
        <f t="shared" si="35"/>
        <v>0</v>
      </c>
      <c r="T111" s="338">
        <f t="shared" si="35"/>
        <v>0</v>
      </c>
      <c r="U111" s="339">
        <f t="shared" si="35"/>
        <v>0</v>
      </c>
      <c r="V111" s="339">
        <f t="shared" si="35"/>
        <v>0</v>
      </c>
      <c r="W111" s="339">
        <f t="shared" si="35"/>
        <v>0</v>
      </c>
      <c r="X111" s="340">
        <f t="shared" si="35"/>
        <v>0</v>
      </c>
      <c r="Y111" s="339">
        <f t="shared" ref="Y111" si="36">SUM(Y109:Y110)</f>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37">I33-I42</f>
        <v>23</v>
      </c>
      <c r="J114" s="282">
        <f t="shared" ca="1" si="37"/>
        <v>34</v>
      </c>
      <c r="K114" s="282">
        <f t="shared" ca="1" si="37"/>
        <v>32</v>
      </c>
      <c r="L114" s="282">
        <f t="shared" ca="1" si="37"/>
        <v>13</v>
      </c>
      <c r="M114" s="284">
        <f t="shared" ca="1" si="37"/>
        <v>38</v>
      </c>
      <c r="N114" s="346">
        <f t="shared" ca="1" si="37"/>
        <v>13</v>
      </c>
      <c r="O114" s="333">
        <f t="shared" ca="1" si="37"/>
        <v>-4</v>
      </c>
      <c r="P114" s="334">
        <f t="shared" ca="1" si="37"/>
        <v>-13</v>
      </c>
      <c r="Q114" s="334">
        <f t="shared" ca="1" si="37"/>
        <v>-7</v>
      </c>
      <c r="R114" s="334">
        <f t="shared" ca="1" si="37"/>
        <v>-19</v>
      </c>
      <c r="S114" s="346">
        <f t="shared" ca="1" si="37"/>
        <v>-19</v>
      </c>
      <c r="T114" s="333">
        <f t="shared" ca="1" si="37"/>
        <v>-19</v>
      </c>
      <c r="U114" s="334">
        <f t="shared" ca="1" si="37"/>
        <v>-19</v>
      </c>
      <c r="V114" s="334">
        <f t="shared" ca="1" si="37"/>
        <v>-19</v>
      </c>
      <c r="W114" s="334">
        <f t="shared" ca="1" si="37"/>
        <v>-19</v>
      </c>
      <c r="X114" s="346">
        <f t="shared" ca="1" si="37"/>
        <v>-19</v>
      </c>
      <c r="Y114" s="334">
        <f t="shared" ca="1" si="37"/>
        <v>-19</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38">I37-I46-I106</f>
        <v>0</v>
      </c>
      <c r="J115" s="282">
        <f t="shared" ca="1" si="38"/>
        <v>0</v>
      </c>
      <c r="K115" s="282">
        <f t="shared" ca="1" si="38"/>
        <v>0</v>
      </c>
      <c r="L115" s="282">
        <f t="shared" ca="1" si="38"/>
        <v>0</v>
      </c>
      <c r="M115" s="284">
        <f t="shared" ca="1" si="38"/>
        <v>0</v>
      </c>
      <c r="N115" s="346">
        <f t="shared" ca="1" si="38"/>
        <v>0</v>
      </c>
      <c r="O115" s="333">
        <f t="shared" ca="1" si="38"/>
        <v>48</v>
      </c>
      <c r="P115" s="282">
        <f t="shared" ca="1" si="38"/>
        <v>-56.816709328304484</v>
      </c>
      <c r="Q115" s="282">
        <f t="shared" ca="1" si="38"/>
        <v>57</v>
      </c>
      <c r="R115" s="282">
        <f t="shared" ca="1" si="38"/>
        <v>38</v>
      </c>
      <c r="S115" s="346">
        <f t="shared" ca="1" si="38"/>
        <v>38</v>
      </c>
      <c r="T115" s="333">
        <f t="shared" ca="1" si="38"/>
        <v>38</v>
      </c>
      <c r="U115" s="334">
        <f t="shared" ca="1" si="38"/>
        <v>-4</v>
      </c>
      <c r="V115" s="334">
        <f t="shared" ca="1" si="38"/>
        <v>-13</v>
      </c>
      <c r="W115" s="334">
        <f t="shared" ca="1" si="38"/>
        <v>-7</v>
      </c>
      <c r="X115" s="346">
        <f t="shared" ca="1" si="38"/>
        <v>-19</v>
      </c>
      <c r="Y115" s="334">
        <f t="shared" ca="1" si="38"/>
        <v>-19</v>
      </c>
    </row>
    <row r="116" spans="1:40" s="282" customFormat="1" ht="12.95" customHeight="1" x14ac:dyDescent="0.3">
      <c r="A116" s="336"/>
      <c r="B116" s="281" t="s">
        <v>24</v>
      </c>
      <c r="C116" s="281"/>
      <c r="D116" s="281"/>
      <c r="E116" s="281"/>
      <c r="F116" s="281"/>
      <c r="G116" s="281"/>
      <c r="H116" s="281"/>
      <c r="I116" s="282">
        <f t="shared" ref="I116:X116" ca="1" si="39">I114-I115</f>
        <v>23</v>
      </c>
      <c r="J116" s="282">
        <f t="shared" ca="1" si="39"/>
        <v>34</v>
      </c>
      <c r="K116" s="282">
        <f t="shared" ca="1" si="39"/>
        <v>32</v>
      </c>
      <c r="L116" s="282">
        <f t="shared" ca="1" si="39"/>
        <v>13</v>
      </c>
      <c r="M116" s="284">
        <f t="shared" ca="1" si="39"/>
        <v>38</v>
      </c>
      <c r="N116" s="346">
        <f t="shared" ca="1" si="39"/>
        <v>13</v>
      </c>
      <c r="O116" s="333">
        <f t="shared" ca="1" si="39"/>
        <v>-52</v>
      </c>
      <c r="P116" s="334">
        <f t="shared" ca="1" si="39"/>
        <v>43.816709328304484</v>
      </c>
      <c r="Q116" s="334">
        <f t="shared" ca="1" si="39"/>
        <v>-64</v>
      </c>
      <c r="R116" s="334">
        <f t="shared" ca="1" si="39"/>
        <v>-57</v>
      </c>
      <c r="S116" s="284">
        <f t="shared" ca="1" si="39"/>
        <v>-57</v>
      </c>
      <c r="T116" s="283">
        <f ca="1">T114-T115</f>
        <v>-57</v>
      </c>
      <c r="U116" s="282">
        <f t="shared" ca="1" si="39"/>
        <v>-15</v>
      </c>
      <c r="V116" s="282">
        <f t="shared" ca="1" si="39"/>
        <v>-6</v>
      </c>
      <c r="W116" s="282">
        <f t="shared" ca="1" si="39"/>
        <v>-12</v>
      </c>
      <c r="X116" s="284">
        <f t="shared" ca="1" si="39"/>
        <v>0</v>
      </c>
      <c r="Y116" s="334">
        <f t="shared" ref="Y116" ca="1" si="40">Y114-Y115</f>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178" t="s">
        <v>26</v>
      </c>
      <c r="B118" s="179"/>
      <c r="C118" s="179"/>
      <c r="D118" s="179"/>
      <c r="E118" s="179"/>
      <c r="F118" s="179"/>
      <c r="G118" s="179"/>
      <c r="H118" s="179"/>
      <c r="I118" s="179"/>
      <c r="J118" s="179"/>
      <c r="K118" s="180"/>
      <c r="L118" s="168"/>
      <c r="M118" s="168"/>
      <c r="N118" s="168"/>
      <c r="O118" s="168"/>
      <c r="P118" s="169"/>
      <c r="Q118" s="169"/>
      <c r="R118" s="169"/>
      <c r="S118" s="169"/>
      <c r="T118" s="169"/>
      <c r="U118" s="169"/>
      <c r="V118" s="169"/>
      <c r="W118" s="169"/>
      <c r="X118" s="169"/>
      <c r="Y118" s="169"/>
    </row>
    <row r="119" spans="1:40" ht="12.95" customHeight="1" x14ac:dyDescent="0.3">
      <c r="A119" s="181"/>
      <c r="B119" s="181"/>
      <c r="C119" s="181"/>
      <c r="D119" s="181"/>
      <c r="E119" s="181"/>
      <c r="F119" s="181"/>
      <c r="G119" s="181"/>
      <c r="H119" s="181"/>
      <c r="I119" s="208"/>
      <c r="J119" s="208"/>
      <c r="K119" s="208"/>
      <c r="L119" s="208"/>
      <c r="M119" s="208"/>
      <c r="N119" s="209"/>
      <c r="O119" s="209"/>
      <c r="P119" s="209"/>
      <c r="Q119" s="209"/>
      <c r="R119" s="209"/>
    </row>
    <row r="120" spans="1:40" ht="12.95" customHeight="1" x14ac:dyDescent="0.3">
      <c r="A120" s="239" t="s">
        <v>279</v>
      </c>
      <c r="B120" s="181"/>
      <c r="C120" s="181"/>
      <c r="D120" s="181"/>
      <c r="E120" s="181"/>
      <c r="F120" s="181"/>
      <c r="G120" s="181"/>
      <c r="H120" s="181"/>
      <c r="I120" s="370">
        <f ca="1">SUMPRODUCT(I109:Y109,$I$25:$Y$25)</f>
        <v>-40.894247121128188</v>
      </c>
      <c r="J120" s="181"/>
      <c r="K120" s="181"/>
      <c r="L120" s="181"/>
      <c r="M120" s="181"/>
      <c r="N120" s="181"/>
      <c r="O120" s="181"/>
      <c r="P120" s="181"/>
      <c r="Q120" s="181"/>
      <c r="R120" s="181"/>
      <c r="S120" s="181"/>
      <c r="T120" s="181"/>
      <c r="U120" s="181"/>
      <c r="V120" s="181"/>
      <c r="W120" s="181"/>
      <c r="X120" s="181"/>
      <c r="Y120" s="181"/>
    </row>
    <row r="121" spans="1:40" ht="12.95" customHeight="1" x14ac:dyDescent="0.3">
      <c r="A121" s="239" t="s">
        <v>278</v>
      </c>
      <c r="B121" s="181"/>
      <c r="C121" s="181"/>
      <c r="D121" s="181"/>
      <c r="E121" s="181"/>
      <c r="F121" s="181"/>
      <c r="G121" s="181"/>
      <c r="H121" s="181"/>
      <c r="I121" s="370">
        <f ca="1">SUMPRODUCT(I110:Y110,$I$25:$Y$25)</f>
        <v>5.7106768054354733</v>
      </c>
      <c r="J121" s="181"/>
      <c r="K121" s="181"/>
      <c r="L121" s="181"/>
      <c r="M121" s="181"/>
      <c r="N121" s="181"/>
      <c r="O121" s="181"/>
      <c r="P121" s="181"/>
      <c r="Q121" s="181"/>
      <c r="R121" s="181"/>
      <c r="S121" s="181"/>
      <c r="T121" s="181"/>
      <c r="U121" s="181"/>
      <c r="V121" s="181"/>
      <c r="W121" s="181"/>
      <c r="X121" s="181"/>
      <c r="Y121" s="181"/>
    </row>
    <row r="122" spans="1:40" ht="12.95" customHeight="1" x14ac:dyDescent="0.3">
      <c r="A122" s="181" t="s">
        <v>274</v>
      </c>
      <c r="B122" s="181"/>
      <c r="C122" s="181"/>
      <c r="D122" s="181"/>
      <c r="E122" s="181"/>
      <c r="F122" s="181"/>
      <c r="G122" s="181"/>
      <c r="H122" s="181"/>
      <c r="I122" s="370">
        <f ca="1">SUMPRODUCT(I111:Y111,$I$25:$Y$25)</f>
        <v>-35.183570315692705</v>
      </c>
      <c r="J122" s="208"/>
      <c r="K122" s="208"/>
      <c r="L122" s="208"/>
      <c r="M122" s="208"/>
      <c r="N122" s="209"/>
      <c r="O122" s="209"/>
      <c r="P122" s="209"/>
      <c r="Q122" s="209"/>
      <c r="R122" s="209"/>
    </row>
    <row r="123" spans="1:40" ht="12.95" customHeight="1" x14ac:dyDescent="0.3">
      <c r="A123" s="181" t="s">
        <v>275</v>
      </c>
      <c r="B123" s="181"/>
      <c r="C123" s="181"/>
      <c r="D123" s="181"/>
      <c r="E123" s="181"/>
      <c r="F123" s="181"/>
      <c r="G123" s="181"/>
      <c r="H123" s="181"/>
      <c r="I123" s="370">
        <f ca="1">SUMPRODUCT($I$25:$Y$25,$I$116:$Y$116)</f>
        <v>-11.987507154291876</v>
      </c>
      <c r="J123" s="208"/>
      <c r="K123" s="208"/>
      <c r="L123" s="208"/>
      <c r="M123" s="208"/>
      <c r="N123" s="209"/>
      <c r="O123" s="209"/>
      <c r="P123" s="209"/>
      <c r="Q123" s="209"/>
      <c r="R123" s="209"/>
    </row>
    <row r="124" spans="1:40" ht="12.95" customHeight="1" x14ac:dyDescent="0.3">
      <c r="A124" s="181" t="s">
        <v>27</v>
      </c>
      <c r="B124" s="181"/>
      <c r="C124" s="181"/>
      <c r="D124" s="181"/>
      <c r="E124" s="181"/>
      <c r="F124" s="181"/>
      <c r="G124" s="181"/>
      <c r="H124" s="181"/>
      <c r="I124" s="212">
        <f ca="1">I$123/I$122</f>
        <v>0.34071320922610188</v>
      </c>
      <c r="J124" s="208"/>
      <c r="K124" s="208"/>
      <c r="L124" s="208"/>
      <c r="M124" s="208"/>
      <c r="N124" s="209"/>
      <c r="O124" s="209"/>
      <c r="P124" s="209"/>
      <c r="Q124" s="209"/>
      <c r="R124" s="209"/>
    </row>
    <row r="125" spans="1:40" ht="12.95" customHeight="1" x14ac:dyDescent="0.3">
      <c r="A125" s="181"/>
      <c r="B125" s="181"/>
      <c r="C125" s="181"/>
      <c r="D125" s="181"/>
      <c r="E125" s="181"/>
      <c r="F125" s="181"/>
      <c r="G125" s="181"/>
      <c r="H125" s="181"/>
      <c r="I125" s="199"/>
      <c r="J125" s="175"/>
      <c r="K125" s="175"/>
      <c r="L125" s="175"/>
      <c r="M125" s="208"/>
      <c r="N125" s="208"/>
      <c r="O125" s="208"/>
    </row>
    <row r="126" spans="1:40" ht="12.95" customHeight="1" x14ac:dyDescent="0.3">
      <c r="A126" s="181"/>
      <c r="B126" s="181"/>
      <c r="C126" s="181"/>
      <c r="D126" s="181"/>
      <c r="E126" s="181"/>
      <c r="F126" s="181"/>
      <c r="G126" s="181"/>
      <c r="H126" s="181"/>
      <c r="I126" s="1"/>
      <c r="J126" s="208"/>
      <c r="K126" s="208"/>
      <c r="L126" s="208"/>
      <c r="M126" s="208"/>
      <c r="N126" s="209"/>
      <c r="O126" s="209"/>
      <c r="P126" s="209"/>
      <c r="Q126" s="209"/>
      <c r="R126" s="209"/>
    </row>
    <row r="127" spans="1:40" ht="12.95" customHeight="1" x14ac:dyDescent="0.3">
      <c r="A127" s="181"/>
      <c r="B127" s="181"/>
      <c r="C127" s="181"/>
      <c r="D127" s="181"/>
      <c r="E127" s="181"/>
      <c r="F127" s="181"/>
      <c r="G127" s="181"/>
      <c r="H127" s="181"/>
      <c r="I127" s="182"/>
      <c r="J127" s="175"/>
      <c r="K127" s="175"/>
      <c r="L127" s="175"/>
      <c r="M127" s="208"/>
      <c r="N127" s="208"/>
      <c r="O127" s="208"/>
    </row>
    <row r="128" spans="1:40" ht="12.95" customHeight="1" x14ac:dyDescent="0.3">
      <c r="A128" s="171"/>
      <c r="B128" s="200"/>
      <c r="C128" s="200"/>
      <c r="D128" s="200"/>
    </row>
    <row r="129" spans="1:119" ht="12.95" customHeight="1" x14ac:dyDescent="0.3"/>
    <row r="130" spans="1:119" ht="12.95" customHeight="1" x14ac:dyDescent="0.3"/>
    <row r="131" spans="1:119" ht="12.95" customHeight="1" x14ac:dyDescent="0.3">
      <c r="S131" s="175"/>
    </row>
    <row r="132" spans="1:119" ht="12.95" customHeight="1" x14ac:dyDescent="0.3"/>
    <row r="133" spans="1:119" ht="12.95" customHeight="1" x14ac:dyDescent="0.3">
      <c r="H133" s="201"/>
    </row>
    <row r="134" spans="1:119" ht="12.95" customHeight="1" x14ac:dyDescent="0.3"/>
    <row r="135" spans="1:119" s="202" customFormat="1" ht="12.95" customHeight="1" x14ac:dyDescent="0.3">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x14ac:dyDescent="0.3">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x14ac:dyDescent="0.3">
      <c r="A137" s="164"/>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x14ac:dyDescent="0.3">
      <c r="A138" s="166"/>
      <c r="B138" s="183"/>
      <c r="C138" s="183"/>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x14ac:dyDescent="0.3">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x14ac:dyDescent="0.3">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x14ac:dyDescent="0.3">
      <c r="A141" s="183"/>
      <c r="B141" s="165"/>
      <c r="C141" s="165"/>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x14ac:dyDescent="0.3">
      <c r="A142" s="183"/>
      <c r="B142" s="165"/>
      <c r="C142" s="165"/>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x14ac:dyDescent="0.3">
      <c r="A143" s="183"/>
      <c r="B143" s="165"/>
      <c r="C143" s="165"/>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x14ac:dyDescent="0.3">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x14ac:dyDescent="0.3">
      <c r="A145" s="164"/>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x14ac:dyDescent="0.3">
      <c r="A146" s="166"/>
      <c r="B146" s="183"/>
      <c r="C146" s="183"/>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x14ac:dyDescent="0.3">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x14ac:dyDescent="0.3">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x14ac:dyDescent="0.3">
      <c r="A149" s="183"/>
      <c r="B149" s="165"/>
      <c r="C149" s="165"/>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x14ac:dyDescent="0.3">
      <c r="A150" s="183"/>
      <c r="B150" s="165"/>
      <c r="C150" s="165"/>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x14ac:dyDescent="0.3">
      <c r="A151" s="183"/>
      <c r="B151" s="165"/>
      <c r="C151" s="165"/>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x14ac:dyDescent="0.3">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x14ac:dyDescent="0.3">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x14ac:dyDescent="0.3">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x14ac:dyDescent="0.3">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x14ac:dyDescent="0.3">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x14ac:dyDescent="0.3">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row r="158" spans="1:119" s="202" customFormat="1" ht="12.95" customHeight="1" x14ac:dyDescent="0.3">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row>
    <row r="159" spans="1:119" s="202" customFormat="1" ht="12.95" customHeight="1" x14ac:dyDescent="0.3">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row>
    <row r="160" spans="1:119" s="202" customFormat="1" ht="12.95" customHeight="1" x14ac:dyDescent="0.3">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249977111117893"/>
    <pageSetUpPr fitToPage="1"/>
  </sheetPr>
  <dimension ref="A1:DO160"/>
  <sheetViews>
    <sheetView zoomScaleNormal="100" workbookViewId="0"/>
  </sheetViews>
  <sheetFormatPr defaultColWidth="9.140625" defaultRowHeight="12.75" outlineLevelRow="1" x14ac:dyDescent="0.2"/>
  <cols>
    <col min="1" max="25" width="9.7109375" style="221" customWidth="1"/>
    <col min="26" max="103" width="9.7109375" style="222" customWidth="1"/>
    <col min="104" max="16384" width="9.140625" style="222"/>
  </cols>
  <sheetData>
    <row r="1" spans="1:25" s="216" customFormat="1" ht="23.25" x14ac:dyDescent="0.35">
      <c r="A1" s="213" t="s">
        <v>0</v>
      </c>
      <c r="B1" s="214"/>
      <c r="C1" s="214"/>
      <c r="D1" s="214"/>
      <c r="E1" s="214"/>
      <c r="F1" s="214"/>
      <c r="G1" s="214"/>
      <c r="H1" s="214"/>
      <c r="I1" s="214"/>
      <c r="J1" s="214"/>
      <c r="K1" s="215"/>
      <c r="L1" s="215"/>
      <c r="M1" s="215"/>
      <c r="N1" s="215"/>
      <c r="O1" s="215"/>
      <c r="P1" s="215"/>
      <c r="Q1" s="215"/>
      <c r="R1" s="215"/>
      <c r="S1" s="215"/>
      <c r="T1" s="215"/>
      <c r="U1" s="215"/>
      <c r="V1" s="215"/>
      <c r="W1" s="215"/>
      <c r="X1" s="215"/>
      <c r="Y1" s="215"/>
    </row>
    <row r="2" spans="1:25" s="220" customFormat="1" ht="12.95" customHeight="1" x14ac:dyDescent="0.25">
      <c r="A2" s="217" t="s">
        <v>1</v>
      </c>
      <c r="B2" s="217"/>
      <c r="C2" s="217"/>
      <c r="D2" s="217"/>
      <c r="E2" s="217"/>
      <c r="F2" s="217"/>
      <c r="G2" s="217"/>
      <c r="H2" s="217"/>
      <c r="I2" s="217"/>
      <c r="J2" s="217"/>
      <c r="K2" s="218"/>
      <c r="L2" s="218"/>
      <c r="M2" s="218"/>
      <c r="N2" s="218"/>
      <c r="O2" s="218"/>
      <c r="P2" s="219"/>
      <c r="Q2" s="219"/>
      <c r="R2" s="219"/>
      <c r="S2" s="219"/>
      <c r="T2" s="219"/>
      <c r="U2" s="219"/>
      <c r="V2" s="219"/>
      <c r="W2" s="219"/>
      <c r="X2" s="219"/>
      <c r="Y2" s="219"/>
    </row>
    <row r="3" spans="1:25" ht="12.95" customHeight="1" x14ac:dyDescent="0.2">
      <c r="A3" s="221" t="s">
        <v>298</v>
      </c>
      <c r="Q3" s="221" t="s">
        <v>315</v>
      </c>
    </row>
    <row r="4" spans="1:25" ht="12.95" customHeight="1" x14ac:dyDescent="0.2">
      <c r="A4" s="221" t="s">
        <v>291</v>
      </c>
      <c r="R4" s="374"/>
      <c r="S4" s="221" t="s">
        <v>92</v>
      </c>
    </row>
    <row r="5" spans="1:25" ht="12.95" customHeight="1" x14ac:dyDescent="0.2">
      <c r="A5" s="221" t="s">
        <v>295</v>
      </c>
      <c r="R5" s="384"/>
      <c r="S5" s="221" t="s">
        <v>344</v>
      </c>
    </row>
    <row r="6" spans="1:25" s="220" customFormat="1" ht="12.95" customHeight="1" x14ac:dyDescent="0.25">
      <c r="A6" s="221" t="s">
        <v>2</v>
      </c>
      <c r="B6" s="223"/>
      <c r="C6" s="223"/>
      <c r="D6" s="223"/>
      <c r="E6" s="223"/>
      <c r="F6" s="223"/>
      <c r="G6" s="223"/>
      <c r="H6" s="223"/>
      <c r="I6" s="223"/>
      <c r="J6" s="223"/>
      <c r="K6" s="223"/>
      <c r="L6" s="223"/>
      <c r="M6" s="223"/>
      <c r="N6" s="223"/>
      <c r="O6" s="223"/>
      <c r="P6" s="223"/>
      <c r="Q6" s="223"/>
      <c r="R6" s="348"/>
      <c r="S6" s="221" t="s">
        <v>83</v>
      </c>
      <c r="T6" s="223"/>
      <c r="U6" s="223"/>
      <c r="V6" s="223"/>
      <c r="W6" s="223"/>
      <c r="X6" s="223"/>
      <c r="Y6" s="223"/>
    </row>
    <row r="7" spans="1:25" s="220" customFormat="1" ht="12.95" customHeight="1" x14ac:dyDescent="0.25">
      <c r="A7" s="221"/>
      <c r="B7" s="223"/>
      <c r="C7" s="223"/>
      <c r="D7" s="223"/>
      <c r="E7" s="223"/>
      <c r="F7" s="223"/>
      <c r="G7" s="223"/>
      <c r="H7" s="223"/>
      <c r="I7" s="223"/>
      <c r="J7" s="223"/>
      <c r="K7" s="223"/>
      <c r="L7" s="223"/>
      <c r="M7" s="223"/>
      <c r="N7" s="223"/>
      <c r="O7" s="223"/>
      <c r="P7" s="223"/>
      <c r="Q7" s="223"/>
      <c r="R7" s="223"/>
      <c r="S7" s="223"/>
      <c r="T7" s="223"/>
      <c r="U7" s="223"/>
      <c r="V7" s="223"/>
      <c r="W7" s="223"/>
      <c r="X7" s="223"/>
      <c r="Y7" s="223"/>
    </row>
    <row r="8" spans="1:25" s="220" customFormat="1" ht="12.95" customHeight="1" x14ac:dyDescent="0.25">
      <c r="A8" s="221" t="s">
        <v>290</v>
      </c>
      <c r="B8" s="223"/>
      <c r="C8" s="223"/>
      <c r="D8" s="223"/>
      <c r="E8" s="223"/>
      <c r="F8" s="223"/>
      <c r="G8" s="223"/>
      <c r="H8" s="223"/>
      <c r="I8" s="223"/>
      <c r="J8" s="223"/>
      <c r="K8" s="223"/>
      <c r="L8" s="223"/>
      <c r="M8" s="223"/>
      <c r="N8" s="223"/>
      <c r="O8" s="223"/>
      <c r="P8" s="223"/>
      <c r="Q8" s="223"/>
      <c r="R8" s="223"/>
      <c r="S8" s="223"/>
      <c r="T8" s="223"/>
      <c r="U8" s="223"/>
      <c r="V8" s="223"/>
      <c r="W8" s="223"/>
      <c r="X8" s="223"/>
      <c r="Y8" s="223"/>
    </row>
    <row r="9" spans="1:25" s="220" customFormat="1" ht="12.95" customHeight="1" x14ac:dyDescent="0.25">
      <c r="A9" s="223"/>
      <c r="B9" s="223"/>
      <c r="C9" s="223"/>
      <c r="D9" s="223"/>
      <c r="E9" s="223"/>
      <c r="F9" s="223"/>
      <c r="G9" s="223"/>
      <c r="H9" s="223"/>
      <c r="I9" s="223"/>
      <c r="J9" s="223"/>
      <c r="K9" s="223"/>
      <c r="L9" s="223"/>
      <c r="M9" s="223"/>
      <c r="N9" s="223"/>
      <c r="O9" s="223"/>
      <c r="P9" s="223"/>
      <c r="Q9" s="223"/>
      <c r="R9" s="223"/>
      <c r="S9" s="223"/>
      <c r="T9" s="223"/>
      <c r="U9" s="223"/>
      <c r="V9" s="223"/>
      <c r="W9" s="223"/>
      <c r="X9" s="223"/>
      <c r="Y9" s="223"/>
    </row>
    <row r="10" spans="1:25" ht="12.95" customHeight="1" x14ac:dyDescent="0.25">
      <c r="A10" s="217" t="s">
        <v>3</v>
      </c>
      <c r="B10" s="224"/>
      <c r="C10" s="224"/>
      <c r="D10" s="224"/>
      <c r="E10" s="224"/>
      <c r="F10" s="224"/>
      <c r="G10" s="224"/>
      <c r="H10" s="224"/>
      <c r="I10" s="224"/>
      <c r="J10" s="224"/>
      <c r="K10" s="225"/>
      <c r="L10" s="225"/>
      <c r="M10" s="225"/>
      <c r="N10" s="225"/>
      <c r="O10" s="225"/>
      <c r="P10" s="226"/>
      <c r="Q10" s="226"/>
      <c r="R10" s="226"/>
      <c r="S10" s="226"/>
      <c r="T10" s="226"/>
      <c r="U10" s="226"/>
      <c r="V10" s="226"/>
      <c r="W10" s="226"/>
      <c r="X10" s="226"/>
      <c r="Y10" s="226"/>
    </row>
    <row r="11" spans="1:25" ht="12.95" customHeight="1" x14ac:dyDescent="0.25">
      <c r="A11" s="227"/>
      <c r="B11" s="228"/>
      <c r="C11" s="228"/>
      <c r="D11" s="228"/>
      <c r="E11" s="228"/>
      <c r="F11" s="228"/>
      <c r="G11" s="228"/>
      <c r="H11" s="228"/>
      <c r="I11" s="228"/>
      <c r="J11" s="228"/>
      <c r="K11" s="229"/>
      <c r="L11" s="229"/>
      <c r="M11" s="229"/>
      <c r="N11" s="229"/>
      <c r="O11" s="229"/>
    </row>
    <row r="12" spans="1:25" ht="12.95" customHeight="1" x14ac:dyDescent="0.25">
      <c r="A12" s="227"/>
      <c r="B12" s="228"/>
      <c r="C12" s="228"/>
      <c r="D12" s="228"/>
      <c r="E12" s="228"/>
      <c r="F12" s="228"/>
      <c r="G12" s="228"/>
      <c r="H12" s="228"/>
      <c r="I12" s="431">
        <v>1</v>
      </c>
      <c r="J12" s="431">
        <v>2</v>
      </c>
      <c r="K12" s="431">
        <v>3</v>
      </c>
      <c r="L12" s="431">
        <v>4</v>
      </c>
      <c r="M12" s="431">
        <v>5</v>
      </c>
      <c r="N12" s="431">
        <v>6</v>
      </c>
      <c r="O12" s="431">
        <v>7</v>
      </c>
      <c r="P12" s="431">
        <v>8</v>
      </c>
      <c r="Q12" s="431">
        <v>9</v>
      </c>
    </row>
    <row r="13" spans="1:25" ht="12.95" customHeight="1" x14ac:dyDescent="0.2">
      <c r="A13" s="230" t="s">
        <v>276</v>
      </c>
      <c r="B13" s="230"/>
      <c r="C13" s="230"/>
      <c r="D13" s="230"/>
      <c r="E13" s="230"/>
      <c r="F13" s="230"/>
      <c r="I13" s="231">
        <f ca="1">Scenario4a!I13</f>
        <v>82</v>
      </c>
      <c r="J13" s="231">
        <f ca="1">Scenario4a!J13</f>
        <v>82</v>
      </c>
      <c r="K13" s="231">
        <f ca="1">Scenario4a!K13</f>
        <v>111</v>
      </c>
      <c r="L13" s="231">
        <f ca="1">Scenario4a!L13</f>
        <v>80</v>
      </c>
      <c r="M13" s="231">
        <f ca="1">Scenario4a!M13</f>
        <v>107</v>
      </c>
      <c r="N13" s="229"/>
      <c r="O13" s="229"/>
    </row>
    <row r="14" spans="1:25" ht="12.95" customHeight="1" x14ac:dyDescent="0.2">
      <c r="A14" s="230" t="s">
        <v>280</v>
      </c>
      <c r="B14" s="230"/>
      <c r="C14" s="230"/>
      <c r="D14" s="230"/>
      <c r="E14" s="230"/>
      <c r="F14" s="230"/>
      <c r="I14" s="231">
        <f ca="1">Scenario4a!I14</f>
        <v>11</v>
      </c>
      <c r="J14" s="231">
        <f ca="1">Scenario4a!J14</f>
        <v>8</v>
      </c>
      <c r="K14" s="231">
        <f ca="1">Scenario4a!K14</f>
        <v>10</v>
      </c>
      <c r="L14" s="231">
        <f ca="1">Scenario4a!L14</f>
        <v>-5</v>
      </c>
      <c r="M14" s="231">
        <f ca="1">Scenario4a!M14</f>
        <v>20</v>
      </c>
      <c r="N14" s="231">
        <f ca="1">Scenario4a!N14</f>
        <v>-19</v>
      </c>
      <c r="O14" s="231">
        <f ca="1">Scenario4a!O14</f>
        <v>-19</v>
      </c>
      <c r="P14" s="231">
        <f ca="1">Scenario4a!P14</f>
        <v>-17</v>
      </c>
      <c r="Q14" s="231">
        <f ca="1">Scenario4a!Q14</f>
        <v>-8</v>
      </c>
    </row>
    <row r="15" spans="1:25" ht="12.95" customHeight="1" x14ac:dyDescent="0.2">
      <c r="A15" s="230" t="s">
        <v>277</v>
      </c>
      <c r="B15" s="230"/>
      <c r="C15" s="230"/>
      <c r="D15" s="230"/>
      <c r="E15" s="230"/>
      <c r="F15" s="230"/>
      <c r="I15" s="231">
        <f ca="1">Scenario4a!I15</f>
        <v>12</v>
      </c>
      <c r="J15" s="231">
        <f ca="1">Scenario4a!J15</f>
        <v>15</v>
      </c>
      <c r="K15" s="231">
        <f ca="1">Scenario4a!K15</f>
        <v>3</v>
      </c>
      <c r="L15" s="231">
        <f ca="1">Scenario4a!L15</f>
        <v>-11</v>
      </c>
      <c r="M15" s="231">
        <f ca="1">Scenario4a!M15</f>
        <v>-6</v>
      </c>
      <c r="N15" s="231">
        <f ca="1">Scenario4a!N15</f>
        <v>-12</v>
      </c>
      <c r="O15" s="231">
        <f ca="1">Scenario4a!O15</f>
        <v>-10</v>
      </c>
      <c r="P15" s="231">
        <f ca="1">Scenario4a!P15</f>
        <v>-2</v>
      </c>
      <c r="Q15" s="231">
        <f ca="1">Scenario4a!Q15</f>
        <v>12</v>
      </c>
    </row>
    <row r="16" spans="1:25" ht="12.95" customHeight="1" x14ac:dyDescent="0.2">
      <c r="A16" s="230" t="s">
        <v>4</v>
      </c>
      <c r="B16" s="230"/>
      <c r="C16" s="230"/>
      <c r="D16" s="230"/>
      <c r="E16" s="230"/>
      <c r="F16" s="230"/>
      <c r="I16" s="233">
        <v>7.1900000000000006E-2</v>
      </c>
      <c r="J16" s="230"/>
      <c r="K16" s="230"/>
      <c r="L16" s="230"/>
      <c r="M16" s="234"/>
      <c r="N16" s="234"/>
      <c r="O16" s="234"/>
    </row>
    <row r="17" spans="1:118" ht="12.95" customHeight="1" x14ac:dyDescent="0.2">
      <c r="A17" s="230"/>
      <c r="B17" s="230"/>
      <c r="C17" s="230"/>
      <c r="D17" s="230"/>
      <c r="E17" s="230"/>
      <c r="F17" s="230"/>
      <c r="J17" s="230"/>
      <c r="K17" s="230"/>
      <c r="L17" s="230"/>
      <c r="M17" s="234"/>
      <c r="N17" s="234"/>
      <c r="O17" s="234"/>
    </row>
    <row r="18" spans="1:118" ht="12.95" customHeight="1" x14ac:dyDescent="0.2">
      <c r="A18" s="230" t="s">
        <v>345</v>
      </c>
      <c r="B18" s="230"/>
      <c r="C18" s="230"/>
      <c r="D18" s="230"/>
      <c r="E18" s="230"/>
      <c r="F18" s="230"/>
      <c r="I18" s="263">
        <f ca="1">I124</f>
        <v>0.34071320922610288</v>
      </c>
      <c r="J18" s="230"/>
      <c r="K18" s="230"/>
      <c r="L18" s="230"/>
      <c r="M18" s="234"/>
      <c r="N18" s="234"/>
      <c r="O18" s="234"/>
    </row>
    <row r="19" spans="1:118" ht="12.95" customHeight="1" x14ac:dyDescent="0.2">
      <c r="A19" s="230"/>
      <c r="B19" s="230"/>
      <c r="C19" s="230"/>
      <c r="D19" s="230"/>
      <c r="E19" s="230"/>
      <c r="F19" s="230"/>
      <c r="G19" s="230"/>
      <c r="H19" s="230"/>
      <c r="I19" s="230"/>
      <c r="J19" s="230"/>
      <c r="K19" s="235"/>
      <c r="L19" s="232"/>
      <c r="M19" s="222"/>
      <c r="N19" s="234"/>
      <c r="O19" s="234"/>
    </row>
    <row r="20" spans="1:118" ht="12.95" customHeight="1" x14ac:dyDescent="0.25">
      <c r="A20" s="236" t="s">
        <v>5</v>
      </c>
      <c r="B20" s="237"/>
      <c r="C20" s="237"/>
      <c r="D20" s="237"/>
      <c r="E20" s="237"/>
      <c r="F20" s="237"/>
      <c r="G20" s="237"/>
      <c r="H20" s="237"/>
      <c r="I20" s="237"/>
      <c r="J20" s="237"/>
      <c r="K20" s="238"/>
      <c r="L20" s="225"/>
      <c r="M20" s="225"/>
      <c r="N20" s="225"/>
      <c r="O20" s="225"/>
      <c r="P20" s="226"/>
      <c r="Q20" s="226"/>
      <c r="R20" s="226"/>
      <c r="S20" s="226"/>
      <c r="T20" s="226"/>
      <c r="U20" s="226"/>
      <c r="V20" s="226"/>
      <c r="W20" s="226"/>
      <c r="X20" s="226"/>
      <c r="Y20" s="226"/>
    </row>
    <row r="21" spans="1:118" ht="12.95" customHeight="1" x14ac:dyDescent="0.2">
      <c r="A21" s="239"/>
      <c r="B21" s="239"/>
      <c r="C21" s="239"/>
      <c r="D21" s="239"/>
      <c r="E21" s="239"/>
      <c r="F21" s="239"/>
      <c r="G21" s="239"/>
      <c r="H21" s="239"/>
      <c r="I21" s="240"/>
      <c r="J21" s="232"/>
      <c r="K21" s="232"/>
      <c r="L21" s="232"/>
      <c r="M21" s="235"/>
      <c r="N21" s="210" t="s">
        <v>283</v>
      </c>
      <c r="O21" s="235"/>
    </row>
    <row r="22" spans="1:118" ht="12.95" customHeight="1" x14ac:dyDescent="0.2">
      <c r="A22" s="222"/>
      <c r="B22" s="222"/>
      <c r="C22" s="222"/>
      <c r="D22" s="222"/>
      <c r="E22" s="222"/>
      <c r="F22" s="222"/>
      <c r="G22" s="222"/>
      <c r="H22" s="222"/>
      <c r="I22" s="222"/>
      <c r="K22" s="241" t="s">
        <v>288</v>
      </c>
      <c r="M22" s="222"/>
      <c r="N22" s="241" t="s">
        <v>284</v>
      </c>
      <c r="P22" s="241"/>
      <c r="Q22" s="241" t="s">
        <v>7</v>
      </c>
      <c r="R22" s="222"/>
      <c r="S22" s="222"/>
      <c r="U22" s="241"/>
      <c r="V22" s="241" t="s">
        <v>287</v>
      </c>
      <c r="X22" s="222"/>
      <c r="Y22" s="222"/>
    </row>
    <row r="23" spans="1:118" ht="12.95" customHeight="1" x14ac:dyDescent="0.2">
      <c r="A23" s="222"/>
      <c r="B23" s="222"/>
      <c r="C23" s="222"/>
      <c r="D23" s="222"/>
      <c r="E23" s="222"/>
      <c r="F23" s="222"/>
      <c r="G23" s="222"/>
      <c r="H23" s="222"/>
      <c r="I23" s="242">
        <v>1</v>
      </c>
      <c r="J23" s="243">
        <f>I23+1</f>
        <v>2</v>
      </c>
      <c r="K23" s="243">
        <f t="shared" ref="K23:X23" si="0">J23+1</f>
        <v>3</v>
      </c>
      <c r="L23" s="243">
        <f t="shared" si="0"/>
        <v>4</v>
      </c>
      <c r="M23" s="244">
        <f t="shared" si="0"/>
        <v>5</v>
      </c>
      <c r="N23" s="242">
        <f t="shared" si="0"/>
        <v>6</v>
      </c>
      <c r="O23" s="242">
        <f t="shared" si="0"/>
        <v>7</v>
      </c>
      <c r="P23" s="243">
        <f t="shared" si="0"/>
        <v>8</v>
      </c>
      <c r="Q23" s="243">
        <f t="shared" si="0"/>
        <v>9</v>
      </c>
      <c r="R23" s="243">
        <f t="shared" si="0"/>
        <v>10</v>
      </c>
      <c r="S23" s="211">
        <f t="shared" si="0"/>
        <v>11</v>
      </c>
      <c r="T23" s="243">
        <f t="shared" si="0"/>
        <v>12</v>
      </c>
      <c r="U23" s="243">
        <f t="shared" si="0"/>
        <v>13</v>
      </c>
      <c r="V23" s="243">
        <f t="shared" si="0"/>
        <v>14</v>
      </c>
      <c r="W23" s="243">
        <f t="shared" si="0"/>
        <v>15</v>
      </c>
      <c r="X23" s="211">
        <f t="shared" si="0"/>
        <v>16</v>
      </c>
      <c r="Y23" s="243">
        <f t="shared" ref="O23:Y24" si="1">X23+1</f>
        <v>17</v>
      </c>
    </row>
    <row r="24" spans="1:118" s="249" customFormat="1" ht="12.95" customHeight="1" x14ac:dyDescent="0.2">
      <c r="A24" s="245" t="s">
        <v>8</v>
      </c>
      <c r="B24" s="245"/>
      <c r="C24" s="245"/>
      <c r="D24" s="245"/>
      <c r="E24" s="245"/>
      <c r="F24" s="245"/>
      <c r="G24" s="245"/>
      <c r="H24" s="245"/>
      <c r="I24" s="247">
        <v>0</v>
      </c>
      <c r="J24" s="247">
        <f>I24+1</f>
        <v>1</v>
      </c>
      <c r="K24" s="247">
        <f t="shared" ref="K24:M24" si="2">J24+1</f>
        <v>2</v>
      </c>
      <c r="L24" s="247">
        <f t="shared" si="2"/>
        <v>3</v>
      </c>
      <c r="M24" s="375">
        <f t="shared" si="2"/>
        <v>4</v>
      </c>
      <c r="N24" s="375">
        <f>M24+1</f>
        <v>5</v>
      </c>
      <c r="O24" s="58">
        <f t="shared" si="1"/>
        <v>6</v>
      </c>
      <c r="P24" s="247">
        <f t="shared" si="1"/>
        <v>7</v>
      </c>
      <c r="Q24" s="247">
        <f t="shared" si="1"/>
        <v>8</v>
      </c>
      <c r="R24" s="247">
        <f t="shared" si="1"/>
        <v>9</v>
      </c>
      <c r="S24" s="375">
        <f t="shared" si="1"/>
        <v>10</v>
      </c>
      <c r="T24" s="58">
        <f t="shared" si="1"/>
        <v>11</v>
      </c>
      <c r="U24" s="247">
        <f t="shared" si="1"/>
        <v>12</v>
      </c>
      <c r="V24" s="247">
        <f t="shared" si="1"/>
        <v>13</v>
      </c>
      <c r="W24" s="247">
        <f t="shared" si="1"/>
        <v>14</v>
      </c>
      <c r="X24" s="375">
        <f t="shared" si="1"/>
        <v>15</v>
      </c>
      <c r="Y24" s="247">
        <f t="shared" si="1"/>
        <v>16</v>
      </c>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row>
    <row r="25" spans="1:118" s="249" customFormat="1" ht="12.95" customHeight="1" x14ac:dyDescent="0.2">
      <c r="A25" s="245" t="s">
        <v>9</v>
      </c>
      <c r="B25" s="245"/>
      <c r="C25" s="245"/>
      <c r="D25" s="245"/>
      <c r="E25" s="245"/>
      <c r="F25" s="245"/>
      <c r="G25" s="245"/>
      <c r="H25" s="245"/>
      <c r="I25" s="250">
        <f t="shared" ref="I25:Y25" si="3">1/(1+$I$16)^I24</f>
        <v>1</v>
      </c>
      <c r="J25" s="250">
        <f t="shared" si="3"/>
        <v>0.93292284728052988</v>
      </c>
      <c r="K25" s="250">
        <f t="shared" si="3"/>
        <v>0.87034503897801074</v>
      </c>
      <c r="L25" s="250">
        <f t="shared" si="3"/>
        <v>0.8119647718798495</v>
      </c>
      <c r="M25" s="376">
        <f t="shared" si="3"/>
        <v>0.75750048687363514</v>
      </c>
      <c r="N25" s="376">
        <f t="shared" si="3"/>
        <v>0.70668951103053923</v>
      </c>
      <c r="O25" s="191">
        <f t="shared" si="3"/>
        <v>0.65928679077389607</v>
      </c>
      <c r="P25" s="250">
        <f t="shared" si="3"/>
        <v>0.61506371002322602</v>
      </c>
      <c r="Q25" s="250">
        <f t="shared" si="3"/>
        <v>0.57380698761379423</v>
      </c>
      <c r="R25" s="250">
        <f t="shared" si="3"/>
        <v>0.53531764867412457</v>
      </c>
      <c r="S25" s="376">
        <f t="shared" si="3"/>
        <v>0.49941006500058266</v>
      </c>
      <c r="T25" s="191">
        <f t="shared" si="3"/>
        <v>0.46591105980089798</v>
      </c>
      <c r="U25" s="250">
        <f t="shared" si="3"/>
        <v>0.43465907248894298</v>
      </c>
      <c r="V25" s="250">
        <f t="shared" si="3"/>
        <v>0.40550337950269894</v>
      </c>
      <c r="W25" s="250">
        <f t="shared" si="3"/>
        <v>0.37830336738753512</v>
      </c>
      <c r="X25" s="376">
        <f t="shared" si="3"/>
        <v>0.35292785463899157</v>
      </c>
      <c r="Y25" s="250">
        <f t="shared" si="3"/>
        <v>0.32925445903441697</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row>
    <row r="26" spans="1:118" ht="12.95" customHeight="1" x14ac:dyDescent="0.2">
      <c r="A26" s="239"/>
      <c r="B26" s="239"/>
      <c r="C26" s="239"/>
      <c r="D26" s="239"/>
      <c r="E26" s="239"/>
      <c r="F26" s="239"/>
      <c r="G26" s="239"/>
      <c r="H26" s="239"/>
      <c r="I26" s="252"/>
      <c r="J26" s="252"/>
      <c r="K26" s="252"/>
      <c r="L26" s="252"/>
      <c r="M26" s="197"/>
      <c r="N26" s="197"/>
      <c r="O26" s="196"/>
      <c r="P26" s="222"/>
      <c r="Q26" s="379"/>
      <c r="R26" s="252"/>
      <c r="S26" s="197"/>
      <c r="T26" s="196"/>
      <c r="U26" s="222"/>
      <c r="V26" s="379"/>
      <c r="W26" s="252"/>
      <c r="X26" s="197"/>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row>
    <row r="27" spans="1:118" s="267" customFormat="1" ht="12.95" customHeight="1" outlineLevel="1" x14ac:dyDescent="0.2">
      <c r="A27" s="265" t="s">
        <v>10</v>
      </c>
      <c r="B27" s="265" t="s">
        <v>197</v>
      </c>
      <c r="C27" s="266"/>
      <c r="D27" s="266"/>
      <c r="E27" s="266"/>
      <c r="F27" s="266"/>
      <c r="G27" s="266"/>
      <c r="H27" s="266"/>
      <c r="I27" s="267">
        <f ca="1">I13</f>
        <v>82</v>
      </c>
      <c r="J27" s="267">
        <f t="shared" ref="J27:M27" ca="1" si="4">J13</f>
        <v>82</v>
      </c>
      <c r="K27" s="267">
        <f t="shared" ca="1" si="4"/>
        <v>111</v>
      </c>
      <c r="L27" s="267">
        <f t="shared" ca="1" si="4"/>
        <v>80</v>
      </c>
      <c r="M27" s="299">
        <f t="shared" ca="1" si="4"/>
        <v>107</v>
      </c>
      <c r="N27" s="272"/>
      <c r="O27" s="268"/>
      <c r="R27" s="269"/>
      <c r="S27" s="272"/>
      <c r="T27" s="268"/>
      <c r="W27" s="269"/>
      <c r="X27" s="272"/>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row>
    <row r="28" spans="1:118" s="267" customFormat="1" ht="12.95" customHeight="1" outlineLevel="1" x14ac:dyDescent="0.2">
      <c r="A28" s="265" t="s">
        <v>11</v>
      </c>
      <c r="B28" s="273" t="s">
        <v>261</v>
      </c>
      <c r="C28" s="274"/>
      <c r="D28" s="274"/>
      <c r="E28" s="274"/>
      <c r="F28" s="274"/>
      <c r="G28" s="274"/>
      <c r="H28" s="274"/>
      <c r="I28" s="275">
        <f ca="1">I27</f>
        <v>82</v>
      </c>
      <c r="J28" s="275">
        <f ca="1">J27</f>
        <v>82</v>
      </c>
      <c r="K28" s="275">
        <f ca="1">K27</f>
        <v>111</v>
      </c>
      <c r="L28" s="275">
        <f ca="1">L27</f>
        <v>80</v>
      </c>
      <c r="M28" s="276">
        <f ca="1">M27</f>
        <v>107</v>
      </c>
      <c r="N28" s="279"/>
      <c r="O28" s="277"/>
      <c r="P28" s="275"/>
      <c r="Q28" s="275"/>
      <c r="R28" s="278"/>
      <c r="S28" s="279"/>
      <c r="T28" s="277"/>
      <c r="U28" s="275"/>
      <c r="V28" s="275"/>
      <c r="W28" s="278"/>
      <c r="X28" s="279"/>
      <c r="Y28" s="278"/>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row>
    <row r="29" spans="1:118" s="282" customFormat="1" ht="12.95" customHeight="1" outlineLevel="1" x14ac:dyDescent="0.2">
      <c r="A29" s="280"/>
      <c r="B29" s="280"/>
      <c r="C29" s="281"/>
      <c r="D29" s="281"/>
      <c r="E29" s="281"/>
      <c r="F29" s="281"/>
      <c r="G29" s="281"/>
      <c r="H29" s="281"/>
      <c r="M29" s="284"/>
      <c r="N29" s="284"/>
      <c r="O29" s="283"/>
      <c r="S29" s="284"/>
      <c r="T29" s="283"/>
      <c r="X29" s="284"/>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285"/>
      <c r="CQ29" s="285"/>
      <c r="CR29" s="285"/>
      <c r="CS29" s="285"/>
      <c r="CT29" s="285"/>
      <c r="CU29" s="285"/>
      <c r="CV29" s="285"/>
      <c r="CW29" s="285"/>
      <c r="CX29" s="285"/>
      <c r="CY29" s="285"/>
      <c r="CZ29" s="285"/>
      <c r="DA29" s="285"/>
      <c r="DB29" s="285"/>
      <c r="DC29" s="285"/>
      <c r="DD29" s="285"/>
      <c r="DE29" s="285"/>
      <c r="DF29" s="285"/>
      <c r="DG29" s="285"/>
      <c r="DH29" s="285"/>
      <c r="DI29" s="285"/>
      <c r="DJ29" s="285"/>
      <c r="DK29" s="285"/>
      <c r="DL29" s="285"/>
      <c r="DM29" s="285"/>
      <c r="DN29" s="285"/>
    </row>
    <row r="30" spans="1:118" s="282" customFormat="1" ht="12.95" customHeight="1" outlineLevel="1" x14ac:dyDescent="0.2">
      <c r="A30" s="286" t="s">
        <v>12</v>
      </c>
      <c r="B30" s="280" t="s">
        <v>198</v>
      </c>
      <c r="C30" s="281"/>
      <c r="D30" s="281"/>
      <c r="E30" s="281"/>
      <c r="F30" s="281"/>
      <c r="G30" s="281"/>
      <c r="H30" s="266"/>
      <c r="I30" s="282">
        <f ca="1">I13</f>
        <v>82</v>
      </c>
      <c r="J30" s="282">
        <f t="shared" ref="J30:M30" ca="1" si="5">J13</f>
        <v>82</v>
      </c>
      <c r="K30" s="282">
        <f t="shared" ca="1" si="5"/>
        <v>111</v>
      </c>
      <c r="L30" s="282">
        <f t="shared" ca="1" si="5"/>
        <v>80</v>
      </c>
      <c r="M30" s="284">
        <f t="shared" ca="1" si="5"/>
        <v>107</v>
      </c>
      <c r="N30" s="284"/>
      <c r="O30" s="283"/>
      <c r="S30" s="284"/>
      <c r="T30" s="283"/>
      <c r="X30" s="284"/>
    </row>
    <row r="31" spans="1:118" s="282" customFormat="1" ht="12.95" customHeight="1" outlineLevel="1" x14ac:dyDescent="0.2">
      <c r="A31" s="286"/>
      <c r="B31" s="280" t="s">
        <v>199</v>
      </c>
      <c r="C31" s="281"/>
      <c r="D31" s="281"/>
      <c r="E31" s="281"/>
      <c r="F31" s="281"/>
      <c r="G31" s="281"/>
      <c r="H31" s="266"/>
      <c r="M31" s="284"/>
      <c r="N31" s="389">
        <f ca="1">L33</f>
        <v>80</v>
      </c>
      <c r="O31" s="390"/>
      <c r="S31" s="284"/>
      <c r="T31" s="283"/>
      <c r="X31" s="284"/>
    </row>
    <row r="32" spans="1:118" s="282" customFormat="1" ht="12.95" customHeight="1" outlineLevel="1" x14ac:dyDescent="0.2">
      <c r="A32" s="286"/>
      <c r="B32" s="280" t="s">
        <v>200</v>
      </c>
      <c r="C32" s="281"/>
      <c r="D32" s="281"/>
      <c r="E32" s="281"/>
      <c r="F32" s="281"/>
      <c r="G32" s="281"/>
      <c r="H32" s="281"/>
      <c r="M32" s="284"/>
      <c r="N32" s="284"/>
      <c r="O32" s="297">
        <f ca="1">M33</f>
        <v>107</v>
      </c>
      <c r="P32" s="282">
        <f ca="1">$O$32</f>
        <v>107</v>
      </c>
      <c r="Q32" s="282">
        <f t="shared" ref="Q32:S32" ca="1" si="6">$O$32</f>
        <v>107</v>
      </c>
      <c r="R32" s="282">
        <f t="shared" ca="1" si="6"/>
        <v>107</v>
      </c>
      <c r="S32" s="284">
        <f t="shared" ca="1" si="6"/>
        <v>107</v>
      </c>
      <c r="T32" s="297">
        <f ca="1">R33</f>
        <v>107</v>
      </c>
      <c r="U32" s="282">
        <f ca="1">$T$32</f>
        <v>107</v>
      </c>
      <c r="V32" s="282">
        <f t="shared" ref="V32:X32" ca="1" si="7">$T$32</f>
        <v>107</v>
      </c>
      <c r="W32" s="282">
        <f t="shared" ca="1" si="7"/>
        <v>107</v>
      </c>
      <c r="X32" s="284">
        <f t="shared" ca="1" si="7"/>
        <v>107</v>
      </c>
      <c r="Y32" s="358">
        <f ca="1">W33</f>
        <v>107</v>
      </c>
    </row>
    <row r="33" spans="1:25" s="282" customFormat="1" ht="12.95" customHeight="1" outlineLevel="1" x14ac:dyDescent="0.2">
      <c r="A33" s="286"/>
      <c r="B33" s="280" t="s">
        <v>195</v>
      </c>
      <c r="C33" s="281"/>
      <c r="D33" s="281"/>
      <c r="E33" s="281"/>
      <c r="F33" s="281"/>
      <c r="G33" s="281"/>
      <c r="H33" s="281"/>
      <c r="I33" s="282">
        <f ca="1">SUM(I30:I32)</f>
        <v>82</v>
      </c>
      <c r="J33" s="282">
        <f t="shared" ref="J33:Y33" ca="1" si="8">SUM(J30:J32)</f>
        <v>82</v>
      </c>
      <c r="K33" s="282">
        <f t="shared" ca="1" si="8"/>
        <v>111</v>
      </c>
      <c r="L33" s="282">
        <f t="shared" ca="1" si="8"/>
        <v>80</v>
      </c>
      <c r="M33" s="284">
        <f t="shared" ca="1" si="8"/>
        <v>107</v>
      </c>
      <c r="N33" s="284">
        <f t="shared" ca="1" si="8"/>
        <v>80</v>
      </c>
      <c r="O33" s="283">
        <f t="shared" ca="1" si="8"/>
        <v>107</v>
      </c>
      <c r="P33" s="282">
        <f t="shared" ca="1" si="8"/>
        <v>107</v>
      </c>
      <c r="Q33" s="282">
        <f t="shared" ca="1" si="8"/>
        <v>107</v>
      </c>
      <c r="R33" s="282">
        <f t="shared" ca="1" si="8"/>
        <v>107</v>
      </c>
      <c r="S33" s="284">
        <f ca="1">SUM(S30:S32)</f>
        <v>107</v>
      </c>
      <c r="T33" s="283">
        <f t="shared" ca="1" si="8"/>
        <v>107</v>
      </c>
      <c r="U33" s="282">
        <f t="shared" ca="1" si="8"/>
        <v>107</v>
      </c>
      <c r="V33" s="282">
        <f t="shared" ca="1" si="8"/>
        <v>107</v>
      </c>
      <c r="W33" s="282">
        <f t="shared" ca="1" si="8"/>
        <v>107</v>
      </c>
      <c r="X33" s="284">
        <f t="shared" ca="1" si="8"/>
        <v>107</v>
      </c>
      <c r="Y33" s="282">
        <f t="shared" ca="1" si="8"/>
        <v>107</v>
      </c>
    </row>
    <row r="34" spans="1:25" s="282" customFormat="1" ht="12.95" customHeight="1" outlineLevel="1" x14ac:dyDescent="0.2">
      <c r="A34" s="280"/>
      <c r="B34" s="288" t="s">
        <v>13</v>
      </c>
      <c r="C34" s="289"/>
      <c r="D34" s="289"/>
      <c r="E34" s="289"/>
      <c r="F34" s="289"/>
      <c r="G34" s="289"/>
      <c r="H34" s="289"/>
      <c r="I34" s="290">
        <f ca="1">I$30</f>
        <v>82</v>
      </c>
      <c r="J34" s="290">
        <f t="shared" ref="J34:M34" ca="1" si="9">J$30</f>
        <v>82</v>
      </c>
      <c r="K34" s="290">
        <f t="shared" ca="1" si="9"/>
        <v>111</v>
      </c>
      <c r="L34" s="290">
        <f t="shared" ca="1" si="9"/>
        <v>80</v>
      </c>
      <c r="M34" s="292">
        <f t="shared" ca="1" si="9"/>
        <v>107</v>
      </c>
      <c r="N34" s="292"/>
      <c r="O34" s="291"/>
      <c r="P34" s="290"/>
      <c r="Q34" s="290"/>
      <c r="R34" s="290"/>
      <c r="S34" s="292"/>
      <c r="T34" s="291"/>
      <c r="U34" s="290"/>
      <c r="V34" s="290"/>
      <c r="W34" s="290"/>
      <c r="X34" s="292"/>
      <c r="Y34" s="290"/>
    </row>
    <row r="35" spans="1:25" s="282" customFormat="1" ht="12.95" customHeight="1" outlineLevel="1" x14ac:dyDescent="0.2">
      <c r="A35" s="280"/>
      <c r="B35" s="288" t="s">
        <v>14</v>
      </c>
      <c r="C35" s="289"/>
      <c r="D35" s="289"/>
      <c r="E35" s="289"/>
      <c r="F35" s="289"/>
      <c r="G35" s="289"/>
      <c r="H35" s="289"/>
      <c r="I35" s="290"/>
      <c r="J35" s="290"/>
      <c r="K35" s="290"/>
      <c r="L35" s="290"/>
      <c r="M35" s="292"/>
      <c r="N35" s="292">
        <f ca="1">N$31</f>
        <v>80</v>
      </c>
      <c r="O35" s="291"/>
      <c r="P35" s="290"/>
      <c r="Q35" s="290"/>
      <c r="R35" s="290"/>
      <c r="S35" s="292"/>
      <c r="T35" s="291"/>
      <c r="U35" s="290"/>
      <c r="V35" s="290"/>
      <c r="W35" s="290"/>
      <c r="X35" s="292"/>
      <c r="Y35" s="290"/>
    </row>
    <row r="36" spans="1:25" s="282" customFormat="1" ht="12.95" customHeight="1" outlineLevel="1" x14ac:dyDescent="0.2">
      <c r="A36" s="280"/>
      <c r="B36" s="288" t="s">
        <v>15</v>
      </c>
      <c r="C36" s="289"/>
      <c r="D36" s="289"/>
      <c r="E36" s="289"/>
      <c r="F36" s="289"/>
      <c r="G36" s="289"/>
      <c r="H36" s="289"/>
      <c r="I36" s="290"/>
      <c r="J36" s="290"/>
      <c r="K36" s="290"/>
      <c r="L36" s="290"/>
      <c r="M36" s="292"/>
      <c r="N36" s="292"/>
      <c r="O36" s="291">
        <f t="shared" ref="O36:Y36" ca="1" si="10">O$32</f>
        <v>107</v>
      </c>
      <c r="P36" s="290">
        <f t="shared" ca="1" si="10"/>
        <v>107</v>
      </c>
      <c r="Q36" s="290">
        <f t="shared" ca="1" si="10"/>
        <v>107</v>
      </c>
      <c r="R36" s="290">
        <f t="shared" ca="1" si="10"/>
        <v>107</v>
      </c>
      <c r="S36" s="292">
        <f t="shared" ca="1" si="10"/>
        <v>107</v>
      </c>
      <c r="T36" s="291">
        <f t="shared" ca="1" si="10"/>
        <v>107</v>
      </c>
      <c r="U36" s="290">
        <f t="shared" ca="1" si="10"/>
        <v>107</v>
      </c>
      <c r="V36" s="290">
        <f t="shared" ca="1" si="10"/>
        <v>107</v>
      </c>
      <c r="W36" s="290">
        <f t="shared" ca="1" si="10"/>
        <v>107</v>
      </c>
      <c r="X36" s="292">
        <f t="shared" ca="1" si="10"/>
        <v>107</v>
      </c>
      <c r="Y36" s="290">
        <f t="shared" ca="1" si="10"/>
        <v>107</v>
      </c>
    </row>
    <row r="37" spans="1:25" s="282" customFormat="1" ht="12.75" customHeight="1" outlineLevel="1" x14ac:dyDescent="0.3">
      <c r="A37" s="280"/>
      <c r="B37" s="288" t="s">
        <v>262</v>
      </c>
      <c r="C37" s="289"/>
      <c r="D37" s="289"/>
      <c r="E37" s="289"/>
      <c r="F37" s="289"/>
      <c r="G37" s="289"/>
      <c r="H37" s="289"/>
      <c r="I37" s="290">
        <f t="shared" ref="I37:Y37" ca="1" si="11">SUM(I34:I36)</f>
        <v>82</v>
      </c>
      <c r="J37" s="290">
        <f t="shared" ca="1" si="11"/>
        <v>82</v>
      </c>
      <c r="K37" s="290">
        <f t="shared" ca="1" si="11"/>
        <v>111</v>
      </c>
      <c r="L37" s="290">
        <f t="shared" ca="1" si="11"/>
        <v>80</v>
      </c>
      <c r="M37" s="292">
        <f t="shared" ca="1" si="11"/>
        <v>107</v>
      </c>
      <c r="N37" s="292">
        <f t="shared" ca="1" si="11"/>
        <v>80</v>
      </c>
      <c r="O37" s="291">
        <f t="shared" ca="1" si="11"/>
        <v>107</v>
      </c>
      <c r="P37" s="290">
        <f t="shared" ca="1" si="11"/>
        <v>107</v>
      </c>
      <c r="Q37" s="290">
        <f t="shared" ca="1" si="11"/>
        <v>107</v>
      </c>
      <c r="R37" s="290">
        <f t="shared" ca="1" si="11"/>
        <v>107</v>
      </c>
      <c r="S37" s="292">
        <f t="shared" ca="1" si="11"/>
        <v>107</v>
      </c>
      <c r="T37" s="291">
        <f t="shared" ca="1" si="11"/>
        <v>107</v>
      </c>
      <c r="U37" s="290">
        <f t="shared" ca="1" si="11"/>
        <v>107</v>
      </c>
      <c r="V37" s="290">
        <f t="shared" ca="1" si="11"/>
        <v>107</v>
      </c>
      <c r="W37" s="290">
        <f t="shared" ca="1" si="11"/>
        <v>107</v>
      </c>
      <c r="X37" s="292">
        <f t="shared" ca="1" si="11"/>
        <v>107</v>
      </c>
      <c r="Y37" s="290">
        <f t="shared" ca="1" si="11"/>
        <v>107</v>
      </c>
    </row>
    <row r="38" spans="1:25" s="282" customFormat="1" ht="12.95" customHeight="1" outlineLevel="1" x14ac:dyDescent="0.3">
      <c r="A38" s="286"/>
      <c r="B38" s="280"/>
      <c r="C38" s="281"/>
      <c r="D38" s="281"/>
      <c r="E38" s="281"/>
      <c r="F38" s="281"/>
      <c r="G38" s="281"/>
      <c r="H38" s="281"/>
      <c r="M38" s="284"/>
      <c r="N38" s="284"/>
      <c r="O38" s="283"/>
      <c r="S38" s="284"/>
      <c r="T38" s="283"/>
      <c r="X38" s="284"/>
    </row>
    <row r="39" spans="1:25" s="267" customFormat="1" ht="12.95" customHeight="1" outlineLevel="1" x14ac:dyDescent="0.3">
      <c r="A39" s="293" t="s">
        <v>16</v>
      </c>
      <c r="B39" s="265" t="s">
        <v>201</v>
      </c>
      <c r="C39" s="266"/>
      <c r="D39" s="266"/>
      <c r="E39" s="266"/>
      <c r="F39" s="266"/>
      <c r="G39" s="266"/>
      <c r="H39" s="266"/>
      <c r="I39" s="267">
        <f ca="1">I13</f>
        <v>82</v>
      </c>
      <c r="J39" s="267">
        <f t="shared" ref="J39:M39" ca="1" si="12">J13</f>
        <v>82</v>
      </c>
      <c r="K39" s="267">
        <f t="shared" ca="1" si="12"/>
        <v>111</v>
      </c>
      <c r="L39" s="267">
        <f t="shared" ca="1" si="12"/>
        <v>80</v>
      </c>
      <c r="M39" s="299">
        <f t="shared" ca="1" si="12"/>
        <v>107</v>
      </c>
      <c r="N39" s="296"/>
      <c r="O39" s="294"/>
      <c r="P39" s="295"/>
      <c r="Q39" s="295"/>
      <c r="R39" s="295"/>
      <c r="S39" s="296"/>
      <c r="T39" s="294"/>
      <c r="U39" s="295"/>
      <c r="V39" s="295"/>
      <c r="W39" s="295"/>
      <c r="X39" s="296"/>
      <c r="Y39" s="295"/>
    </row>
    <row r="40" spans="1:25" s="267" customFormat="1" ht="12.95" customHeight="1" outlineLevel="1" x14ac:dyDescent="0.3">
      <c r="A40" s="293"/>
      <c r="B40" s="265" t="s">
        <v>202</v>
      </c>
      <c r="C40" s="266"/>
      <c r="D40" s="266"/>
      <c r="E40" s="266"/>
      <c r="F40" s="266"/>
      <c r="G40" s="266"/>
      <c r="H40" s="266"/>
      <c r="M40" s="299"/>
      <c r="N40" s="389">
        <f ca="1">L42</f>
        <v>67</v>
      </c>
      <c r="O40" s="390"/>
      <c r="P40" s="282"/>
      <c r="Q40" s="282"/>
      <c r="R40" s="282"/>
      <c r="S40" s="284"/>
      <c r="T40" s="298"/>
      <c r="X40" s="284"/>
    </row>
    <row r="41" spans="1:25" s="267" customFormat="1" ht="12.95" customHeight="1" outlineLevel="1" x14ac:dyDescent="0.3">
      <c r="A41" s="293"/>
      <c r="B41" s="265" t="s">
        <v>203</v>
      </c>
      <c r="C41" s="266"/>
      <c r="D41" s="266"/>
      <c r="E41" s="266"/>
      <c r="F41" s="266"/>
      <c r="G41" s="266"/>
      <c r="H41" s="266"/>
      <c r="M41" s="299"/>
      <c r="N41" s="296"/>
      <c r="O41" s="297">
        <f ca="1">M42</f>
        <v>69</v>
      </c>
      <c r="P41" s="267">
        <f ca="1">$O$41</f>
        <v>69</v>
      </c>
      <c r="Q41" s="267">
        <f t="shared" ref="Q41:S41" ca="1" si="13">$O$41</f>
        <v>69</v>
      </c>
      <c r="R41" s="267">
        <f t="shared" ca="1" si="13"/>
        <v>69</v>
      </c>
      <c r="S41" s="299">
        <f t="shared" ca="1" si="13"/>
        <v>69</v>
      </c>
      <c r="T41" s="297">
        <f ca="1">R42</f>
        <v>126</v>
      </c>
      <c r="U41" s="267">
        <f ca="1">$T$41</f>
        <v>126</v>
      </c>
      <c r="V41" s="267">
        <f t="shared" ref="V41:X41" ca="1" si="14">$T$41</f>
        <v>126</v>
      </c>
      <c r="W41" s="267">
        <f t="shared" ca="1" si="14"/>
        <v>126</v>
      </c>
      <c r="X41" s="299">
        <f t="shared" ca="1" si="14"/>
        <v>126</v>
      </c>
      <c r="Y41" s="358">
        <f ca="1">W42</f>
        <v>126</v>
      </c>
    </row>
    <row r="42" spans="1:25" s="267" customFormat="1" ht="12.95" customHeight="1" x14ac:dyDescent="0.3">
      <c r="A42" s="293"/>
      <c r="B42" s="265" t="s">
        <v>196</v>
      </c>
      <c r="C42" s="266"/>
      <c r="D42" s="266"/>
      <c r="E42" s="266"/>
      <c r="F42" s="266"/>
      <c r="G42" s="266"/>
      <c r="H42" s="266"/>
      <c r="I42" s="267">
        <f ca="1">I13-SUM($I14:I14)-I15</f>
        <v>59</v>
      </c>
      <c r="J42" s="267">
        <f ca="1">J13-SUM($I14:J14)-J15</f>
        <v>48</v>
      </c>
      <c r="K42" s="267">
        <f ca="1">K13-SUM($I14:K14)-K15</f>
        <v>79</v>
      </c>
      <c r="L42" s="267">
        <f ca="1">L13-SUM($I14:L14)-L15</f>
        <v>67</v>
      </c>
      <c r="M42" s="299">
        <f ca="1">M13-SUM($I14:M14)-M15</f>
        <v>69</v>
      </c>
      <c r="N42" s="302">
        <f ca="1">L42+L15-N15-SUM($M14:N14)</f>
        <v>67</v>
      </c>
      <c r="O42" s="298">
        <f ca="1">$M$42+$M$15-O15-SUM($N14:O14)</f>
        <v>111</v>
      </c>
      <c r="P42" s="267">
        <f ca="1">$M$42+$M$15-P15-SUM($N14:P14)</f>
        <v>120</v>
      </c>
      <c r="Q42" s="267">
        <f ca="1">$M$42+$M$15-Q15-SUM($N14:Q14)</f>
        <v>114</v>
      </c>
      <c r="R42" s="267">
        <f ca="1">$M$42+$M$15-R15-SUM($N14:R14)</f>
        <v>126</v>
      </c>
      <c r="S42" s="299">
        <f ca="1">$M$42+$M$15-S15-SUM($N14:S14)</f>
        <v>126</v>
      </c>
      <c r="T42" s="298">
        <f ca="1">$R$42+$R$15-T15-SUM($S14:T14)</f>
        <v>126</v>
      </c>
      <c r="U42" s="267">
        <f ca="1">$R$42+$R$15-U15-SUM($S14:U14)</f>
        <v>126</v>
      </c>
      <c r="V42" s="267">
        <f ca="1">$R$42+$R$15-V15-SUM($S14:V14)</f>
        <v>126</v>
      </c>
      <c r="W42" s="267">
        <f ca="1">$R$42+$R$15-W15-SUM($S14:W14)</f>
        <v>126</v>
      </c>
      <c r="X42" s="299">
        <f ca="1">$R$42+$R$15-X15-SUM($S14:X14)</f>
        <v>126</v>
      </c>
      <c r="Y42" s="267">
        <f ca="1">$W$42+$W$15-Y15-SUM($X14:Y14)</f>
        <v>126</v>
      </c>
    </row>
    <row r="43" spans="1:25" s="267" customFormat="1" ht="12.95" customHeight="1" outlineLevel="1" x14ac:dyDescent="0.3">
      <c r="A43" s="265"/>
      <c r="B43" s="273" t="s">
        <v>17</v>
      </c>
      <c r="C43" s="274"/>
      <c r="D43" s="274"/>
      <c r="E43" s="274"/>
      <c r="F43" s="274"/>
      <c r="G43" s="274"/>
      <c r="H43" s="274"/>
      <c r="I43" s="275">
        <f ca="1">I$39</f>
        <v>82</v>
      </c>
      <c r="J43" s="275">
        <f t="shared" ref="J43:M43" ca="1" si="15">J$39</f>
        <v>82</v>
      </c>
      <c r="K43" s="275">
        <f t="shared" ca="1" si="15"/>
        <v>111</v>
      </c>
      <c r="L43" s="275">
        <f t="shared" ca="1" si="15"/>
        <v>80</v>
      </c>
      <c r="M43" s="276">
        <f t="shared" ca="1" si="15"/>
        <v>107</v>
      </c>
      <c r="N43" s="276"/>
      <c r="O43" s="303"/>
      <c r="P43" s="275"/>
      <c r="Q43" s="275"/>
      <c r="R43" s="275"/>
      <c r="S43" s="276"/>
      <c r="T43" s="303"/>
      <c r="U43" s="275"/>
      <c r="V43" s="275"/>
      <c r="W43" s="275"/>
      <c r="X43" s="276"/>
      <c r="Y43" s="275"/>
    </row>
    <row r="44" spans="1:25" s="267" customFormat="1" ht="12.95" customHeight="1" outlineLevel="1" x14ac:dyDescent="0.3">
      <c r="A44" s="265"/>
      <c r="B44" s="273" t="s">
        <v>18</v>
      </c>
      <c r="C44" s="274"/>
      <c r="D44" s="274"/>
      <c r="E44" s="274"/>
      <c r="F44" s="274"/>
      <c r="G44" s="274"/>
      <c r="H44" s="274"/>
      <c r="I44" s="275"/>
      <c r="J44" s="275"/>
      <c r="K44" s="275"/>
      <c r="L44" s="275"/>
      <c r="M44" s="276"/>
      <c r="N44" s="276">
        <f ca="1">N$40</f>
        <v>67</v>
      </c>
      <c r="O44" s="303"/>
      <c r="P44" s="275"/>
      <c r="Q44" s="275"/>
      <c r="R44" s="275"/>
      <c r="S44" s="276"/>
      <c r="T44" s="303"/>
      <c r="U44" s="275"/>
      <c r="V44" s="275"/>
      <c r="W44" s="275"/>
      <c r="X44" s="276"/>
      <c r="Y44" s="275"/>
    </row>
    <row r="45" spans="1:25" s="267" customFormat="1" ht="12.95" customHeight="1" outlineLevel="1" x14ac:dyDescent="0.3">
      <c r="A45" s="265"/>
      <c r="B45" s="273" t="s">
        <v>19</v>
      </c>
      <c r="C45" s="274"/>
      <c r="D45" s="274"/>
      <c r="E45" s="274"/>
      <c r="F45" s="274"/>
      <c r="G45" s="274"/>
      <c r="H45" s="274"/>
      <c r="I45" s="275"/>
      <c r="J45" s="275"/>
      <c r="K45" s="275"/>
      <c r="L45" s="275"/>
      <c r="M45" s="276"/>
      <c r="N45" s="276"/>
      <c r="O45" s="303">
        <f t="shared" ref="O45:R45" ca="1" si="16">O41</f>
        <v>69</v>
      </c>
      <c r="P45" s="275">
        <f t="shared" ca="1" si="16"/>
        <v>69</v>
      </c>
      <c r="Q45" s="275">
        <f t="shared" ca="1" si="16"/>
        <v>69</v>
      </c>
      <c r="R45" s="275">
        <f t="shared" ca="1" si="16"/>
        <v>69</v>
      </c>
      <c r="S45" s="276">
        <f t="shared" ref="S45:Y45" ca="1" si="17">S41</f>
        <v>69</v>
      </c>
      <c r="T45" s="303">
        <f t="shared" ca="1" si="17"/>
        <v>126</v>
      </c>
      <c r="U45" s="275">
        <f t="shared" ca="1" si="17"/>
        <v>126</v>
      </c>
      <c r="V45" s="275">
        <f t="shared" ca="1" si="17"/>
        <v>126</v>
      </c>
      <c r="W45" s="275">
        <f t="shared" ca="1" si="17"/>
        <v>126</v>
      </c>
      <c r="X45" s="276">
        <f t="shared" ca="1" si="17"/>
        <v>126</v>
      </c>
      <c r="Y45" s="275">
        <f t="shared" ca="1" si="17"/>
        <v>126</v>
      </c>
    </row>
    <row r="46" spans="1:25" s="267" customFormat="1" ht="12.75" customHeight="1" x14ac:dyDescent="0.3">
      <c r="A46" s="265"/>
      <c r="B46" s="273" t="s">
        <v>263</v>
      </c>
      <c r="C46" s="274"/>
      <c r="D46" s="274"/>
      <c r="E46" s="274"/>
      <c r="F46" s="274"/>
      <c r="G46" s="274"/>
      <c r="H46" s="274"/>
      <c r="I46" s="275">
        <f t="shared" ref="I46:Y46" ca="1" si="18">SUM(I43:I45)</f>
        <v>82</v>
      </c>
      <c r="J46" s="275">
        <f t="shared" ca="1" si="18"/>
        <v>82</v>
      </c>
      <c r="K46" s="275">
        <f t="shared" ca="1" si="18"/>
        <v>111</v>
      </c>
      <c r="L46" s="275">
        <f t="shared" ca="1" si="18"/>
        <v>80</v>
      </c>
      <c r="M46" s="276">
        <f t="shared" ca="1" si="18"/>
        <v>107</v>
      </c>
      <c r="N46" s="276">
        <f t="shared" ca="1" si="18"/>
        <v>67</v>
      </c>
      <c r="O46" s="303">
        <f t="shared" ca="1" si="18"/>
        <v>69</v>
      </c>
      <c r="P46" s="275">
        <f t="shared" ca="1" si="18"/>
        <v>69</v>
      </c>
      <c r="Q46" s="275">
        <f t="shared" ca="1" si="18"/>
        <v>69</v>
      </c>
      <c r="R46" s="275">
        <f t="shared" ca="1" si="18"/>
        <v>69</v>
      </c>
      <c r="S46" s="276">
        <f t="shared" ca="1" si="18"/>
        <v>69</v>
      </c>
      <c r="T46" s="303">
        <f t="shared" ca="1" si="18"/>
        <v>126</v>
      </c>
      <c r="U46" s="275">
        <f t="shared" ca="1" si="18"/>
        <v>126</v>
      </c>
      <c r="V46" s="275">
        <f t="shared" ca="1" si="18"/>
        <v>126</v>
      </c>
      <c r="W46" s="275">
        <f t="shared" ca="1" si="18"/>
        <v>126</v>
      </c>
      <c r="X46" s="276">
        <f t="shared" ca="1" si="18"/>
        <v>126</v>
      </c>
      <c r="Y46" s="275">
        <f t="shared" ca="1" si="18"/>
        <v>126</v>
      </c>
    </row>
    <row r="47" spans="1:25" s="267" customFormat="1" ht="12.95" customHeight="1" outlineLevel="1" x14ac:dyDescent="0.3">
      <c r="A47" s="293"/>
      <c r="B47" s="265"/>
      <c r="C47" s="266"/>
      <c r="D47" s="266"/>
      <c r="E47" s="266"/>
      <c r="F47" s="266"/>
      <c r="G47" s="266"/>
      <c r="H47" s="266"/>
      <c r="M47" s="299"/>
      <c r="N47" s="296"/>
      <c r="O47" s="294"/>
      <c r="P47" s="295"/>
      <c r="Q47" s="295"/>
      <c r="R47" s="295"/>
      <c r="S47" s="296"/>
      <c r="T47" s="294"/>
      <c r="U47" s="295"/>
      <c r="V47" s="295"/>
      <c r="W47" s="295"/>
      <c r="X47" s="296"/>
      <c r="Y47" s="295"/>
    </row>
    <row r="48" spans="1:25" s="267" customFormat="1" ht="12.95" customHeight="1" outlineLevel="1" x14ac:dyDescent="0.3">
      <c r="A48" s="293"/>
      <c r="B48" s="265" t="s">
        <v>20</v>
      </c>
      <c r="C48" s="266"/>
      <c r="D48" s="266"/>
      <c r="E48" s="266"/>
      <c r="F48" s="266"/>
      <c r="G48" s="266"/>
      <c r="H48" s="266"/>
      <c r="I48" s="267">
        <f t="shared" ref="I48:Y48" ca="1" si="19">(SUM(I39:I41)-I42)-(SUM(H39:H41)-H42)</f>
        <v>23</v>
      </c>
      <c r="J48" s="267">
        <f t="shared" ca="1" si="19"/>
        <v>11</v>
      </c>
      <c r="K48" s="267">
        <f t="shared" ca="1" si="19"/>
        <v>-2</v>
      </c>
      <c r="L48" s="267">
        <f t="shared" ca="1" si="19"/>
        <v>-19</v>
      </c>
      <c r="M48" s="299">
        <f t="shared" ca="1" si="19"/>
        <v>25</v>
      </c>
      <c r="N48" s="296">
        <f ca="1">(SUM(N39:N41)-N42)-(SUM(M39:M41)-M42)</f>
        <v>-38</v>
      </c>
      <c r="O48" s="294">
        <f t="shared" ca="1" si="19"/>
        <v>-42</v>
      </c>
      <c r="P48" s="267">
        <f t="shared" ca="1" si="19"/>
        <v>-9</v>
      </c>
      <c r="Q48" s="267">
        <f t="shared" ca="1" si="19"/>
        <v>6</v>
      </c>
      <c r="R48" s="267">
        <f t="shared" ca="1" si="19"/>
        <v>-12</v>
      </c>
      <c r="S48" s="296">
        <f t="shared" ca="1" si="19"/>
        <v>0</v>
      </c>
      <c r="T48" s="294">
        <f t="shared" ca="1" si="19"/>
        <v>57</v>
      </c>
      <c r="U48" s="267">
        <f t="shared" ca="1" si="19"/>
        <v>0</v>
      </c>
      <c r="V48" s="267">
        <f t="shared" ca="1" si="19"/>
        <v>0</v>
      </c>
      <c r="W48" s="267">
        <f t="shared" ca="1" si="19"/>
        <v>0</v>
      </c>
      <c r="X48" s="296">
        <f t="shared" ca="1" si="19"/>
        <v>0</v>
      </c>
      <c r="Y48" s="295">
        <f t="shared" ca="1" si="19"/>
        <v>0</v>
      </c>
    </row>
    <row r="49" spans="1:25" s="267" customFormat="1" ht="12.95" customHeight="1" x14ac:dyDescent="0.3">
      <c r="A49" s="293"/>
      <c r="B49" s="280"/>
      <c r="C49" s="266"/>
      <c r="D49" s="266"/>
      <c r="E49" s="266"/>
      <c r="F49" s="266"/>
      <c r="G49" s="266"/>
      <c r="H49" s="266"/>
      <c r="M49" s="299"/>
      <c r="N49" s="296"/>
      <c r="O49" s="294"/>
      <c r="S49" s="296"/>
      <c r="T49" s="294"/>
      <c r="X49" s="296"/>
      <c r="Y49" s="295"/>
    </row>
    <row r="50" spans="1:25" s="267" customFormat="1" ht="12.95" customHeight="1" x14ac:dyDescent="0.3">
      <c r="A50" s="293"/>
      <c r="B50" s="265" t="s">
        <v>204</v>
      </c>
      <c r="C50" s="266"/>
      <c r="D50" s="266"/>
      <c r="E50" s="266"/>
      <c r="F50" s="266"/>
      <c r="G50" s="266"/>
      <c r="H50" s="266"/>
      <c r="M50" s="299"/>
      <c r="N50" s="296"/>
      <c r="O50" s="294"/>
      <c r="P50" s="295"/>
      <c r="Q50" s="295"/>
      <c r="R50" s="295"/>
      <c r="S50" s="296"/>
      <c r="T50" s="294"/>
      <c r="U50" s="295"/>
      <c r="V50" s="295"/>
      <c r="W50" s="295"/>
      <c r="X50" s="296"/>
      <c r="Y50" s="295"/>
    </row>
    <row r="51" spans="1:25" s="267" customFormat="1" ht="12.95" customHeight="1" x14ac:dyDescent="0.3">
      <c r="A51" s="293"/>
      <c r="B51" s="305" t="s">
        <v>256</v>
      </c>
      <c r="C51" s="306"/>
      <c r="D51" s="306"/>
      <c r="E51" s="306"/>
      <c r="F51" s="306"/>
      <c r="G51" s="306"/>
      <c r="H51" s="306"/>
      <c r="I51" s="307">
        <f ca="1">SUM(I39:I41)-I42</f>
        <v>23</v>
      </c>
      <c r="J51" s="307"/>
      <c r="K51" s="307"/>
      <c r="L51" s="307"/>
      <c r="M51" s="310"/>
      <c r="N51" s="310"/>
      <c r="O51" s="309">
        <f ca="1">SUM(O39:O41)-O42</f>
        <v>-42</v>
      </c>
      <c r="P51" s="307"/>
      <c r="Q51" s="307"/>
      <c r="R51" s="307"/>
      <c r="S51" s="310"/>
      <c r="T51" s="309">
        <f ca="1">SUM(T39:T41)-T42</f>
        <v>0</v>
      </c>
      <c r="U51" s="307"/>
      <c r="V51" s="307"/>
      <c r="W51" s="307"/>
      <c r="X51" s="310"/>
      <c r="Y51" s="307">
        <f ca="1">SUM(Y39:Y41)-Y42</f>
        <v>0</v>
      </c>
    </row>
    <row r="52" spans="1:25" s="267" customFormat="1" ht="12.95" customHeight="1" x14ac:dyDescent="0.3">
      <c r="A52" s="293"/>
      <c r="B52" s="305" t="s">
        <v>257</v>
      </c>
      <c r="C52" s="306"/>
      <c r="D52" s="306"/>
      <c r="E52" s="306"/>
      <c r="F52" s="306"/>
      <c r="G52" s="306"/>
      <c r="H52" s="306"/>
      <c r="I52" s="307"/>
      <c r="J52" s="311">
        <f ca="1">(SUM(J39:J41)-J42)-(SUM(I39:I41)-I42)</f>
        <v>11</v>
      </c>
      <c r="K52" s="311">
        <f ca="1">(SUM(K39:K41)-K42)-(SUM(J39:J41)-J42)</f>
        <v>-2</v>
      </c>
      <c r="L52" s="311">
        <f ca="1">(SUM(L39:L41)-L42)-(SUM(K39:K41)-K42)</f>
        <v>-19</v>
      </c>
      <c r="M52" s="310"/>
      <c r="N52" s="310"/>
      <c r="O52" s="309"/>
      <c r="P52" s="311">
        <f ca="1">(SUM(P39:P41)-P42)-(SUM(O39:O41)-O42)</f>
        <v>-9</v>
      </c>
      <c r="Q52" s="311">
        <f ca="1">(SUM(Q39:Q41)-Q42)-(SUM(P39:P41)-P42)</f>
        <v>6</v>
      </c>
      <c r="R52" s="311">
        <f ca="1">(SUM(R39:R41)-R42)-(SUM(Q39:Q41)-Q42)</f>
        <v>-12</v>
      </c>
      <c r="S52" s="310"/>
      <c r="T52" s="321"/>
      <c r="U52" s="311">
        <f ca="1">(SUM(U39:U41)-U42)-(SUM(T39:T41)-T42)</f>
        <v>0</v>
      </c>
      <c r="V52" s="311">
        <f t="shared" ref="V52:W52" ca="1" si="20">(SUM(V39:V41)-V42)-(SUM(U39:U41)-U42)</f>
        <v>0</v>
      </c>
      <c r="W52" s="311">
        <f t="shared" ca="1" si="20"/>
        <v>0</v>
      </c>
      <c r="X52" s="310"/>
      <c r="Y52" s="307"/>
    </row>
    <row r="53" spans="1:25" s="267" customFormat="1" ht="12.95" customHeight="1" x14ac:dyDescent="0.3">
      <c r="A53" s="293"/>
      <c r="B53" s="305" t="s">
        <v>258</v>
      </c>
      <c r="C53" s="306"/>
      <c r="D53" s="306"/>
      <c r="E53" s="306"/>
      <c r="F53" s="306"/>
      <c r="G53" s="306"/>
      <c r="H53" s="306"/>
      <c r="I53" s="311"/>
      <c r="J53" s="311"/>
      <c r="K53" s="311"/>
      <c r="L53" s="311"/>
      <c r="M53" s="312">
        <v>0</v>
      </c>
      <c r="N53" s="312">
        <v>0</v>
      </c>
      <c r="O53" s="309"/>
      <c r="P53" s="307"/>
      <c r="Q53" s="307"/>
      <c r="R53" s="311"/>
      <c r="S53" s="312">
        <v>0</v>
      </c>
      <c r="T53" s="309"/>
      <c r="U53" s="307"/>
      <c r="V53" s="307"/>
      <c r="W53" s="311"/>
      <c r="X53" s="312">
        <v>0</v>
      </c>
      <c r="Y53" s="307"/>
    </row>
    <row r="54" spans="1:25" s="267" customFormat="1" ht="12.95" customHeight="1" x14ac:dyDescent="0.3">
      <c r="A54" s="293"/>
      <c r="B54" s="265" t="s">
        <v>286</v>
      </c>
      <c r="C54" s="306"/>
      <c r="D54" s="306"/>
      <c r="E54" s="306"/>
      <c r="F54" s="306"/>
      <c r="G54" s="306"/>
      <c r="H54" s="306"/>
      <c r="I54" s="311"/>
      <c r="J54" s="311"/>
      <c r="K54" s="311"/>
      <c r="L54" s="311"/>
      <c r="M54" s="312"/>
      <c r="N54" s="310"/>
      <c r="O54" s="309"/>
      <c r="P54" s="307"/>
      <c r="Q54" s="307"/>
      <c r="R54" s="307"/>
      <c r="S54" s="310"/>
      <c r="T54" s="309"/>
      <c r="U54" s="307"/>
      <c r="V54" s="307"/>
      <c r="W54" s="311"/>
      <c r="X54" s="310"/>
      <c r="Y54" s="307"/>
    </row>
    <row r="55" spans="1:25" s="267" customFormat="1" ht="12.95" customHeight="1" x14ac:dyDescent="0.3">
      <c r="A55" s="293"/>
      <c r="B55" s="305" t="s">
        <v>267</v>
      </c>
      <c r="C55" s="306"/>
      <c r="D55" s="306"/>
      <c r="E55" s="306"/>
      <c r="F55" s="306"/>
      <c r="G55" s="306"/>
      <c r="H55" s="306"/>
      <c r="I55" s="311"/>
      <c r="J55" s="311"/>
      <c r="K55" s="311"/>
      <c r="L55" s="311"/>
      <c r="M55" s="312"/>
      <c r="N55" s="310"/>
      <c r="O55" s="309">
        <f ca="1">-((SUM(N39:N41)-N42)-(SUM(M39:M41)-M42))</f>
        <v>38</v>
      </c>
      <c r="P55" s="307"/>
      <c r="Q55" s="307"/>
      <c r="R55" s="307"/>
      <c r="S55" s="310"/>
      <c r="T55" s="309">
        <f ca="1">-((SUM(S39:S41)-S42)-(SUM(R39:R41)-R42))</f>
        <v>0</v>
      </c>
      <c r="U55" s="307"/>
      <c r="V55" s="307"/>
      <c r="W55" s="311"/>
      <c r="X55" s="310"/>
      <c r="Y55" s="307"/>
    </row>
    <row r="56" spans="1:25" s="267" customFormat="1" ht="12.95" customHeight="1" x14ac:dyDescent="0.3">
      <c r="A56" s="293"/>
      <c r="B56" s="305" t="s">
        <v>281</v>
      </c>
      <c r="C56" s="306"/>
      <c r="D56" s="306"/>
      <c r="E56" s="306"/>
      <c r="F56" s="306"/>
      <c r="G56" s="306"/>
      <c r="H56" s="306"/>
      <c r="I56" s="311"/>
      <c r="J56" s="311"/>
      <c r="K56" s="311"/>
      <c r="L56" s="311"/>
      <c r="M56" s="312"/>
      <c r="N56" s="310"/>
      <c r="O56" s="309"/>
      <c r="P56" s="307"/>
      <c r="Q56" s="307"/>
      <c r="R56" s="307"/>
      <c r="S56" s="310"/>
      <c r="T56" s="309"/>
      <c r="U56" s="307"/>
      <c r="V56" s="307"/>
      <c r="W56" s="311"/>
      <c r="X56" s="310"/>
      <c r="Y56" s="307"/>
    </row>
    <row r="57" spans="1:25" s="267" customFormat="1" ht="12.95" customHeight="1" x14ac:dyDescent="0.3">
      <c r="A57" s="293"/>
      <c r="B57" s="305" t="s">
        <v>360</v>
      </c>
      <c r="C57" s="306"/>
      <c r="D57" s="306"/>
      <c r="E57" s="306"/>
      <c r="F57" s="306"/>
      <c r="G57" s="306"/>
      <c r="H57" s="306"/>
      <c r="I57" s="311"/>
      <c r="J57" s="311"/>
      <c r="K57" s="311"/>
      <c r="L57" s="311"/>
      <c r="M57" s="312">
        <f ca="1">((SUM(M39:M41)-M42)-(SUM(L39:L41)-L42))</f>
        <v>25</v>
      </c>
      <c r="N57" s="310"/>
      <c r="O57" s="309"/>
      <c r="P57" s="311"/>
      <c r="Q57" s="311"/>
      <c r="R57" s="311"/>
      <c r="S57" s="310"/>
      <c r="T57" s="321"/>
      <c r="U57" s="311"/>
      <c r="V57" s="311"/>
      <c r="W57" s="311"/>
      <c r="X57" s="310"/>
      <c r="Y57" s="307"/>
    </row>
    <row r="58" spans="1:25" s="267" customFormat="1" ht="12.95" customHeight="1" x14ac:dyDescent="0.3">
      <c r="A58" s="293"/>
      <c r="B58" s="305" t="s">
        <v>362</v>
      </c>
      <c r="C58" s="306"/>
      <c r="D58" s="306"/>
      <c r="E58" s="306"/>
      <c r="F58" s="306"/>
      <c r="G58" s="306"/>
      <c r="H58" s="306"/>
      <c r="I58" s="311"/>
      <c r="J58" s="311"/>
      <c r="K58" s="311"/>
      <c r="L58" s="311"/>
      <c r="M58" s="312"/>
      <c r="N58" s="310"/>
      <c r="O58" s="309">
        <f ca="1">SUM(N39:N41)-SUM(L39:L41)</f>
        <v>-13</v>
      </c>
      <c r="P58" s="311"/>
      <c r="Q58" s="311"/>
      <c r="R58" s="311"/>
      <c r="S58" s="310"/>
      <c r="T58" s="321"/>
      <c r="U58" s="311"/>
      <c r="V58" s="311"/>
      <c r="W58" s="311"/>
      <c r="X58" s="310"/>
      <c r="Y58" s="307"/>
    </row>
    <row r="59" spans="1:25" s="267" customFormat="1" ht="12.95" customHeight="1" x14ac:dyDescent="0.3">
      <c r="A59" s="293"/>
      <c r="B59" s="305" t="s">
        <v>369</v>
      </c>
      <c r="C59" s="306"/>
      <c r="D59" s="306"/>
      <c r="E59" s="306"/>
      <c r="F59" s="306"/>
      <c r="G59" s="306"/>
      <c r="H59" s="306"/>
      <c r="I59" s="311"/>
      <c r="J59" s="311"/>
      <c r="K59" s="311"/>
      <c r="L59" s="311"/>
      <c r="M59" s="312"/>
      <c r="N59" s="310"/>
      <c r="O59" s="309"/>
      <c r="P59" s="311"/>
      <c r="Q59" s="311"/>
      <c r="R59" s="311"/>
      <c r="S59" s="310"/>
      <c r="T59" s="321"/>
      <c r="U59" s="311"/>
      <c r="V59" s="311"/>
      <c r="W59" s="311"/>
      <c r="X59" s="310"/>
      <c r="Y59" s="307"/>
    </row>
    <row r="60" spans="1:25" s="267" customFormat="1" ht="12.95" customHeight="1" x14ac:dyDescent="0.3">
      <c r="A60" s="293"/>
      <c r="B60" s="305" t="s">
        <v>374</v>
      </c>
      <c r="C60" s="306"/>
      <c r="D60" s="306"/>
      <c r="E60" s="306"/>
      <c r="F60" s="306"/>
      <c r="G60" s="306"/>
      <c r="H60" s="306"/>
      <c r="I60" s="311"/>
      <c r="J60" s="311"/>
      <c r="K60" s="311"/>
      <c r="L60" s="311"/>
      <c r="M60" s="312"/>
      <c r="N60" s="310"/>
      <c r="O60" s="309"/>
      <c r="P60" s="311"/>
      <c r="Q60" s="311"/>
      <c r="R60" s="311"/>
      <c r="S60" s="310"/>
      <c r="T60" s="321"/>
      <c r="U60" s="311"/>
      <c r="V60" s="311"/>
      <c r="W60" s="311"/>
      <c r="X60" s="310"/>
      <c r="Y60" s="307"/>
    </row>
    <row r="61" spans="1:25" s="267" customFormat="1" ht="12.95" customHeight="1" x14ac:dyDescent="0.3">
      <c r="A61" s="293"/>
      <c r="B61" s="305" t="s">
        <v>375</v>
      </c>
      <c r="C61" s="306"/>
      <c r="D61" s="306"/>
      <c r="E61" s="306"/>
      <c r="F61" s="306"/>
      <c r="G61" s="306"/>
      <c r="H61" s="306"/>
      <c r="I61" s="311"/>
      <c r="J61" s="311"/>
      <c r="K61" s="311"/>
      <c r="L61" s="311"/>
      <c r="M61" s="312"/>
      <c r="N61" s="310"/>
      <c r="O61" s="309"/>
      <c r="P61" s="311"/>
      <c r="Q61" s="311"/>
      <c r="R61" s="311"/>
      <c r="S61" s="310"/>
      <c r="T61" s="321"/>
      <c r="U61" s="311"/>
      <c r="V61" s="311"/>
      <c r="W61" s="311"/>
      <c r="X61" s="310"/>
      <c r="Y61" s="307"/>
    </row>
    <row r="62" spans="1:25" s="267" customFormat="1" ht="12.95" customHeight="1" x14ac:dyDescent="0.3">
      <c r="A62" s="293"/>
      <c r="B62" s="305" t="s">
        <v>379</v>
      </c>
      <c r="C62" s="306"/>
      <c r="D62" s="306"/>
      <c r="E62" s="306"/>
      <c r="F62" s="306"/>
      <c r="G62" s="306"/>
      <c r="H62" s="306"/>
      <c r="I62" s="311"/>
      <c r="J62" s="311"/>
      <c r="K62" s="311"/>
      <c r="L62" s="311"/>
      <c r="M62" s="312"/>
      <c r="N62" s="310"/>
      <c r="O62" s="309"/>
      <c r="P62" s="311"/>
      <c r="Q62" s="311"/>
      <c r="R62" s="311"/>
      <c r="S62" s="310"/>
      <c r="T62" s="321"/>
      <c r="U62" s="311"/>
      <c r="V62" s="311"/>
      <c r="W62" s="311"/>
      <c r="X62" s="310"/>
      <c r="Y62" s="307"/>
    </row>
    <row r="63" spans="1:25" s="267" customFormat="1" ht="12.95" customHeight="1" x14ac:dyDescent="0.3">
      <c r="A63" s="293"/>
      <c r="B63" s="305" t="s">
        <v>22</v>
      </c>
      <c r="C63" s="306"/>
      <c r="D63" s="306"/>
      <c r="E63" s="306"/>
      <c r="F63" s="306"/>
      <c r="G63" s="306"/>
      <c r="H63" s="306"/>
      <c r="I63" s="318">
        <f ca="1">SUM(I51:I62)</f>
        <v>23</v>
      </c>
      <c r="J63" s="318">
        <f t="shared" ref="J63:Y63" ca="1" si="21">SUM(J51:J62)</f>
        <v>11</v>
      </c>
      <c r="K63" s="318">
        <f t="shared" ca="1" si="21"/>
        <v>-2</v>
      </c>
      <c r="L63" s="318">
        <f t="shared" ca="1" si="21"/>
        <v>-19</v>
      </c>
      <c r="M63" s="320">
        <f t="shared" ca="1" si="21"/>
        <v>25</v>
      </c>
      <c r="N63" s="320">
        <f t="shared" si="21"/>
        <v>0</v>
      </c>
      <c r="O63" s="319">
        <f t="shared" ca="1" si="21"/>
        <v>-17</v>
      </c>
      <c r="P63" s="318">
        <f t="shared" ca="1" si="21"/>
        <v>-9</v>
      </c>
      <c r="Q63" s="318">
        <f t="shared" ca="1" si="21"/>
        <v>6</v>
      </c>
      <c r="R63" s="318">
        <f t="shared" ca="1" si="21"/>
        <v>-12</v>
      </c>
      <c r="S63" s="320">
        <f t="shared" si="21"/>
        <v>0</v>
      </c>
      <c r="T63" s="319">
        <f t="shared" ca="1" si="21"/>
        <v>0</v>
      </c>
      <c r="U63" s="318">
        <f t="shared" ca="1" si="21"/>
        <v>0</v>
      </c>
      <c r="V63" s="318">
        <f t="shared" ca="1" si="21"/>
        <v>0</v>
      </c>
      <c r="W63" s="318">
        <f t="shared" ca="1" si="21"/>
        <v>0</v>
      </c>
      <c r="X63" s="320">
        <f t="shared" si="21"/>
        <v>0</v>
      </c>
      <c r="Y63" s="318">
        <f t="shared" ca="1" si="21"/>
        <v>0</v>
      </c>
    </row>
    <row r="64" spans="1:25" s="267" customFormat="1" ht="12.95" customHeight="1" x14ac:dyDescent="0.3">
      <c r="A64" s="293"/>
      <c r="B64" s="305"/>
      <c r="C64" s="306"/>
      <c r="D64" s="306"/>
      <c r="E64" s="306"/>
      <c r="F64" s="306"/>
      <c r="G64" s="306"/>
      <c r="H64" s="306"/>
      <c r="I64" s="311"/>
      <c r="J64" s="311"/>
      <c r="K64" s="311"/>
      <c r="L64" s="311"/>
      <c r="M64" s="312"/>
      <c r="N64" s="312"/>
      <c r="O64" s="321"/>
      <c r="P64" s="311"/>
      <c r="Q64" s="311"/>
      <c r="R64" s="311"/>
      <c r="S64" s="312"/>
      <c r="T64" s="321"/>
      <c r="U64" s="311"/>
      <c r="V64" s="311"/>
      <c r="W64" s="311"/>
      <c r="X64" s="312"/>
      <c r="Y64" s="311"/>
    </row>
    <row r="65" spans="1:25" s="267" customFormat="1" ht="12.95" customHeight="1" outlineLevel="1" x14ac:dyDescent="0.3">
      <c r="A65" s="293"/>
      <c r="B65" s="265" t="s">
        <v>230</v>
      </c>
      <c r="C65" s="306"/>
      <c r="D65" s="306"/>
      <c r="E65" s="306"/>
      <c r="F65" s="306"/>
      <c r="G65" s="306"/>
      <c r="H65" s="306"/>
      <c r="I65" s="311"/>
      <c r="J65" s="311"/>
      <c r="K65" s="311"/>
      <c r="L65" s="311"/>
      <c r="M65" s="312"/>
      <c r="N65" s="310"/>
      <c r="O65" s="309"/>
      <c r="P65" s="307"/>
      <c r="Q65" s="307"/>
      <c r="R65" s="307"/>
      <c r="S65" s="310"/>
      <c r="T65" s="309"/>
      <c r="U65" s="307"/>
      <c r="V65" s="307"/>
      <c r="W65" s="307"/>
      <c r="X65" s="310"/>
      <c r="Y65" s="307"/>
    </row>
    <row r="66" spans="1:25" s="267" customFormat="1" ht="12.95" customHeight="1" outlineLevel="1" x14ac:dyDescent="0.3">
      <c r="A66" s="293"/>
      <c r="B66" s="322" t="s">
        <v>215</v>
      </c>
      <c r="C66" s="323"/>
      <c r="D66" s="323"/>
      <c r="E66" s="323"/>
      <c r="F66" s="323"/>
      <c r="G66" s="323"/>
      <c r="H66" s="323"/>
      <c r="I66" s="324"/>
      <c r="J66" s="324">
        <f ca="1">I$63</f>
        <v>23</v>
      </c>
      <c r="K66" s="324">
        <f ca="1">J66</f>
        <v>23</v>
      </c>
      <c r="L66" s="324">
        <f ca="1">K66</f>
        <v>23</v>
      </c>
      <c r="M66" s="326">
        <f ca="1">L66</f>
        <v>23</v>
      </c>
      <c r="N66" s="326">
        <f ca="1">M66</f>
        <v>23</v>
      </c>
      <c r="O66" s="325"/>
      <c r="P66" s="324"/>
      <c r="Q66" s="324"/>
      <c r="R66" s="324"/>
      <c r="S66" s="326"/>
      <c r="T66" s="325"/>
      <c r="U66" s="324"/>
      <c r="V66" s="324"/>
      <c r="W66" s="324"/>
      <c r="X66" s="326"/>
      <c r="Y66" s="324"/>
    </row>
    <row r="67" spans="1:25" s="267" customFormat="1" ht="12.95" customHeight="1" outlineLevel="1" x14ac:dyDescent="0.3">
      <c r="A67" s="293"/>
      <c r="B67" s="305" t="s">
        <v>205</v>
      </c>
      <c r="C67" s="306"/>
      <c r="D67" s="306"/>
      <c r="E67" s="306"/>
      <c r="F67" s="306"/>
      <c r="G67" s="306"/>
      <c r="H67" s="306"/>
      <c r="I67" s="311"/>
      <c r="J67" s="311"/>
      <c r="K67" s="311">
        <f ca="1">J$63</f>
        <v>11</v>
      </c>
      <c r="L67" s="311">
        <f ca="1">K67</f>
        <v>11</v>
      </c>
      <c r="M67" s="312">
        <f ca="1">L67</f>
        <v>11</v>
      </c>
      <c r="N67" s="310">
        <f ca="1">M67</f>
        <v>11</v>
      </c>
      <c r="O67" s="309">
        <f ca="1">N67</f>
        <v>11</v>
      </c>
      <c r="P67" s="307"/>
      <c r="Q67" s="307"/>
      <c r="R67" s="307"/>
      <c r="S67" s="310"/>
      <c r="T67" s="309"/>
      <c r="U67" s="307"/>
      <c r="V67" s="307"/>
      <c r="W67" s="307"/>
      <c r="X67" s="310"/>
      <c r="Y67" s="307"/>
    </row>
    <row r="68" spans="1:25" s="267" customFormat="1" ht="12.95" customHeight="1" outlineLevel="1" x14ac:dyDescent="0.3">
      <c r="A68" s="293"/>
      <c r="B68" s="305" t="s">
        <v>206</v>
      </c>
      <c r="C68" s="306"/>
      <c r="D68" s="306"/>
      <c r="E68" s="306"/>
      <c r="F68" s="306"/>
      <c r="G68" s="306"/>
      <c r="H68" s="306"/>
      <c r="I68" s="311"/>
      <c r="J68" s="311"/>
      <c r="K68" s="311"/>
      <c r="L68" s="311">
        <f ca="1">K$63</f>
        <v>-2</v>
      </c>
      <c r="M68" s="312">
        <f ca="1">L68</f>
        <v>-2</v>
      </c>
      <c r="N68" s="310">
        <f ca="1">M68</f>
        <v>-2</v>
      </c>
      <c r="O68" s="309">
        <f ca="1">N68</f>
        <v>-2</v>
      </c>
      <c r="P68" s="307">
        <f ca="1">O68</f>
        <v>-2</v>
      </c>
      <c r="Q68" s="307"/>
      <c r="R68" s="307"/>
      <c r="S68" s="310"/>
      <c r="T68" s="309"/>
      <c r="U68" s="307"/>
      <c r="V68" s="307"/>
      <c r="W68" s="307"/>
      <c r="X68" s="310"/>
      <c r="Y68" s="307"/>
    </row>
    <row r="69" spans="1:25" s="267" customFormat="1" ht="12.95" customHeight="1" outlineLevel="1" x14ac:dyDescent="0.3">
      <c r="A69" s="293"/>
      <c r="B69" s="305" t="s">
        <v>207</v>
      </c>
      <c r="C69" s="306"/>
      <c r="D69" s="306"/>
      <c r="E69" s="306"/>
      <c r="F69" s="306"/>
      <c r="G69" s="306"/>
      <c r="H69" s="306"/>
      <c r="I69" s="311"/>
      <c r="J69" s="311"/>
      <c r="K69" s="311"/>
      <c r="L69" s="311"/>
      <c r="M69" s="312">
        <f ca="1">L$63</f>
        <v>-19</v>
      </c>
      <c r="N69" s="310">
        <f ca="1">M69</f>
        <v>-19</v>
      </c>
      <c r="O69" s="309">
        <f ca="1">N69</f>
        <v>-19</v>
      </c>
      <c r="P69" s="307">
        <f ca="1">O69</f>
        <v>-19</v>
      </c>
      <c r="Q69" s="307">
        <f ca="1">P69</f>
        <v>-19</v>
      </c>
      <c r="R69" s="307"/>
      <c r="S69" s="310"/>
      <c r="T69" s="309"/>
      <c r="U69" s="307"/>
      <c r="V69" s="307"/>
      <c r="W69" s="307"/>
      <c r="X69" s="310"/>
      <c r="Y69" s="307"/>
    </row>
    <row r="70" spans="1:25" s="267" customFormat="1" ht="12.95" customHeight="1" outlineLevel="1" x14ac:dyDescent="0.3">
      <c r="A70" s="293"/>
      <c r="B70" s="327" t="s">
        <v>208</v>
      </c>
      <c r="C70" s="306"/>
      <c r="D70" s="306"/>
      <c r="E70" s="306"/>
      <c r="F70" s="306"/>
      <c r="G70" s="306"/>
      <c r="H70" s="306"/>
      <c r="I70" s="311"/>
      <c r="J70" s="311"/>
      <c r="K70" s="311"/>
      <c r="L70" s="311"/>
      <c r="M70" s="312"/>
      <c r="N70" s="310">
        <f ca="1">M$63</f>
        <v>25</v>
      </c>
      <c r="O70" s="309">
        <f ca="1">N70</f>
        <v>25</v>
      </c>
      <c r="P70" s="307">
        <f ca="1">O70</f>
        <v>25</v>
      </c>
      <c r="Q70" s="307">
        <f ca="1">P70</f>
        <v>25</v>
      </c>
      <c r="R70" s="307">
        <f ca="1">Q70</f>
        <v>25</v>
      </c>
      <c r="S70" s="310"/>
      <c r="T70" s="309"/>
      <c r="U70" s="307"/>
      <c r="V70" s="307"/>
      <c r="W70" s="307"/>
      <c r="X70" s="310"/>
      <c r="Y70" s="307"/>
    </row>
    <row r="71" spans="1:25" s="267" customFormat="1" ht="12.95" customHeight="1" outlineLevel="1" x14ac:dyDescent="0.3">
      <c r="A71" s="293"/>
      <c r="B71" s="322" t="s">
        <v>209</v>
      </c>
      <c r="C71" s="323"/>
      <c r="D71" s="323"/>
      <c r="E71" s="323"/>
      <c r="F71" s="323"/>
      <c r="G71" s="323"/>
      <c r="H71" s="359"/>
      <c r="I71" s="360"/>
      <c r="J71" s="360"/>
      <c r="K71" s="360"/>
      <c r="L71" s="360"/>
      <c r="M71" s="385"/>
      <c r="N71" s="385"/>
      <c r="O71" s="391">
        <f>N$63</f>
        <v>0</v>
      </c>
      <c r="P71" s="360">
        <f>O71</f>
        <v>0</v>
      </c>
      <c r="Q71" s="360">
        <f>P71</f>
        <v>0</v>
      </c>
      <c r="R71" s="360">
        <f>Q71</f>
        <v>0</v>
      </c>
      <c r="S71" s="385">
        <f>R71</f>
        <v>0</v>
      </c>
      <c r="T71" s="391"/>
      <c r="U71" s="360"/>
      <c r="V71" s="360"/>
      <c r="W71" s="360"/>
      <c r="X71" s="385"/>
      <c r="Y71" s="360"/>
    </row>
    <row r="72" spans="1:25" s="267" customFormat="1" ht="12.95" customHeight="1" outlineLevel="1" x14ac:dyDescent="0.3">
      <c r="A72" s="293"/>
      <c r="B72" s="305" t="s">
        <v>210</v>
      </c>
      <c r="C72" s="306"/>
      <c r="D72" s="306"/>
      <c r="E72" s="306"/>
      <c r="F72" s="306"/>
      <c r="G72" s="306"/>
      <c r="H72" s="306"/>
      <c r="I72" s="311"/>
      <c r="J72" s="311"/>
      <c r="K72" s="311"/>
      <c r="L72" s="311"/>
      <c r="M72" s="312"/>
      <c r="N72" s="312"/>
      <c r="O72" s="321"/>
      <c r="P72" s="311">
        <f ca="1">O$63</f>
        <v>-17</v>
      </c>
      <c r="Q72" s="311">
        <f ca="1">P72</f>
        <v>-17</v>
      </c>
      <c r="R72" s="311">
        <f ca="1">Q72</f>
        <v>-17</v>
      </c>
      <c r="S72" s="312">
        <f ca="1">R72</f>
        <v>-17</v>
      </c>
      <c r="T72" s="321">
        <f ca="1">S72</f>
        <v>-17</v>
      </c>
      <c r="U72" s="311"/>
      <c r="V72" s="311"/>
      <c r="W72" s="311"/>
      <c r="X72" s="312"/>
      <c r="Y72" s="311"/>
    </row>
    <row r="73" spans="1:25" s="267" customFormat="1" ht="12.95" customHeight="1" outlineLevel="1" x14ac:dyDescent="0.3">
      <c r="A73" s="293"/>
      <c r="B73" s="305" t="s">
        <v>211</v>
      </c>
      <c r="C73" s="306"/>
      <c r="D73" s="306"/>
      <c r="E73" s="306"/>
      <c r="F73" s="306"/>
      <c r="G73" s="306"/>
      <c r="H73" s="306"/>
      <c r="I73" s="311"/>
      <c r="J73" s="311"/>
      <c r="K73" s="311"/>
      <c r="L73" s="311"/>
      <c r="M73" s="312"/>
      <c r="N73" s="312"/>
      <c r="O73" s="321"/>
      <c r="P73" s="311"/>
      <c r="Q73" s="311">
        <f ca="1">P$63</f>
        <v>-9</v>
      </c>
      <c r="R73" s="311">
        <f ca="1">Q73</f>
        <v>-9</v>
      </c>
      <c r="S73" s="312">
        <f ca="1">R73</f>
        <v>-9</v>
      </c>
      <c r="T73" s="321">
        <f ca="1">S73</f>
        <v>-9</v>
      </c>
      <c r="U73" s="311">
        <f ca="1">T73</f>
        <v>-9</v>
      </c>
      <c r="V73" s="311"/>
      <c r="W73" s="311"/>
      <c r="X73" s="312"/>
      <c r="Y73" s="311"/>
    </row>
    <row r="74" spans="1:25" s="267" customFormat="1" ht="12.95" customHeight="1" outlineLevel="1" x14ac:dyDescent="0.3">
      <c r="A74" s="293"/>
      <c r="B74" s="305" t="s">
        <v>212</v>
      </c>
      <c r="C74" s="306"/>
      <c r="D74" s="306"/>
      <c r="E74" s="306"/>
      <c r="F74" s="306"/>
      <c r="G74" s="306"/>
      <c r="H74" s="306"/>
      <c r="I74" s="311"/>
      <c r="J74" s="311"/>
      <c r="K74" s="311"/>
      <c r="L74" s="311"/>
      <c r="M74" s="312"/>
      <c r="N74" s="312"/>
      <c r="O74" s="321"/>
      <c r="P74" s="311"/>
      <c r="Q74" s="311"/>
      <c r="R74" s="311">
        <f ca="1">Q$63</f>
        <v>6</v>
      </c>
      <c r="S74" s="312">
        <f ca="1">R74</f>
        <v>6</v>
      </c>
      <c r="T74" s="321">
        <f ca="1">S74</f>
        <v>6</v>
      </c>
      <c r="U74" s="311">
        <f ca="1">T74</f>
        <v>6</v>
      </c>
      <c r="V74" s="311">
        <f ca="1">U74</f>
        <v>6</v>
      </c>
      <c r="W74" s="311"/>
      <c r="X74" s="312"/>
      <c r="Y74" s="311"/>
    </row>
    <row r="75" spans="1:25" s="267" customFormat="1" ht="12.95" customHeight="1" outlineLevel="1" x14ac:dyDescent="0.3">
      <c r="A75" s="293"/>
      <c r="B75" s="327" t="s">
        <v>213</v>
      </c>
      <c r="C75" s="328"/>
      <c r="D75" s="328"/>
      <c r="E75" s="306"/>
      <c r="F75" s="306"/>
      <c r="G75" s="306"/>
      <c r="H75" s="306"/>
      <c r="I75" s="311"/>
      <c r="J75" s="311"/>
      <c r="K75" s="311"/>
      <c r="L75" s="311"/>
      <c r="M75" s="312"/>
      <c r="N75" s="312"/>
      <c r="O75" s="321"/>
      <c r="P75" s="311"/>
      <c r="Q75" s="311"/>
      <c r="R75" s="311"/>
      <c r="S75" s="312">
        <f ca="1">R$63</f>
        <v>-12</v>
      </c>
      <c r="T75" s="321">
        <f ca="1">S75</f>
        <v>-12</v>
      </c>
      <c r="U75" s="311">
        <f ca="1">T75</f>
        <v>-12</v>
      </c>
      <c r="V75" s="311">
        <f ca="1">U75</f>
        <v>-12</v>
      </c>
      <c r="W75" s="311">
        <f ca="1">V75</f>
        <v>-12</v>
      </c>
      <c r="X75" s="312"/>
      <c r="Y75" s="311"/>
    </row>
    <row r="76" spans="1:25" s="267" customFormat="1" ht="12.95" customHeight="1" outlineLevel="1" x14ac:dyDescent="0.3">
      <c r="A76" s="293"/>
      <c r="B76" s="305" t="s">
        <v>214</v>
      </c>
      <c r="C76" s="306"/>
      <c r="D76" s="306"/>
      <c r="E76" s="323"/>
      <c r="F76" s="323"/>
      <c r="G76" s="323"/>
      <c r="H76" s="328"/>
      <c r="I76" s="361"/>
      <c r="J76" s="361"/>
      <c r="K76" s="361"/>
      <c r="L76" s="361"/>
      <c r="M76" s="386"/>
      <c r="N76" s="386"/>
      <c r="O76" s="392"/>
      <c r="P76" s="361"/>
      <c r="Q76" s="361"/>
      <c r="R76" s="361"/>
      <c r="S76" s="386"/>
      <c r="T76" s="392">
        <f>S$63</f>
        <v>0</v>
      </c>
      <c r="U76" s="361">
        <f>T76</f>
        <v>0</v>
      </c>
      <c r="V76" s="361">
        <f>U76</f>
        <v>0</v>
      </c>
      <c r="W76" s="361">
        <f>V76</f>
        <v>0</v>
      </c>
      <c r="X76" s="386">
        <f>W76</f>
        <v>0</v>
      </c>
      <c r="Y76" s="361"/>
    </row>
    <row r="77" spans="1:25" s="267" customFormat="1" ht="12.95" customHeight="1" outlineLevel="1" x14ac:dyDescent="0.3">
      <c r="A77" s="293"/>
      <c r="B77" s="305" t="s">
        <v>285</v>
      </c>
      <c r="C77" s="306"/>
      <c r="D77" s="306"/>
      <c r="E77" s="306"/>
      <c r="F77" s="306"/>
      <c r="G77" s="306"/>
      <c r="H77" s="306"/>
      <c r="I77" s="311"/>
      <c r="J77" s="311"/>
      <c r="K77" s="311"/>
      <c r="L77" s="311"/>
      <c r="M77" s="312"/>
      <c r="N77" s="312"/>
      <c r="O77" s="321"/>
      <c r="P77" s="311"/>
      <c r="Q77" s="311"/>
      <c r="R77" s="311"/>
      <c r="S77" s="312"/>
      <c r="T77" s="321"/>
      <c r="U77" s="311">
        <f ca="1">T$63</f>
        <v>0</v>
      </c>
      <c r="V77" s="311">
        <f ca="1">U77</f>
        <v>0</v>
      </c>
      <c r="W77" s="311">
        <f ca="1">V77</f>
        <v>0</v>
      </c>
      <c r="X77" s="312">
        <f ca="1">W77</f>
        <v>0</v>
      </c>
      <c r="Y77" s="311">
        <f ca="1">X77</f>
        <v>0</v>
      </c>
    </row>
    <row r="78" spans="1:25" s="267" customFormat="1" ht="12.95" customHeight="1" outlineLevel="1" x14ac:dyDescent="0.3">
      <c r="A78" s="293"/>
      <c r="B78" s="305" t="s">
        <v>304</v>
      </c>
      <c r="C78" s="306"/>
      <c r="D78" s="306"/>
      <c r="E78" s="306"/>
      <c r="F78" s="306"/>
      <c r="G78" s="306"/>
      <c r="H78" s="306"/>
      <c r="I78" s="311"/>
      <c r="J78" s="311"/>
      <c r="K78" s="311"/>
      <c r="L78" s="311"/>
      <c r="M78" s="312"/>
      <c r="N78" s="312"/>
      <c r="O78" s="321"/>
      <c r="P78" s="311"/>
      <c r="Q78" s="311"/>
      <c r="R78" s="311"/>
      <c r="S78" s="394"/>
      <c r="T78" s="321"/>
      <c r="U78" s="364"/>
      <c r="V78" s="311">
        <f ca="1">U$63</f>
        <v>0</v>
      </c>
      <c r="W78" s="311">
        <f ca="1">V78</f>
        <v>0</v>
      </c>
      <c r="X78" s="394">
        <f ca="1">W78</f>
        <v>0</v>
      </c>
      <c r="Y78" s="311">
        <f ca="1">X78</f>
        <v>0</v>
      </c>
    </row>
    <row r="79" spans="1:25" s="267" customFormat="1" ht="12.95" customHeight="1" x14ac:dyDescent="0.3">
      <c r="A79" s="293"/>
      <c r="B79" s="305" t="s">
        <v>259</v>
      </c>
      <c r="C79" s="306"/>
      <c r="D79" s="306"/>
      <c r="E79" s="306"/>
      <c r="F79" s="306"/>
      <c r="G79" s="306"/>
      <c r="H79" s="306"/>
      <c r="I79" s="318"/>
      <c r="J79" s="318"/>
      <c r="K79" s="318"/>
      <c r="L79" s="318"/>
      <c r="M79" s="320"/>
      <c r="N79" s="320">
        <f ca="1">SUM(N66:N70)</f>
        <v>38</v>
      </c>
      <c r="O79" s="319">
        <f ca="1">SUM(O66:O71)</f>
        <v>15</v>
      </c>
      <c r="P79" s="318">
        <f t="shared" ref="P79:S79" ca="1" si="22">SUM(P66:P71)</f>
        <v>4</v>
      </c>
      <c r="Q79" s="318">
        <f t="shared" ca="1" si="22"/>
        <v>6</v>
      </c>
      <c r="R79" s="318">
        <f t="shared" ca="1" si="22"/>
        <v>25</v>
      </c>
      <c r="S79" s="320">
        <f t="shared" si="22"/>
        <v>0</v>
      </c>
      <c r="T79" s="319">
        <f ca="1">SUM(T66:T76)</f>
        <v>-32</v>
      </c>
      <c r="U79" s="318">
        <f t="shared" ref="U79:X79" ca="1" si="23">SUM(U66:U76)</f>
        <v>-15</v>
      </c>
      <c r="V79" s="318">
        <f t="shared" ca="1" si="23"/>
        <v>-6</v>
      </c>
      <c r="W79" s="318">
        <f t="shared" ca="1" si="23"/>
        <v>-12</v>
      </c>
      <c r="X79" s="320">
        <f t="shared" si="23"/>
        <v>0</v>
      </c>
      <c r="Y79" s="318">
        <f ca="1">SUM(Y66:Y78)</f>
        <v>0</v>
      </c>
    </row>
    <row r="80" spans="1:25" s="267" customFormat="1" ht="12.95" customHeight="1" x14ac:dyDescent="0.3">
      <c r="A80" s="293"/>
      <c r="B80" s="305"/>
      <c r="C80" s="306"/>
      <c r="D80" s="306"/>
      <c r="E80" s="306"/>
      <c r="F80" s="306"/>
      <c r="G80" s="306"/>
      <c r="H80" s="306"/>
      <c r="I80" s="311"/>
      <c r="J80" s="311"/>
      <c r="K80" s="311"/>
      <c r="L80" s="311"/>
      <c r="M80" s="312"/>
      <c r="N80" s="312"/>
      <c r="O80" s="321"/>
      <c r="P80" s="311"/>
      <c r="Q80" s="311"/>
      <c r="R80" s="311"/>
      <c r="S80" s="312"/>
      <c r="T80" s="321"/>
      <c r="U80" s="311"/>
      <c r="V80" s="311"/>
      <c r="W80" s="311"/>
      <c r="X80" s="312"/>
      <c r="Y80" s="311"/>
    </row>
    <row r="81" spans="1:25" s="267" customFormat="1" ht="12.95" customHeight="1" x14ac:dyDescent="0.3">
      <c r="A81" s="293"/>
      <c r="B81" s="265" t="s">
        <v>346</v>
      </c>
      <c r="C81" s="306"/>
      <c r="D81" s="306"/>
      <c r="E81" s="306"/>
      <c r="F81" s="306"/>
      <c r="G81" s="306"/>
      <c r="H81" s="306"/>
      <c r="I81" s="311"/>
      <c r="J81" s="311"/>
      <c r="K81" s="311"/>
      <c r="L81" s="311"/>
      <c r="M81" s="312"/>
      <c r="N81" s="312"/>
      <c r="O81" s="321"/>
      <c r="P81" s="311"/>
      <c r="Q81" s="311"/>
      <c r="R81" s="311"/>
      <c r="S81" s="312"/>
      <c r="T81" s="321"/>
      <c r="U81" s="311"/>
      <c r="V81" s="311"/>
      <c r="W81" s="311"/>
      <c r="X81" s="312"/>
      <c r="Y81" s="311"/>
    </row>
    <row r="82" spans="1:25" s="267" customFormat="1" ht="12.95" customHeight="1" x14ac:dyDescent="0.3">
      <c r="A82" s="293"/>
      <c r="B82" s="305" t="s">
        <v>347</v>
      </c>
      <c r="C82" s="306"/>
      <c r="D82" s="306"/>
      <c r="E82" s="306"/>
      <c r="F82" s="306"/>
      <c r="G82" s="306"/>
      <c r="H82" s="306"/>
      <c r="I82" s="313"/>
      <c r="J82" s="313"/>
      <c r="K82" s="313"/>
      <c r="L82" s="313"/>
      <c r="M82" s="317"/>
      <c r="N82" s="353"/>
      <c r="O82" s="314"/>
      <c r="P82" s="315"/>
      <c r="Q82" s="315"/>
      <c r="R82" s="315"/>
      <c r="S82" s="353"/>
      <c r="T82" s="314"/>
      <c r="U82" s="315"/>
      <c r="V82" s="315"/>
      <c r="W82" s="315"/>
      <c r="X82" s="353"/>
      <c r="Y82" s="315"/>
    </row>
    <row r="83" spans="1:25" s="267" customFormat="1" ht="12.95" customHeight="1" x14ac:dyDescent="0.3">
      <c r="A83" s="293"/>
      <c r="B83" s="305" t="s">
        <v>348</v>
      </c>
      <c r="C83" s="306"/>
      <c r="D83" s="306"/>
      <c r="E83" s="266"/>
      <c r="F83" s="266"/>
      <c r="G83" s="266"/>
      <c r="H83" s="306"/>
      <c r="I83" s="313"/>
      <c r="J83" s="313"/>
      <c r="K83" s="313"/>
      <c r="L83" s="313"/>
      <c r="M83" s="317"/>
      <c r="N83" s="353"/>
      <c r="O83" s="314"/>
      <c r="P83" s="315"/>
      <c r="Q83" s="315"/>
      <c r="R83" s="315"/>
      <c r="S83" s="353"/>
      <c r="T83" s="395"/>
      <c r="U83" s="315"/>
      <c r="V83" s="315"/>
      <c r="W83" s="315"/>
      <c r="X83" s="353"/>
      <c r="Y83" s="315"/>
    </row>
    <row r="84" spans="1:25" s="267" customFormat="1" ht="12.95" customHeight="1" x14ac:dyDescent="0.3">
      <c r="A84" s="293"/>
      <c r="B84" s="305" t="s">
        <v>351</v>
      </c>
      <c r="C84" s="266"/>
      <c r="D84" s="266"/>
      <c r="E84" s="266"/>
      <c r="F84" s="266"/>
      <c r="G84" s="266"/>
      <c r="H84" s="266"/>
      <c r="I84" s="330"/>
      <c r="J84" s="330"/>
      <c r="K84" s="330"/>
      <c r="L84" s="330"/>
      <c r="M84" s="332"/>
      <c r="N84" s="332"/>
      <c r="O84" s="331"/>
      <c r="P84" s="330"/>
      <c r="Q84" s="330"/>
      <c r="R84" s="330"/>
      <c r="S84" s="332"/>
      <c r="T84" s="331"/>
      <c r="U84" s="330"/>
      <c r="V84" s="330"/>
      <c r="W84" s="330"/>
      <c r="X84" s="332"/>
      <c r="Y84" s="330"/>
    </row>
    <row r="85" spans="1:25" s="267" customFormat="1" ht="12.95" customHeight="1" x14ac:dyDescent="0.3">
      <c r="A85" s="293"/>
      <c r="B85" s="305" t="s">
        <v>358</v>
      </c>
      <c r="C85" s="329"/>
      <c r="D85" s="329"/>
      <c r="E85" s="266"/>
      <c r="F85" s="266"/>
      <c r="G85" s="266"/>
      <c r="H85" s="329"/>
      <c r="I85" s="330"/>
      <c r="J85" s="330"/>
      <c r="K85" s="330"/>
      <c r="L85" s="330"/>
      <c r="M85" s="332"/>
      <c r="N85" s="332"/>
      <c r="O85" s="331"/>
      <c r="P85" s="330"/>
      <c r="Q85" s="330"/>
      <c r="R85" s="330"/>
      <c r="S85" s="332"/>
      <c r="T85" s="331"/>
      <c r="U85" s="330"/>
      <c r="V85" s="330"/>
      <c r="W85" s="330"/>
      <c r="X85" s="332"/>
      <c r="Y85" s="330"/>
    </row>
    <row r="86" spans="1:25" s="267" customFormat="1" ht="12.95" customHeight="1" x14ac:dyDescent="0.3">
      <c r="A86" s="293"/>
      <c r="B86" s="305" t="s">
        <v>367</v>
      </c>
      <c r="C86" s="329"/>
      <c r="D86" s="329"/>
      <c r="E86" s="266"/>
      <c r="F86" s="266"/>
      <c r="G86" s="266"/>
      <c r="H86" s="329"/>
      <c r="I86" s="330"/>
      <c r="J86" s="330"/>
      <c r="K86" s="330"/>
      <c r="L86" s="330"/>
      <c r="M86" s="332"/>
      <c r="N86" s="332"/>
      <c r="O86" s="331"/>
      <c r="P86" s="330"/>
      <c r="Q86" s="330"/>
      <c r="R86" s="330"/>
      <c r="S86" s="332"/>
      <c r="T86" s="331"/>
      <c r="U86" s="330"/>
      <c r="V86" s="330"/>
      <c r="W86" s="330"/>
      <c r="X86" s="332"/>
      <c r="Y86" s="330"/>
    </row>
    <row r="87" spans="1:25" s="267" customFormat="1" ht="12.95" customHeight="1" x14ac:dyDescent="0.3">
      <c r="A87" s="293"/>
      <c r="B87" s="305" t="s">
        <v>366</v>
      </c>
      <c r="C87" s="329"/>
      <c r="D87" s="329"/>
      <c r="E87" s="266"/>
      <c r="F87" s="266"/>
      <c r="G87" s="266"/>
      <c r="H87" s="329"/>
      <c r="I87" s="330"/>
      <c r="J87" s="330"/>
      <c r="K87" s="330"/>
      <c r="L87" s="330"/>
      <c r="M87" s="332"/>
      <c r="N87" s="332"/>
      <c r="O87" s="331"/>
      <c r="P87" s="330"/>
      <c r="Q87" s="330"/>
      <c r="R87" s="330"/>
      <c r="S87" s="332"/>
      <c r="T87" s="331"/>
      <c r="U87" s="330"/>
      <c r="V87" s="330"/>
      <c r="W87" s="330"/>
      <c r="X87" s="332"/>
      <c r="Y87" s="330"/>
    </row>
    <row r="88" spans="1:25" s="267" customFormat="1" ht="12.95" customHeight="1" x14ac:dyDescent="0.3">
      <c r="A88" s="293"/>
      <c r="B88" s="305" t="s">
        <v>359</v>
      </c>
      <c r="C88" s="329"/>
      <c r="D88" s="329"/>
      <c r="E88" s="266"/>
      <c r="F88" s="266"/>
      <c r="G88" s="266"/>
      <c r="H88" s="329"/>
      <c r="I88" s="330"/>
      <c r="J88" s="330"/>
      <c r="K88" s="330"/>
      <c r="L88" s="330"/>
      <c r="M88" s="332"/>
      <c r="N88" s="332"/>
      <c r="O88" s="331"/>
      <c r="P88" s="315"/>
      <c r="Q88" s="330"/>
      <c r="R88" s="330"/>
      <c r="S88" s="332"/>
      <c r="T88" s="396"/>
      <c r="U88" s="383"/>
      <c r="V88" s="383"/>
      <c r="W88" s="330"/>
      <c r="X88" s="332"/>
      <c r="Y88" s="354"/>
    </row>
    <row r="89" spans="1:25" s="267" customFormat="1" ht="12.95" customHeight="1" x14ac:dyDescent="0.3">
      <c r="A89" s="293"/>
      <c r="B89" s="305" t="s">
        <v>363</v>
      </c>
      <c r="C89" s="329"/>
      <c r="D89" s="329"/>
      <c r="E89" s="266"/>
      <c r="F89" s="266"/>
      <c r="G89" s="266"/>
      <c r="H89" s="329"/>
      <c r="I89" s="355"/>
      <c r="J89" s="355"/>
      <c r="K89" s="330"/>
      <c r="L89" s="330"/>
      <c r="M89" s="332"/>
      <c r="N89" s="332"/>
      <c r="O89" s="331"/>
      <c r="P89" s="330"/>
      <c r="Q89" s="330"/>
      <c r="R89" s="330"/>
      <c r="S89" s="332"/>
      <c r="T89" s="331"/>
      <c r="U89" s="330"/>
      <c r="V89" s="330"/>
      <c r="W89" s="330"/>
      <c r="X89" s="332"/>
      <c r="Y89" s="330"/>
    </row>
    <row r="90" spans="1:25" s="267" customFormat="1" ht="12.95" customHeight="1" x14ac:dyDescent="0.3">
      <c r="A90" s="293"/>
      <c r="B90" s="305" t="s">
        <v>368</v>
      </c>
      <c r="C90" s="329"/>
      <c r="D90" s="329"/>
      <c r="E90" s="266"/>
      <c r="F90" s="266"/>
      <c r="G90" s="266"/>
      <c r="H90" s="329"/>
      <c r="I90" s="355"/>
      <c r="J90" s="355"/>
      <c r="K90" s="330"/>
      <c r="L90" s="330"/>
      <c r="M90" s="332"/>
      <c r="N90" s="332"/>
      <c r="O90" s="331"/>
      <c r="P90" s="330"/>
      <c r="Q90" s="330"/>
      <c r="R90" s="330"/>
      <c r="S90" s="332"/>
      <c r="T90" s="331"/>
      <c r="U90" s="330"/>
      <c r="V90" s="330"/>
      <c r="W90" s="330"/>
      <c r="X90" s="332"/>
      <c r="Y90" s="330"/>
    </row>
    <row r="91" spans="1:25" s="267" customFormat="1" ht="12.95" customHeight="1" x14ac:dyDescent="0.3">
      <c r="A91" s="293"/>
      <c r="B91" s="305" t="s">
        <v>371</v>
      </c>
      <c r="C91" s="329"/>
      <c r="D91" s="329"/>
      <c r="E91" s="266"/>
      <c r="F91" s="266"/>
      <c r="G91" s="266"/>
      <c r="H91" s="329"/>
      <c r="I91" s="355"/>
      <c r="J91" s="355"/>
      <c r="K91" s="330"/>
      <c r="L91" s="330"/>
      <c r="M91" s="332"/>
      <c r="N91" s="332"/>
      <c r="O91" s="331"/>
      <c r="P91" s="330"/>
      <c r="Q91" s="330"/>
      <c r="R91" s="330"/>
      <c r="S91" s="332"/>
      <c r="T91" s="331"/>
      <c r="U91" s="330"/>
      <c r="V91" s="330"/>
      <c r="W91" s="330"/>
      <c r="X91" s="332"/>
      <c r="Y91" s="330"/>
    </row>
    <row r="92" spans="1:25" s="267" customFormat="1" ht="12.95" customHeight="1" x14ac:dyDescent="0.3">
      <c r="A92" s="293"/>
      <c r="B92" s="305" t="s">
        <v>372</v>
      </c>
      <c r="C92" s="329"/>
      <c r="D92" s="329"/>
      <c r="E92" s="266"/>
      <c r="F92" s="266"/>
      <c r="G92" s="266"/>
      <c r="H92" s="329"/>
      <c r="I92" s="355"/>
      <c r="J92" s="355"/>
      <c r="K92" s="330"/>
      <c r="L92" s="330"/>
      <c r="M92" s="332"/>
      <c r="N92" s="332"/>
      <c r="O92" s="331"/>
      <c r="P92" s="330"/>
      <c r="Q92" s="330"/>
      <c r="R92" s="330"/>
      <c r="S92" s="332"/>
      <c r="T92" s="331"/>
      <c r="U92" s="330"/>
      <c r="V92" s="330"/>
      <c r="W92" s="330"/>
      <c r="X92" s="332"/>
      <c r="Y92" s="330"/>
    </row>
    <row r="93" spans="1:25" s="267" customFormat="1" ht="12.95" customHeight="1" x14ac:dyDescent="0.3">
      <c r="A93" s="293"/>
      <c r="B93" s="305" t="s">
        <v>376</v>
      </c>
      <c r="C93" s="329"/>
      <c r="D93" s="329"/>
      <c r="E93" s="266"/>
      <c r="F93" s="266"/>
      <c r="G93" s="266"/>
      <c r="H93" s="329"/>
      <c r="I93" s="355"/>
      <c r="J93" s="355"/>
      <c r="K93" s="330"/>
      <c r="L93" s="330"/>
      <c r="M93" s="332"/>
      <c r="N93" s="332"/>
      <c r="O93" s="331"/>
      <c r="P93" s="330"/>
      <c r="Q93" s="330"/>
      <c r="R93" s="330"/>
      <c r="S93" s="332"/>
      <c r="T93" s="331"/>
      <c r="U93" s="330"/>
      <c r="V93" s="330"/>
      <c r="W93" s="330"/>
      <c r="X93" s="332"/>
      <c r="Y93" s="330"/>
    </row>
    <row r="94" spans="1:25" s="267" customFormat="1" ht="12.95" customHeight="1" x14ac:dyDescent="0.3">
      <c r="A94" s="293"/>
      <c r="B94" s="329"/>
      <c r="C94" s="329"/>
      <c r="D94" s="329"/>
      <c r="E94" s="266"/>
      <c r="F94" s="266"/>
      <c r="G94" s="266"/>
      <c r="H94" s="329"/>
      <c r="I94" s="355"/>
      <c r="J94" s="355"/>
      <c r="K94" s="330"/>
      <c r="L94" s="330"/>
      <c r="M94" s="332"/>
      <c r="N94" s="332"/>
      <c r="O94" s="331"/>
      <c r="P94" s="330"/>
      <c r="Q94" s="330"/>
      <c r="R94" s="330"/>
      <c r="S94" s="332"/>
      <c r="T94" s="331"/>
      <c r="U94" s="330"/>
      <c r="V94" s="330"/>
      <c r="W94" s="330"/>
      <c r="X94" s="332"/>
      <c r="Y94" s="330"/>
    </row>
    <row r="95" spans="1:25" s="267" customFormat="1" ht="12.95" customHeight="1" x14ac:dyDescent="0.3">
      <c r="A95" s="293"/>
      <c r="B95" s="265" t="s">
        <v>282</v>
      </c>
      <c r="C95" s="329"/>
      <c r="D95" s="329"/>
      <c r="E95" s="266"/>
      <c r="F95" s="266"/>
      <c r="G95" s="266"/>
      <c r="H95" s="329"/>
      <c r="I95" s="329"/>
      <c r="J95" s="329"/>
      <c r="M95" s="299"/>
      <c r="N95" s="299"/>
      <c r="O95" s="298"/>
      <c r="S95" s="299"/>
      <c r="T95" s="298"/>
      <c r="X95" s="299"/>
    </row>
    <row r="96" spans="1:25" s="267" customFormat="1" ht="12.95" customHeight="1" x14ac:dyDescent="0.3">
      <c r="A96" s="293"/>
      <c r="B96" s="305" t="s">
        <v>352</v>
      </c>
      <c r="C96" s="329"/>
      <c r="D96" s="329"/>
      <c r="E96" s="266"/>
      <c r="F96" s="266"/>
      <c r="G96" s="266"/>
      <c r="H96" s="329"/>
      <c r="M96" s="299"/>
      <c r="N96" s="299"/>
      <c r="O96" s="298">
        <f ca="1">M42-SUM(O39:O41)</f>
        <v>0</v>
      </c>
      <c r="P96" s="267">
        <f ca="1">O96</f>
        <v>0</v>
      </c>
      <c r="Q96" s="267">
        <f ca="1">P96</f>
        <v>0</v>
      </c>
      <c r="R96" s="267">
        <f ca="1">Q96</f>
        <v>0</v>
      </c>
      <c r="S96" s="299">
        <f ca="1">R96</f>
        <v>0</v>
      </c>
      <c r="T96" s="298">
        <f ca="1">S96</f>
        <v>0</v>
      </c>
      <c r="U96" s="265"/>
      <c r="V96" s="265"/>
      <c r="X96" s="299"/>
      <c r="Y96" s="293"/>
    </row>
    <row r="97" spans="1:25" s="267" customFormat="1" ht="12.95" customHeight="1" x14ac:dyDescent="0.3">
      <c r="A97" s="293"/>
      <c r="B97" s="305" t="s">
        <v>357</v>
      </c>
      <c r="C97" s="329"/>
      <c r="D97" s="329"/>
      <c r="E97" s="266"/>
      <c r="F97" s="266"/>
      <c r="G97" s="266"/>
      <c r="H97" s="329"/>
      <c r="M97" s="299"/>
      <c r="N97" s="299">
        <f ca="1">L42-SUM(N39:N41)</f>
        <v>0</v>
      </c>
      <c r="O97" s="298"/>
      <c r="S97" s="299"/>
      <c r="T97" s="298"/>
      <c r="U97" s="265"/>
      <c r="V97" s="265"/>
      <c r="X97" s="299"/>
      <c r="Y97" s="293"/>
    </row>
    <row r="98" spans="1:25" s="267" customFormat="1" ht="12.95" customHeight="1" x14ac:dyDescent="0.3">
      <c r="A98" s="293"/>
      <c r="B98" s="305" t="s">
        <v>364</v>
      </c>
      <c r="C98" s="329"/>
      <c r="D98" s="329"/>
      <c r="E98" s="266"/>
      <c r="F98" s="266"/>
      <c r="G98" s="266"/>
      <c r="H98" s="329"/>
      <c r="M98" s="299"/>
      <c r="N98" s="299"/>
      <c r="O98" s="298"/>
      <c r="S98" s="299"/>
      <c r="T98" s="298"/>
      <c r="U98" s="265"/>
      <c r="V98" s="265"/>
      <c r="X98" s="299"/>
      <c r="Y98" s="293"/>
    </row>
    <row r="99" spans="1:25" s="267" customFormat="1" ht="12.95" customHeight="1" x14ac:dyDescent="0.3">
      <c r="A99" s="293"/>
      <c r="B99" s="305" t="s">
        <v>365</v>
      </c>
      <c r="C99" s="329"/>
      <c r="D99" s="329"/>
      <c r="E99" s="266"/>
      <c r="F99" s="266"/>
      <c r="G99" s="266"/>
      <c r="H99" s="329"/>
      <c r="M99" s="299"/>
      <c r="N99" s="299"/>
      <c r="O99" s="298"/>
      <c r="S99" s="299"/>
      <c r="T99" s="298"/>
      <c r="U99" s="265"/>
      <c r="V99" s="265"/>
      <c r="X99" s="299"/>
      <c r="Y99" s="293"/>
    </row>
    <row r="100" spans="1:25" s="267" customFormat="1" ht="12.95" customHeight="1" x14ac:dyDescent="0.3">
      <c r="A100" s="293"/>
      <c r="B100" s="305" t="s">
        <v>361</v>
      </c>
      <c r="C100" s="329"/>
      <c r="D100" s="329"/>
      <c r="E100" s="266"/>
      <c r="F100" s="266"/>
      <c r="G100" s="266"/>
      <c r="H100" s="329"/>
      <c r="M100" s="299"/>
      <c r="N100" s="299">
        <f ca="1">-M57</f>
        <v>-25</v>
      </c>
      <c r="O100" s="298"/>
      <c r="S100" s="299"/>
      <c r="T100" s="397"/>
      <c r="U100" s="265"/>
      <c r="V100" s="265"/>
      <c r="X100" s="299"/>
      <c r="Y100" s="293"/>
    </row>
    <row r="101" spans="1:25" s="267" customFormat="1" ht="12.95" customHeight="1" x14ac:dyDescent="0.3">
      <c r="A101" s="293"/>
      <c r="B101" s="305" t="s">
        <v>377</v>
      </c>
      <c r="C101" s="329"/>
      <c r="D101" s="329"/>
      <c r="E101" s="266"/>
      <c r="F101" s="266"/>
      <c r="G101" s="266"/>
      <c r="H101" s="329"/>
      <c r="M101" s="299"/>
      <c r="N101" s="299"/>
      <c r="O101" s="298"/>
      <c r="S101" s="299"/>
      <c r="T101" s="397"/>
      <c r="U101" s="265"/>
      <c r="V101" s="265"/>
      <c r="X101" s="299"/>
      <c r="Y101" s="293"/>
    </row>
    <row r="102" spans="1:25" s="267" customFormat="1" ht="12.95" customHeight="1" x14ac:dyDescent="0.3">
      <c r="A102" s="293"/>
      <c r="B102" s="305" t="s">
        <v>378</v>
      </c>
      <c r="C102" s="329"/>
      <c r="D102" s="329"/>
      <c r="E102" s="266"/>
      <c r="F102" s="266"/>
      <c r="G102" s="266"/>
      <c r="H102" s="329"/>
      <c r="M102" s="299"/>
      <c r="N102" s="299"/>
      <c r="O102" s="298"/>
      <c r="S102" s="299"/>
      <c r="T102" s="397"/>
      <c r="U102" s="265"/>
      <c r="V102" s="265"/>
      <c r="X102" s="299"/>
      <c r="Y102" s="293"/>
    </row>
    <row r="103" spans="1:25" s="267" customFormat="1" ht="12.95" customHeight="1" x14ac:dyDescent="0.3">
      <c r="A103" s="293"/>
      <c r="B103" s="305" t="s">
        <v>370</v>
      </c>
      <c r="C103" s="329"/>
      <c r="D103" s="329"/>
      <c r="E103" s="266"/>
      <c r="F103" s="266"/>
      <c r="G103" s="266"/>
      <c r="H103" s="329"/>
      <c r="M103" s="299"/>
      <c r="N103" s="299"/>
      <c r="O103" s="298"/>
      <c r="S103" s="299"/>
      <c r="T103" s="397"/>
      <c r="U103" s="265"/>
      <c r="V103" s="265"/>
      <c r="X103" s="299"/>
      <c r="Y103" s="293"/>
    </row>
    <row r="104" spans="1:25" s="267" customFormat="1" ht="12.95" customHeight="1" x14ac:dyDescent="0.3">
      <c r="A104" s="293"/>
      <c r="B104" s="305" t="s">
        <v>373</v>
      </c>
      <c r="C104" s="329"/>
      <c r="D104" s="329"/>
      <c r="E104" s="266"/>
      <c r="F104" s="266"/>
      <c r="G104" s="266"/>
      <c r="H104" s="329"/>
      <c r="M104" s="299"/>
      <c r="N104" s="299"/>
      <c r="O104" s="298"/>
      <c r="S104" s="299"/>
      <c r="T104" s="397"/>
      <c r="U104" s="265"/>
      <c r="V104" s="265"/>
      <c r="X104" s="299"/>
      <c r="Y104" s="293"/>
    </row>
    <row r="105" spans="1:25" s="267" customFormat="1" ht="12.95" customHeight="1" x14ac:dyDescent="0.3">
      <c r="A105" s="293"/>
      <c r="B105" s="329"/>
      <c r="C105" s="266"/>
      <c r="D105" s="266"/>
      <c r="E105" s="266"/>
      <c r="F105" s="266"/>
      <c r="G105" s="266"/>
      <c r="H105" s="329"/>
      <c r="M105" s="299"/>
      <c r="N105" s="299"/>
      <c r="O105" s="298"/>
      <c r="S105" s="299"/>
      <c r="T105" s="397"/>
      <c r="U105" s="265"/>
      <c r="V105" s="265"/>
      <c r="X105" s="299"/>
      <c r="Y105" s="293"/>
    </row>
    <row r="106" spans="1:25" s="267" customFormat="1" ht="12.95" customHeight="1" x14ac:dyDescent="0.3">
      <c r="A106" s="265"/>
      <c r="B106" s="424" t="s">
        <v>265</v>
      </c>
      <c r="C106" s="425"/>
      <c r="D106" s="425"/>
      <c r="E106" s="425"/>
      <c r="F106" s="425"/>
      <c r="G106" s="425"/>
      <c r="H106" s="425"/>
      <c r="I106" s="426">
        <f t="shared" ref="I106:Y106" si="24">SUM(I79:I105)</f>
        <v>0</v>
      </c>
      <c r="J106" s="426">
        <f t="shared" si="24"/>
        <v>0</v>
      </c>
      <c r="K106" s="426">
        <f t="shared" si="24"/>
        <v>0</v>
      </c>
      <c r="L106" s="426">
        <f t="shared" si="24"/>
        <v>0</v>
      </c>
      <c r="M106" s="427">
        <f t="shared" si="24"/>
        <v>0</v>
      </c>
      <c r="N106" s="427">
        <f t="shared" ca="1" si="24"/>
        <v>13</v>
      </c>
      <c r="O106" s="393">
        <f t="shared" ca="1" si="24"/>
        <v>15</v>
      </c>
      <c r="P106" s="363">
        <f t="shared" ca="1" si="24"/>
        <v>4</v>
      </c>
      <c r="Q106" s="363">
        <f t="shared" ca="1" si="24"/>
        <v>6</v>
      </c>
      <c r="R106" s="363">
        <f t="shared" ca="1" si="24"/>
        <v>25</v>
      </c>
      <c r="S106" s="387">
        <f t="shared" ca="1" si="24"/>
        <v>0</v>
      </c>
      <c r="T106" s="393">
        <f t="shared" ca="1" si="24"/>
        <v>-32</v>
      </c>
      <c r="U106" s="363">
        <f t="shared" ca="1" si="24"/>
        <v>-15</v>
      </c>
      <c r="V106" s="363">
        <f t="shared" ca="1" si="24"/>
        <v>-6</v>
      </c>
      <c r="W106" s="363">
        <f t="shared" ca="1" si="24"/>
        <v>-12</v>
      </c>
      <c r="X106" s="387">
        <f t="shared" si="24"/>
        <v>0</v>
      </c>
      <c r="Y106" s="363">
        <f t="shared" ca="1" si="24"/>
        <v>0</v>
      </c>
    </row>
    <row r="107" spans="1:25" s="267" customFormat="1" ht="12.95" customHeight="1" x14ac:dyDescent="0.3">
      <c r="A107" s="286"/>
      <c r="B107" s="265"/>
      <c r="C107" s="266"/>
      <c r="D107" s="266"/>
      <c r="E107" s="266"/>
      <c r="F107" s="266"/>
      <c r="G107" s="266"/>
      <c r="H107" s="266"/>
      <c r="M107" s="299"/>
      <c r="N107" s="346"/>
      <c r="O107" s="333"/>
      <c r="P107" s="334"/>
      <c r="Q107" s="334"/>
      <c r="R107" s="334"/>
      <c r="S107" s="296"/>
      <c r="T107" s="294"/>
      <c r="U107" s="295"/>
      <c r="V107" s="295"/>
      <c r="W107" s="295"/>
      <c r="X107" s="296"/>
      <c r="Y107" s="295"/>
    </row>
    <row r="108" spans="1:25" s="267" customFormat="1" ht="12.95" customHeight="1" x14ac:dyDescent="0.3">
      <c r="B108" s="265" t="s">
        <v>271</v>
      </c>
      <c r="C108" s="266"/>
      <c r="D108" s="266"/>
      <c r="E108" s="266"/>
      <c r="F108" s="266"/>
      <c r="G108" s="266"/>
      <c r="H108" s="266"/>
      <c r="M108" s="299"/>
      <c r="N108" s="346"/>
      <c r="O108" s="333"/>
      <c r="P108" s="334"/>
      <c r="Q108" s="334"/>
      <c r="R108" s="334"/>
      <c r="S108" s="296"/>
      <c r="T108" s="294"/>
      <c r="U108" s="295"/>
      <c r="V108" s="295"/>
      <c r="W108" s="295"/>
      <c r="X108" s="296"/>
      <c r="Y108" s="295"/>
    </row>
    <row r="109" spans="1:25" s="282" customFormat="1" ht="12.95" customHeight="1" x14ac:dyDescent="0.3">
      <c r="A109" s="336"/>
      <c r="B109" s="305" t="s">
        <v>272</v>
      </c>
      <c r="C109" s="281"/>
      <c r="D109" s="281"/>
      <c r="E109" s="281"/>
      <c r="F109" s="281"/>
      <c r="G109" s="281"/>
      <c r="H109" s="281"/>
      <c r="I109" s="337">
        <f t="shared" ref="I109:Y109" ca="1" si="25">I14+I14/$I$16</f>
        <v>163.99026425591097</v>
      </c>
      <c r="J109" s="337">
        <f t="shared" ca="1" si="25"/>
        <v>119.26564673157162</v>
      </c>
      <c r="K109" s="337">
        <f t="shared" ca="1" si="25"/>
        <v>149.08205841446451</v>
      </c>
      <c r="L109" s="337">
        <f t="shared" ca="1" si="25"/>
        <v>-74.541029207232256</v>
      </c>
      <c r="M109" s="377">
        <f t="shared" ca="1" si="25"/>
        <v>298.16411682892902</v>
      </c>
      <c r="N109" s="340">
        <f t="shared" ca="1" si="25"/>
        <v>-283.25591098748259</v>
      </c>
      <c r="O109" s="338">
        <f t="shared" ca="1" si="25"/>
        <v>-283.25591098748259</v>
      </c>
      <c r="P109" s="339">
        <f t="shared" ca="1" si="25"/>
        <v>-253.4394993045897</v>
      </c>
      <c r="Q109" s="339">
        <f t="shared" ca="1" si="25"/>
        <v>-119.26564673157162</v>
      </c>
      <c r="R109" s="337">
        <f t="shared" si="25"/>
        <v>0</v>
      </c>
      <c r="S109" s="340">
        <f t="shared" si="25"/>
        <v>0</v>
      </c>
      <c r="T109" s="338">
        <f t="shared" si="25"/>
        <v>0</v>
      </c>
      <c r="U109" s="339">
        <f t="shared" si="25"/>
        <v>0</v>
      </c>
      <c r="V109" s="339">
        <f t="shared" si="25"/>
        <v>0</v>
      </c>
      <c r="W109" s="339">
        <f t="shared" si="25"/>
        <v>0</v>
      </c>
      <c r="X109" s="340">
        <f t="shared" si="25"/>
        <v>0</v>
      </c>
      <c r="Y109" s="339">
        <f t="shared" si="25"/>
        <v>0</v>
      </c>
    </row>
    <row r="110" spans="1:25" s="282" customFormat="1" ht="12.95" customHeight="1" x14ac:dyDescent="0.3">
      <c r="A110" s="336"/>
      <c r="B110" s="305" t="s">
        <v>273</v>
      </c>
      <c r="C110" s="281"/>
      <c r="D110" s="281"/>
      <c r="E110" s="281"/>
      <c r="F110" s="281"/>
      <c r="G110" s="281"/>
      <c r="H110" s="281"/>
      <c r="I110" s="341">
        <f t="shared" ref="I110:Y110" ca="1" si="26">I15</f>
        <v>12</v>
      </c>
      <c r="J110" s="341">
        <f t="shared" ca="1" si="26"/>
        <v>15</v>
      </c>
      <c r="K110" s="341">
        <f t="shared" ca="1" si="26"/>
        <v>3</v>
      </c>
      <c r="L110" s="341">
        <f t="shared" ca="1" si="26"/>
        <v>-11</v>
      </c>
      <c r="M110" s="378">
        <f t="shared" ca="1" si="26"/>
        <v>-6</v>
      </c>
      <c r="N110" s="344">
        <f t="shared" ca="1" si="26"/>
        <v>-12</v>
      </c>
      <c r="O110" s="342">
        <f t="shared" ca="1" si="26"/>
        <v>-10</v>
      </c>
      <c r="P110" s="343">
        <f t="shared" ca="1" si="26"/>
        <v>-2</v>
      </c>
      <c r="Q110" s="343">
        <f t="shared" ca="1" si="26"/>
        <v>12</v>
      </c>
      <c r="R110" s="341">
        <f t="shared" si="26"/>
        <v>0</v>
      </c>
      <c r="S110" s="344">
        <f t="shared" si="26"/>
        <v>0</v>
      </c>
      <c r="T110" s="342">
        <f t="shared" si="26"/>
        <v>0</v>
      </c>
      <c r="U110" s="343">
        <f t="shared" si="26"/>
        <v>0</v>
      </c>
      <c r="V110" s="343">
        <f t="shared" si="26"/>
        <v>0</v>
      </c>
      <c r="W110" s="343">
        <f t="shared" si="26"/>
        <v>0</v>
      </c>
      <c r="X110" s="344">
        <f t="shared" si="26"/>
        <v>0</v>
      </c>
      <c r="Y110" s="343">
        <f t="shared" si="26"/>
        <v>0</v>
      </c>
    </row>
    <row r="111" spans="1:25" s="282" customFormat="1" ht="12.95" customHeight="1" x14ac:dyDescent="0.3">
      <c r="A111" s="336"/>
      <c r="B111" s="305" t="s">
        <v>255</v>
      </c>
      <c r="C111" s="281"/>
      <c r="D111" s="281"/>
      <c r="E111" s="281"/>
      <c r="F111" s="281"/>
      <c r="G111" s="281"/>
      <c r="H111" s="281"/>
      <c r="I111" s="337">
        <f ca="1">SUM(I109:I110)</f>
        <v>175.99026425591097</v>
      </c>
      <c r="J111" s="337">
        <f t="shared" ref="J111:Y111" ca="1" si="27">SUM(J109:J110)</f>
        <v>134.26564673157162</v>
      </c>
      <c r="K111" s="337">
        <f t="shared" ca="1" si="27"/>
        <v>152.08205841446451</v>
      </c>
      <c r="L111" s="337">
        <f t="shared" ca="1" si="27"/>
        <v>-85.541029207232256</v>
      </c>
      <c r="M111" s="377">
        <f t="shared" ca="1" si="27"/>
        <v>292.16411682892902</v>
      </c>
      <c r="N111" s="340">
        <f t="shared" ca="1" si="27"/>
        <v>-295.25591098748259</v>
      </c>
      <c r="O111" s="338">
        <f t="shared" ca="1" si="27"/>
        <v>-293.25591098748259</v>
      </c>
      <c r="P111" s="339">
        <f t="shared" ca="1" si="27"/>
        <v>-255.4394993045897</v>
      </c>
      <c r="Q111" s="339">
        <f t="shared" ca="1" si="27"/>
        <v>-107.26564673157162</v>
      </c>
      <c r="R111" s="337">
        <f t="shared" si="27"/>
        <v>0</v>
      </c>
      <c r="S111" s="340">
        <f t="shared" si="27"/>
        <v>0</v>
      </c>
      <c r="T111" s="338">
        <f t="shared" si="27"/>
        <v>0</v>
      </c>
      <c r="U111" s="339">
        <f t="shared" si="27"/>
        <v>0</v>
      </c>
      <c r="V111" s="339">
        <f t="shared" si="27"/>
        <v>0</v>
      </c>
      <c r="W111" s="339">
        <f t="shared" si="27"/>
        <v>0</v>
      </c>
      <c r="X111" s="340">
        <f t="shared" si="27"/>
        <v>0</v>
      </c>
      <c r="Y111" s="339">
        <f t="shared" si="27"/>
        <v>0</v>
      </c>
    </row>
    <row r="112" spans="1:25" s="267" customFormat="1" ht="12.95" customHeight="1" x14ac:dyDescent="0.3">
      <c r="A112" s="265"/>
      <c r="B112" s="265"/>
      <c r="C112" s="265"/>
      <c r="D112" s="265"/>
      <c r="E112" s="265"/>
      <c r="F112" s="265"/>
      <c r="G112" s="265"/>
      <c r="H112" s="266"/>
      <c r="M112" s="299"/>
      <c r="N112" s="296"/>
      <c r="O112" s="294"/>
      <c r="P112" s="295"/>
      <c r="Q112" s="295"/>
      <c r="R112" s="295"/>
      <c r="S112" s="296"/>
      <c r="T112" s="294"/>
      <c r="U112" s="295"/>
      <c r="V112" s="295"/>
      <c r="W112" s="295"/>
      <c r="X112" s="296"/>
      <c r="Y112" s="295"/>
    </row>
    <row r="113" spans="1:40" s="267" customFormat="1" ht="12.95" customHeight="1" x14ac:dyDescent="0.3">
      <c r="A113" s="286" t="s">
        <v>23</v>
      </c>
      <c r="B113" s="265"/>
      <c r="C113" s="266"/>
      <c r="D113" s="266"/>
      <c r="E113" s="266"/>
      <c r="F113" s="266"/>
      <c r="G113" s="266"/>
      <c r="H113" s="266"/>
      <c r="M113" s="299"/>
      <c r="N113" s="296"/>
      <c r="O113" s="294"/>
      <c r="P113" s="295"/>
      <c r="Q113" s="295"/>
      <c r="R113" s="295"/>
      <c r="S113" s="296"/>
      <c r="T113" s="294"/>
      <c r="U113" s="295"/>
      <c r="V113" s="295"/>
      <c r="W113" s="295"/>
      <c r="X113" s="296"/>
      <c r="Y113" s="295"/>
    </row>
    <row r="114" spans="1:40" s="282" customFormat="1" ht="12.95" customHeight="1" x14ac:dyDescent="0.3">
      <c r="B114" s="281" t="s">
        <v>260</v>
      </c>
      <c r="C114" s="281"/>
      <c r="D114" s="281"/>
      <c r="E114" s="281"/>
      <c r="F114" s="281"/>
      <c r="G114" s="281"/>
      <c r="H114" s="281"/>
      <c r="I114" s="282">
        <f t="shared" ref="I114:Y114" ca="1" si="28">I33-I42</f>
        <v>23</v>
      </c>
      <c r="J114" s="282">
        <f t="shared" ca="1" si="28"/>
        <v>34</v>
      </c>
      <c r="K114" s="282">
        <f t="shared" ca="1" si="28"/>
        <v>32</v>
      </c>
      <c r="L114" s="282">
        <f t="shared" ca="1" si="28"/>
        <v>13</v>
      </c>
      <c r="M114" s="284">
        <f t="shared" ca="1" si="28"/>
        <v>38</v>
      </c>
      <c r="N114" s="346">
        <f t="shared" ca="1" si="28"/>
        <v>13</v>
      </c>
      <c r="O114" s="333">
        <f t="shared" ca="1" si="28"/>
        <v>-4</v>
      </c>
      <c r="P114" s="334">
        <f t="shared" ca="1" si="28"/>
        <v>-13</v>
      </c>
      <c r="Q114" s="334">
        <f t="shared" ca="1" si="28"/>
        <v>-7</v>
      </c>
      <c r="R114" s="334">
        <f t="shared" ca="1" si="28"/>
        <v>-19</v>
      </c>
      <c r="S114" s="346">
        <f t="shared" ca="1" si="28"/>
        <v>-19</v>
      </c>
      <c r="T114" s="333">
        <f t="shared" ca="1" si="28"/>
        <v>-19</v>
      </c>
      <c r="U114" s="334">
        <f t="shared" ca="1" si="28"/>
        <v>-19</v>
      </c>
      <c r="V114" s="334">
        <f t="shared" ca="1" si="28"/>
        <v>-19</v>
      </c>
      <c r="W114" s="334">
        <f t="shared" ca="1" si="28"/>
        <v>-19</v>
      </c>
      <c r="X114" s="346">
        <f t="shared" ca="1" si="28"/>
        <v>-19</v>
      </c>
      <c r="Y114" s="334">
        <f t="shared" ca="1" si="28"/>
        <v>-19</v>
      </c>
      <c r="AC114" s="333"/>
      <c r="AD114" s="334"/>
      <c r="AE114" s="334"/>
      <c r="AF114" s="334"/>
      <c r="AG114" s="334"/>
      <c r="AH114" s="333"/>
      <c r="AI114" s="334"/>
      <c r="AJ114" s="334"/>
      <c r="AK114" s="334"/>
      <c r="AL114" s="346"/>
      <c r="AM114" s="333"/>
    </row>
    <row r="115" spans="1:40" s="282" customFormat="1" ht="12.95" customHeight="1" x14ac:dyDescent="0.3">
      <c r="A115" s="336"/>
      <c r="B115" s="281" t="s">
        <v>25</v>
      </c>
      <c r="C115" s="281"/>
      <c r="D115" s="281"/>
      <c r="E115" s="281"/>
      <c r="F115" s="281"/>
      <c r="G115" s="281"/>
      <c r="H115" s="281"/>
      <c r="I115" s="282">
        <f t="shared" ref="I115:Y115" ca="1" si="29">I37-I46-I106</f>
        <v>0</v>
      </c>
      <c r="J115" s="282">
        <f t="shared" ca="1" si="29"/>
        <v>0</v>
      </c>
      <c r="K115" s="282">
        <f t="shared" ca="1" si="29"/>
        <v>0</v>
      </c>
      <c r="L115" s="282">
        <f t="shared" ca="1" si="29"/>
        <v>0</v>
      </c>
      <c r="M115" s="284">
        <f t="shared" ca="1" si="29"/>
        <v>0</v>
      </c>
      <c r="N115" s="346">
        <f t="shared" ca="1" si="29"/>
        <v>0</v>
      </c>
      <c r="O115" s="333">
        <f t="shared" ca="1" si="29"/>
        <v>23</v>
      </c>
      <c r="P115" s="282">
        <f t="shared" ca="1" si="29"/>
        <v>34</v>
      </c>
      <c r="Q115" s="282">
        <f t="shared" ca="1" si="29"/>
        <v>32</v>
      </c>
      <c r="R115" s="282">
        <f t="shared" ca="1" si="29"/>
        <v>13</v>
      </c>
      <c r="S115" s="346">
        <f t="shared" ca="1" si="29"/>
        <v>38</v>
      </c>
      <c r="T115" s="333">
        <f t="shared" ca="1" si="29"/>
        <v>13</v>
      </c>
      <c r="U115" s="334">
        <f t="shared" ca="1" si="29"/>
        <v>-4</v>
      </c>
      <c r="V115" s="334">
        <f t="shared" ca="1" si="29"/>
        <v>-13</v>
      </c>
      <c r="W115" s="334">
        <f t="shared" ca="1" si="29"/>
        <v>-7</v>
      </c>
      <c r="X115" s="346">
        <f t="shared" ca="1" si="29"/>
        <v>-19</v>
      </c>
      <c r="Y115" s="334">
        <f t="shared" ca="1" si="29"/>
        <v>-19</v>
      </c>
    </row>
    <row r="116" spans="1:40" s="282" customFormat="1" ht="12.95" customHeight="1" x14ac:dyDescent="0.3">
      <c r="A116" s="336"/>
      <c r="B116" s="281" t="s">
        <v>24</v>
      </c>
      <c r="C116" s="281"/>
      <c r="D116" s="281"/>
      <c r="E116" s="281"/>
      <c r="F116" s="281"/>
      <c r="G116" s="281"/>
      <c r="H116" s="281"/>
      <c r="I116" s="282">
        <f t="shared" ref="I116:Y116" ca="1" si="30">I114-I115</f>
        <v>23</v>
      </c>
      <c r="J116" s="282">
        <f t="shared" ca="1" si="30"/>
        <v>34</v>
      </c>
      <c r="K116" s="282">
        <f t="shared" ca="1" si="30"/>
        <v>32</v>
      </c>
      <c r="L116" s="282">
        <f t="shared" ca="1" si="30"/>
        <v>13</v>
      </c>
      <c r="M116" s="284">
        <f t="shared" ca="1" si="30"/>
        <v>38</v>
      </c>
      <c r="N116" s="346">
        <f t="shared" ca="1" si="30"/>
        <v>13</v>
      </c>
      <c r="O116" s="333">
        <f t="shared" ca="1" si="30"/>
        <v>-27</v>
      </c>
      <c r="P116" s="334">
        <f t="shared" ca="1" si="30"/>
        <v>-47</v>
      </c>
      <c r="Q116" s="334">
        <f t="shared" ca="1" si="30"/>
        <v>-39</v>
      </c>
      <c r="R116" s="334">
        <f t="shared" ca="1" si="30"/>
        <v>-32</v>
      </c>
      <c r="S116" s="284">
        <f t="shared" ca="1" si="30"/>
        <v>-57</v>
      </c>
      <c r="T116" s="283">
        <f ca="1">T114-T115</f>
        <v>-32</v>
      </c>
      <c r="U116" s="282">
        <f t="shared" ca="1" si="30"/>
        <v>-15</v>
      </c>
      <c r="V116" s="282">
        <f t="shared" ca="1" si="30"/>
        <v>-6</v>
      </c>
      <c r="W116" s="282">
        <f t="shared" ca="1" si="30"/>
        <v>-12</v>
      </c>
      <c r="X116" s="284">
        <f t="shared" ca="1" si="30"/>
        <v>0</v>
      </c>
      <c r="Y116" s="334">
        <f t="shared" ca="1" si="30"/>
        <v>0</v>
      </c>
      <c r="AD116" s="333"/>
      <c r="AE116" s="334"/>
      <c r="AF116" s="334"/>
      <c r="AG116" s="334"/>
      <c r="AH116" s="334"/>
      <c r="AI116" s="333"/>
      <c r="AJ116" s="334"/>
      <c r="AK116" s="334"/>
      <c r="AL116" s="334"/>
      <c r="AM116" s="346"/>
      <c r="AN116" s="333"/>
    </row>
    <row r="117" spans="1:40" s="282" customFormat="1" ht="12.95" customHeight="1" x14ac:dyDescent="0.3">
      <c r="A117" s="336"/>
      <c r="B117" s="281"/>
      <c r="C117" s="281"/>
      <c r="D117" s="281"/>
      <c r="E117" s="281"/>
      <c r="F117" s="281"/>
      <c r="G117" s="281"/>
      <c r="H117" s="281"/>
      <c r="M117" s="284"/>
      <c r="N117" s="346"/>
      <c r="O117" s="333"/>
      <c r="P117" s="334"/>
      <c r="Q117" s="334"/>
      <c r="R117" s="334"/>
      <c r="S117" s="284"/>
      <c r="T117" s="283"/>
      <c r="X117" s="284"/>
      <c r="Y117" s="336"/>
    </row>
    <row r="118" spans="1:40" ht="12.95" customHeight="1" x14ac:dyDescent="0.3">
      <c r="A118" s="236" t="s">
        <v>26</v>
      </c>
      <c r="B118" s="237"/>
      <c r="C118" s="237"/>
      <c r="D118" s="237"/>
      <c r="E118" s="237"/>
      <c r="F118" s="237"/>
      <c r="G118" s="237"/>
      <c r="H118" s="237"/>
      <c r="I118" s="237"/>
      <c r="J118" s="237"/>
      <c r="K118" s="238"/>
      <c r="L118" s="225"/>
      <c r="M118" s="225"/>
      <c r="N118" s="225"/>
      <c r="O118" s="225"/>
      <c r="P118" s="226"/>
      <c r="Q118" s="226"/>
      <c r="R118" s="226"/>
      <c r="S118" s="226"/>
      <c r="T118" s="226"/>
      <c r="U118" s="226"/>
      <c r="V118" s="226"/>
      <c r="W118" s="226"/>
      <c r="X118" s="226"/>
      <c r="Y118" s="226"/>
    </row>
    <row r="119" spans="1:40" ht="12.95" customHeight="1" x14ac:dyDescent="0.3">
      <c r="A119" s="239"/>
      <c r="B119" s="239"/>
      <c r="C119" s="239"/>
      <c r="D119" s="239"/>
      <c r="E119" s="239"/>
      <c r="F119" s="239"/>
      <c r="G119" s="239"/>
      <c r="H119" s="239"/>
      <c r="I119" s="235"/>
      <c r="J119" s="235"/>
      <c r="K119" s="235"/>
      <c r="L119" s="235"/>
      <c r="M119" s="235"/>
      <c r="N119" s="256"/>
      <c r="O119" s="256"/>
      <c r="P119" s="256"/>
      <c r="Q119" s="256"/>
      <c r="R119" s="256"/>
    </row>
    <row r="120" spans="1:40" ht="12.95" customHeight="1" x14ac:dyDescent="0.3">
      <c r="A120" s="239" t="s">
        <v>279</v>
      </c>
      <c r="B120" s="239"/>
      <c r="C120" s="239"/>
      <c r="D120" s="239"/>
      <c r="E120" s="239"/>
      <c r="F120" s="239"/>
      <c r="G120" s="239"/>
      <c r="H120" s="239"/>
      <c r="I120" s="370">
        <f ca="1">SUMPRODUCT(I109:Y109,$I$25:$Y$25)</f>
        <v>-40.894247121128188</v>
      </c>
      <c r="J120" s="239"/>
      <c r="K120" s="239"/>
      <c r="L120" s="239"/>
      <c r="M120" s="239"/>
      <c r="N120" s="239"/>
      <c r="O120" s="239"/>
      <c r="P120" s="239"/>
      <c r="Q120" s="239"/>
      <c r="R120" s="239"/>
      <c r="S120" s="239"/>
      <c r="T120" s="239"/>
      <c r="U120" s="239"/>
      <c r="V120" s="239"/>
      <c r="W120" s="239"/>
      <c r="X120" s="239"/>
      <c r="Y120" s="239"/>
    </row>
    <row r="121" spans="1:40" ht="12.95" customHeight="1" x14ac:dyDescent="0.3">
      <c r="A121" s="239" t="s">
        <v>278</v>
      </c>
      <c r="B121" s="239"/>
      <c r="C121" s="239"/>
      <c r="D121" s="239"/>
      <c r="E121" s="239"/>
      <c r="F121" s="239"/>
      <c r="G121" s="239"/>
      <c r="H121" s="239"/>
      <c r="I121" s="370">
        <f ca="1">SUMPRODUCT(I110:Y110,$I$25:$Y$25)</f>
        <v>5.7106768054354733</v>
      </c>
      <c r="J121" s="239"/>
      <c r="K121" s="239"/>
      <c r="L121" s="239"/>
      <c r="M121" s="239"/>
      <c r="N121" s="239"/>
      <c r="O121" s="239"/>
      <c r="P121" s="239"/>
      <c r="Q121" s="239"/>
      <c r="R121" s="239"/>
      <c r="S121" s="239"/>
      <c r="T121" s="239"/>
      <c r="U121" s="239"/>
      <c r="V121" s="239"/>
      <c r="W121" s="239"/>
      <c r="X121" s="239"/>
      <c r="Y121" s="239"/>
    </row>
    <row r="122" spans="1:40" ht="12.95" customHeight="1" x14ac:dyDescent="0.3">
      <c r="A122" s="239" t="s">
        <v>274</v>
      </c>
      <c r="B122" s="239"/>
      <c r="C122" s="239"/>
      <c r="D122" s="239"/>
      <c r="E122" s="239"/>
      <c r="F122" s="239"/>
      <c r="G122" s="239"/>
      <c r="H122" s="239"/>
      <c r="I122" s="370">
        <f ca="1">SUMPRODUCT(I111:Y111,$I$25:$Y$25)</f>
        <v>-35.183570315692705</v>
      </c>
      <c r="J122" s="235"/>
      <c r="K122" s="235"/>
      <c r="L122" s="235"/>
      <c r="M122" s="235"/>
      <c r="N122" s="256"/>
      <c r="O122" s="256"/>
      <c r="P122" s="256"/>
      <c r="Q122" s="256"/>
      <c r="R122" s="256"/>
    </row>
    <row r="123" spans="1:40" ht="12.95" customHeight="1" x14ac:dyDescent="0.3">
      <c r="A123" s="239" t="s">
        <v>275</v>
      </c>
      <c r="B123" s="239"/>
      <c r="C123" s="239"/>
      <c r="D123" s="239"/>
      <c r="E123" s="239"/>
      <c r="F123" s="239"/>
      <c r="G123" s="239"/>
      <c r="H123" s="239"/>
      <c r="I123" s="370">
        <f ca="1">SUMPRODUCT($I$25:$Y$25,$I$116:$Y$116)</f>
        <v>-11.987507154291912</v>
      </c>
      <c r="J123" s="235"/>
      <c r="K123" s="235"/>
      <c r="L123" s="235"/>
      <c r="M123" s="235"/>
      <c r="N123" s="256"/>
      <c r="O123" s="256"/>
      <c r="P123" s="256"/>
      <c r="Q123" s="256"/>
      <c r="R123" s="256"/>
    </row>
    <row r="124" spans="1:40" ht="12.95" customHeight="1" x14ac:dyDescent="0.3">
      <c r="A124" s="239" t="s">
        <v>27</v>
      </c>
      <c r="B124" s="239"/>
      <c r="C124" s="239"/>
      <c r="D124" s="239"/>
      <c r="E124" s="239"/>
      <c r="F124" s="239"/>
      <c r="G124" s="239"/>
      <c r="H124" s="239"/>
      <c r="I124" s="212">
        <f ca="1">I$123/I$122</f>
        <v>0.34071320922610288</v>
      </c>
      <c r="J124" s="235"/>
      <c r="K124" s="235"/>
      <c r="L124" s="235"/>
      <c r="M124" s="235"/>
      <c r="N124" s="256"/>
      <c r="O124" s="256"/>
      <c r="P124" s="256"/>
      <c r="Q124" s="256"/>
      <c r="R124" s="256"/>
    </row>
    <row r="125" spans="1:40" ht="12.95" customHeight="1" x14ac:dyDescent="0.3">
      <c r="A125" s="239"/>
      <c r="B125" s="239"/>
      <c r="C125" s="239"/>
      <c r="D125" s="239"/>
      <c r="E125" s="239"/>
      <c r="F125" s="239"/>
      <c r="G125" s="239"/>
      <c r="H125" s="239"/>
      <c r="I125" s="257"/>
      <c r="J125" s="232"/>
      <c r="K125" s="232"/>
      <c r="L125" s="232"/>
      <c r="M125" s="235"/>
      <c r="N125" s="235"/>
      <c r="O125" s="235"/>
    </row>
    <row r="126" spans="1:40" ht="12.95" customHeight="1" x14ac:dyDescent="0.3">
      <c r="A126" s="239"/>
      <c r="B126" s="239"/>
      <c r="C126" s="239"/>
      <c r="D126" s="239"/>
      <c r="E126" s="239"/>
      <c r="F126" s="239"/>
      <c r="G126" s="239"/>
      <c r="H126" s="239"/>
      <c r="I126" s="1"/>
      <c r="J126" s="235"/>
      <c r="K126" s="235"/>
      <c r="L126" s="235"/>
      <c r="M126" s="235"/>
      <c r="N126" s="256"/>
      <c r="O126" s="256"/>
      <c r="P126" s="256"/>
      <c r="Q126" s="256"/>
      <c r="R126" s="256"/>
    </row>
    <row r="127" spans="1:40" ht="12.95" customHeight="1" x14ac:dyDescent="0.3">
      <c r="A127" s="239"/>
      <c r="B127" s="239"/>
      <c r="C127" s="239"/>
      <c r="D127" s="239"/>
      <c r="E127" s="239"/>
      <c r="F127" s="239"/>
      <c r="G127" s="239"/>
      <c r="H127" s="239"/>
      <c r="I127" s="240"/>
      <c r="J127" s="232"/>
      <c r="K127" s="232"/>
      <c r="L127" s="232"/>
      <c r="M127" s="235"/>
      <c r="N127" s="235"/>
      <c r="O127" s="235"/>
    </row>
    <row r="128" spans="1:40" ht="12.95" customHeight="1" x14ac:dyDescent="0.3">
      <c r="A128" s="228"/>
      <c r="B128" s="258"/>
      <c r="C128" s="258"/>
      <c r="D128" s="258"/>
    </row>
    <row r="129" spans="1:119" ht="12.95" customHeight="1" x14ac:dyDescent="0.3"/>
    <row r="130" spans="1:119" ht="12.95" customHeight="1" x14ac:dyDescent="0.3"/>
    <row r="131" spans="1:119" ht="12.95" customHeight="1" x14ac:dyDescent="0.3">
      <c r="S131" s="232"/>
    </row>
    <row r="132" spans="1:119" ht="12.95" customHeight="1" x14ac:dyDescent="0.3"/>
    <row r="133" spans="1:119" ht="12.95" customHeight="1" x14ac:dyDescent="0.3">
      <c r="H133" s="259"/>
    </row>
    <row r="134" spans="1:119" ht="12.95" customHeight="1" x14ac:dyDescent="0.3"/>
    <row r="135" spans="1:119" s="260" customFormat="1" ht="12.95" customHeight="1" x14ac:dyDescent="0.3">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row>
    <row r="136" spans="1:119" s="260" customFormat="1" ht="12.95" customHeight="1" x14ac:dyDescent="0.3">
      <c r="A136" s="221"/>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row>
    <row r="137" spans="1:119" s="260" customFormat="1" ht="12.95" customHeight="1" x14ac:dyDescent="0.3">
      <c r="A137" s="25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row>
    <row r="138" spans="1:119" s="260" customFormat="1" ht="12.95" customHeight="1" x14ac:dyDescent="0.3">
      <c r="A138" s="261"/>
      <c r="B138" s="241"/>
      <c r="C138" s="24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row>
    <row r="139" spans="1:119" s="260" customFormat="1" ht="12.95" customHeight="1" x14ac:dyDescent="0.3">
      <c r="A139" s="241"/>
      <c r="B139" s="262"/>
      <c r="C139" s="262"/>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2"/>
      <c r="AA139" s="222"/>
      <c r="AB139" s="222"/>
      <c r="AC139" s="222"/>
      <c r="AD139" s="222"/>
      <c r="AE139" s="222"/>
      <c r="AF139" s="222"/>
      <c r="AG139" s="222"/>
      <c r="AH139" s="222"/>
      <c r="AI139" s="222"/>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row>
    <row r="140" spans="1:119" s="260" customFormat="1" ht="12.95" customHeight="1" x14ac:dyDescent="0.3">
      <c r="A140" s="241"/>
      <c r="B140" s="262"/>
      <c r="C140" s="262"/>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2"/>
      <c r="AA140" s="222"/>
      <c r="AB140" s="222"/>
      <c r="AC140" s="222"/>
      <c r="AD140" s="222"/>
      <c r="AE140" s="222"/>
      <c r="AF140" s="222"/>
      <c r="AG140" s="222"/>
      <c r="AH140" s="222"/>
      <c r="AI140" s="222"/>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row>
    <row r="141" spans="1:119" s="260" customFormat="1" ht="12.95" customHeight="1" x14ac:dyDescent="0.3">
      <c r="A141" s="241"/>
      <c r="B141" s="262"/>
      <c r="C141" s="262"/>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row>
    <row r="142" spans="1:119" s="260" customFormat="1" ht="12.95" customHeight="1" x14ac:dyDescent="0.3">
      <c r="A142" s="241"/>
      <c r="B142" s="262"/>
      <c r="C142" s="262"/>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row>
    <row r="143" spans="1:119" s="260" customFormat="1" ht="12.95" customHeight="1" x14ac:dyDescent="0.3">
      <c r="A143" s="241"/>
      <c r="B143" s="262"/>
      <c r="C143" s="262"/>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row>
    <row r="144" spans="1:119" s="260" customFormat="1" ht="12.95" customHeight="1" x14ac:dyDescent="0.3">
      <c r="A144" s="221"/>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row>
    <row r="145" spans="1:119" s="260" customFormat="1" ht="12.95" customHeight="1" x14ac:dyDescent="0.3">
      <c r="A145" s="25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row>
    <row r="146" spans="1:119" s="260" customFormat="1" ht="12.95" customHeight="1" x14ac:dyDescent="0.3">
      <c r="A146" s="261"/>
      <c r="B146" s="241"/>
      <c r="C146" s="24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row>
    <row r="147" spans="1:119" s="260" customFormat="1" ht="12.95" customHeight="1" x14ac:dyDescent="0.3">
      <c r="A147" s="241"/>
      <c r="B147" s="262"/>
      <c r="C147" s="262"/>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2"/>
      <c r="AA147" s="222"/>
      <c r="AB147" s="222"/>
      <c r="AC147" s="222"/>
      <c r="AD147" s="222"/>
      <c r="AE147" s="222"/>
      <c r="AF147" s="222"/>
      <c r="AG147" s="222"/>
      <c r="AH147" s="222"/>
      <c r="AI147" s="222"/>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row>
    <row r="148" spans="1:119" s="260" customFormat="1" ht="12.95" customHeight="1" x14ac:dyDescent="0.3">
      <c r="A148" s="241"/>
      <c r="B148" s="262"/>
      <c r="C148" s="262"/>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row>
    <row r="149" spans="1:119" s="260" customFormat="1" ht="12.95" customHeight="1" x14ac:dyDescent="0.3">
      <c r="A149" s="241"/>
      <c r="B149" s="262"/>
      <c r="C149" s="262"/>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2"/>
      <c r="AA149" s="222"/>
      <c r="AB149" s="222"/>
      <c r="AC149" s="222"/>
      <c r="AD149" s="222"/>
      <c r="AE149" s="222"/>
      <c r="AF149" s="222"/>
      <c r="AG149" s="222"/>
      <c r="AH149" s="222"/>
      <c r="AI149" s="222"/>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row>
    <row r="150" spans="1:119" s="260" customFormat="1" ht="12.95" customHeight="1" x14ac:dyDescent="0.3">
      <c r="A150" s="241"/>
      <c r="B150" s="262"/>
      <c r="C150" s="262"/>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2"/>
      <c r="AA150" s="222"/>
      <c r="AB150" s="222"/>
      <c r="AC150" s="222"/>
      <c r="AD150" s="222"/>
      <c r="AE150" s="222"/>
      <c r="AF150" s="222"/>
      <c r="AG150" s="222"/>
      <c r="AH150" s="222"/>
      <c r="AI150" s="222"/>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row>
    <row r="151" spans="1:119" s="260" customFormat="1" ht="12.95" customHeight="1" x14ac:dyDescent="0.3">
      <c r="A151" s="241"/>
      <c r="B151" s="262"/>
      <c r="C151" s="262"/>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2"/>
      <c r="AA151" s="222"/>
      <c r="AB151" s="222"/>
      <c r="AC151" s="222"/>
      <c r="AD151" s="222"/>
      <c r="AE151" s="222"/>
      <c r="AF151" s="222"/>
      <c r="AG151" s="222"/>
      <c r="AH151" s="222"/>
      <c r="AI151" s="222"/>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row>
    <row r="152" spans="1:119" s="260" customFormat="1" ht="12.95" customHeight="1" x14ac:dyDescent="0.3">
      <c r="A152" s="221"/>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row>
    <row r="153" spans="1:119" s="260" customFormat="1" ht="12.95" customHeight="1" x14ac:dyDescent="0.3">
      <c r="A153" s="221"/>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2"/>
      <c r="AA153" s="222"/>
      <c r="AB153" s="222"/>
      <c r="AC153" s="222"/>
      <c r="AD153" s="222"/>
      <c r="AE153" s="222"/>
      <c r="AF153" s="222"/>
      <c r="AG153" s="222"/>
      <c r="AH153" s="222"/>
      <c r="AI153" s="222"/>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row>
    <row r="154" spans="1:119" s="260" customFormat="1" ht="12.95" customHeight="1" x14ac:dyDescent="0.3">
      <c r="A154" s="221"/>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2"/>
      <c r="AA154" s="222"/>
      <c r="AB154" s="222"/>
      <c r="AC154" s="222"/>
      <c r="AD154" s="222"/>
      <c r="AE154" s="222"/>
      <c r="AF154" s="222"/>
      <c r="AG154" s="222"/>
      <c r="AH154" s="222"/>
      <c r="AI154" s="222"/>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row>
    <row r="155" spans="1:119" s="260" customFormat="1" ht="12.95" customHeight="1" x14ac:dyDescent="0.3">
      <c r="A155" s="221"/>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row>
    <row r="156" spans="1:119" s="260" customFormat="1" ht="12.95" customHeight="1" x14ac:dyDescent="0.3">
      <c r="A156" s="221"/>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2"/>
      <c r="AA156" s="222"/>
      <c r="AB156" s="222"/>
      <c r="AC156" s="222"/>
      <c r="AD156" s="222"/>
      <c r="AE156" s="222"/>
      <c r="AF156" s="222"/>
      <c r="AG156" s="222"/>
      <c r="AH156" s="222"/>
      <c r="AI156" s="222"/>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row>
    <row r="157" spans="1:119" s="260" customFormat="1" ht="12.95" customHeight="1" x14ac:dyDescent="0.3">
      <c r="A157" s="221"/>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2"/>
      <c r="AA157" s="222"/>
      <c r="AB157" s="222"/>
      <c r="AC157" s="222"/>
      <c r="AD157" s="222"/>
      <c r="AE157" s="222"/>
      <c r="AF157" s="222"/>
      <c r="AG157" s="222"/>
      <c r="AH157" s="222"/>
      <c r="AI157" s="222"/>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row>
    <row r="158" spans="1:119" s="260" customFormat="1" ht="12.95" customHeight="1" x14ac:dyDescent="0.3">
      <c r="A158" s="221"/>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row>
    <row r="159" spans="1:119" s="260" customFormat="1" ht="12.95" customHeight="1" x14ac:dyDescent="0.3">
      <c r="A159" s="221"/>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2"/>
      <c r="AA159" s="222"/>
      <c r="AB159" s="222"/>
      <c r="AC159" s="222"/>
      <c r="AD159" s="222"/>
      <c r="AE159" s="222"/>
      <c r="AF159" s="222"/>
      <c r="AG159" s="222"/>
      <c r="AH159" s="222"/>
      <c r="AI159" s="222"/>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row>
    <row r="160" spans="1:119" s="260" customFormat="1" ht="12.95" customHeight="1" x14ac:dyDescent="0.3">
      <c r="A160" s="221"/>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2"/>
      <c r="AA160" s="222"/>
      <c r="AB160" s="222"/>
      <c r="AC160" s="222"/>
      <c r="AD160" s="222"/>
      <c r="AE160" s="222"/>
      <c r="AF160" s="222"/>
      <c r="AG160" s="222"/>
      <c r="AH160" s="222"/>
      <c r="AI160" s="222"/>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29</vt:i4>
      </vt:variant>
    </vt:vector>
  </HeadingPairs>
  <TitlesOfParts>
    <vt:vector size="59" baseType="lpstr">
      <vt:lpstr>ToC OP1&gt;</vt:lpstr>
      <vt:lpstr>Scenario1a</vt:lpstr>
      <vt:lpstr>Scenario1a(i)</vt:lpstr>
      <vt:lpstr>Scenario2a</vt:lpstr>
      <vt:lpstr>Scenario2a(i)</vt:lpstr>
      <vt:lpstr>Scenario3a</vt:lpstr>
      <vt:lpstr>Scenario3a(i)</vt:lpstr>
      <vt:lpstr>Scenario4a</vt:lpstr>
      <vt:lpstr>Scenario4a(i)</vt:lpstr>
      <vt:lpstr>Scenario4b</vt:lpstr>
      <vt:lpstr>Scenario4b(i)</vt:lpstr>
      <vt:lpstr>Scenario4c</vt:lpstr>
      <vt:lpstr>Scenario4c(i)</vt:lpstr>
      <vt:lpstr>Scenario4d</vt:lpstr>
      <vt:lpstr>Scenario4d(i)</vt:lpstr>
      <vt:lpstr>Scenario5a</vt:lpstr>
      <vt:lpstr>Scenario5a(i)</vt:lpstr>
      <vt:lpstr>Scenario5b</vt:lpstr>
      <vt:lpstr>Scenario5b(i)</vt:lpstr>
      <vt:lpstr>Scenario6a</vt:lpstr>
      <vt:lpstr>Scenario6a(i)</vt:lpstr>
      <vt:lpstr>Scenario6b</vt:lpstr>
      <vt:lpstr>Scenario6b(i)</vt:lpstr>
      <vt:lpstr>Scenario6c</vt:lpstr>
      <vt:lpstr>Scenario6c(i)</vt:lpstr>
      <vt:lpstr>Scenario6d</vt:lpstr>
      <vt:lpstr>Scenario6d(i)</vt:lpstr>
      <vt:lpstr>Additional Scenario</vt:lpstr>
      <vt:lpstr>Comparison table</vt:lpstr>
      <vt:lpstr>Decision table 1</vt:lpstr>
      <vt:lpstr>'Additional Scenario'!Print_Area</vt:lpstr>
      <vt:lpstr>Scenario1a!Print_Area</vt:lpstr>
      <vt:lpstr>'Scenario1a(i)'!Print_Area</vt:lpstr>
      <vt:lpstr>Scenario2a!Print_Area</vt:lpstr>
      <vt:lpstr>'Scenario2a(i)'!Print_Area</vt:lpstr>
      <vt:lpstr>Scenario3a!Print_Area</vt:lpstr>
      <vt:lpstr>'Scenario3a(i)'!Print_Area</vt:lpstr>
      <vt:lpstr>Scenario4a!Print_Area</vt:lpstr>
      <vt:lpstr>'Scenario4a(i)'!Print_Area</vt:lpstr>
      <vt:lpstr>Scenario4b!Print_Area</vt:lpstr>
      <vt:lpstr>'Scenario4b(i)'!Print_Area</vt:lpstr>
      <vt:lpstr>Scenario4c!Print_Area</vt:lpstr>
      <vt:lpstr>'Scenario4c(i)'!Print_Area</vt:lpstr>
      <vt:lpstr>Scenario4d!Print_Area</vt:lpstr>
      <vt:lpstr>'Scenario4d(i)'!Print_Area</vt:lpstr>
      <vt:lpstr>Scenario5a!Print_Area</vt:lpstr>
      <vt:lpstr>'Scenario5a(i)'!Print_Area</vt:lpstr>
      <vt:lpstr>Scenario5b!Print_Area</vt:lpstr>
      <vt:lpstr>'Scenario5b(i)'!Print_Area</vt:lpstr>
      <vt:lpstr>Scenario6a!Print_Area</vt:lpstr>
      <vt:lpstr>'Scenario6a(i)'!Print_Area</vt:lpstr>
      <vt:lpstr>Scenario6b!Print_Area</vt:lpstr>
      <vt:lpstr>'Scenario6b(i)'!Print_Area</vt:lpstr>
      <vt:lpstr>Scenario6c!Print_Area</vt:lpstr>
      <vt:lpstr>'Scenario6c(i)'!Print_Area</vt:lpstr>
      <vt:lpstr>Scenario6d!Print_Area</vt:lpstr>
      <vt:lpstr>'Scenario6d(i)'!Print_Area</vt:lpstr>
      <vt:lpstr>'ToC OP1&gt;'!Print_Area</vt:lpstr>
      <vt:lpstr>'Comparison table'!Print_Titles</vt:lpstr>
    </vt:vector>
  </TitlesOfParts>
  <Company>Commerce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McCarty</dc:creator>
  <cp:lastModifiedBy>hazelb</cp:lastModifiedBy>
  <cp:lastPrinted>2015-02-24T21:39:00Z</cp:lastPrinted>
  <dcterms:created xsi:type="dcterms:W3CDTF">2014-05-15T22:19:11Z</dcterms:created>
  <dcterms:modified xsi:type="dcterms:W3CDTF">2015-11-23T19:44:52Z</dcterms:modified>
</cp:coreProperties>
</file>